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ustomProperty3.bin" ContentType="application/vnd.openxmlformats-officedocument.spreadsheetml.customProperty"/>
  <Override PartName="/xl/drawings/drawing3.xml" ContentType="application/vnd.openxmlformats-officedocument.drawing+xml"/>
  <Override PartName="/xl/customProperty4.bin" ContentType="application/vnd.openxmlformats-officedocument.spreadsheetml.customProperty"/>
  <Override PartName="/xl/drawings/drawing4.xml" ContentType="application/vnd.openxmlformats-officedocument.drawing+xml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E:\LAPORAN KEUANGAN TAHUN 2022\05 MEI 2022\"/>
    </mc:Choice>
  </mc:AlternateContent>
  <xr:revisionPtr revIDLastSave="0" documentId="13_ncr:1_{7F4F4265-DB48-4B29-9A44-416CFA71D99D}" xr6:coauthVersionLast="37" xr6:coauthVersionMax="37" xr10:uidLastSave="{00000000-0000-0000-0000-000000000000}"/>
  <bookViews>
    <workbookView xWindow="0" yWindow="0" windowWidth="24000" windowHeight="9525" xr2:uid="{00000000-000D-0000-FFFF-FFFF00000000}"/>
  </bookViews>
  <sheets>
    <sheet name="Neraca" sheetId="10" r:id="rId1"/>
    <sheet name="Laba Rugi" sheetId="2" r:id="rId2"/>
    <sheet name="Arus Kas" sheetId="3" r:id="rId3"/>
    <sheet name="Arus Metode Tidak Langsung" sheetId="6" state="hidden" r:id="rId4"/>
    <sheet name="Laba Rugi Per Jenis" sheetId="4" r:id="rId5"/>
    <sheet name="Rekap" sheetId="11" r:id="rId6"/>
    <sheet name="Laba Rugi Per Jenis (2)" sheetId="12" r:id="rId7"/>
    <sheet name="Kin. Keu. (RKAP RUPS)" sheetId="9" state="hidden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\A">[1]MV!$B$101</definedName>
    <definedName name="\d" localSheetId="7">[2]MA6JA!#REF!</definedName>
    <definedName name="\d" localSheetId="6">[2]MA6JA!#REF!</definedName>
    <definedName name="\d" localSheetId="5">[2]MA6JA!#REF!</definedName>
    <definedName name="\d">[2]MA6JA!#REF!</definedName>
    <definedName name="\E" localSheetId="7">[3]Recov!#REF!</definedName>
    <definedName name="\E" localSheetId="6">[3]Recov!#REF!</definedName>
    <definedName name="\E" localSheetId="5">[3]Recov!#REF!</definedName>
    <definedName name="\E">[3]Recov!#REF!</definedName>
    <definedName name="\h" localSheetId="7">[2]MA6JA!#REF!</definedName>
    <definedName name="\h" localSheetId="6">[2]MA6JA!#REF!</definedName>
    <definedName name="\h" localSheetId="5">[2]MA6JA!#REF!</definedName>
    <definedName name="\h">[2]MA6JA!#REF!</definedName>
    <definedName name="\l" localSheetId="7">[2]MA6JA!#REF!</definedName>
    <definedName name="\l" localSheetId="6">[2]MA6JA!#REF!</definedName>
    <definedName name="\l" localSheetId="5">[2]MA6JA!#REF!</definedName>
    <definedName name="\l">[2]MA6JA!#REF!</definedName>
    <definedName name="\n" localSheetId="7">[2]MA6JA!#REF!</definedName>
    <definedName name="\n" localSheetId="6">[2]MA6JA!#REF!</definedName>
    <definedName name="\n" localSheetId="5">[2]MA6JA!#REF!</definedName>
    <definedName name="\n">[2]MA6JA!#REF!</definedName>
    <definedName name="\Q" localSheetId="7">[3]Recov!#REF!</definedName>
    <definedName name="\Q" localSheetId="6">[3]Recov!#REF!</definedName>
    <definedName name="\Q" localSheetId="5">[3]Recov!#REF!</definedName>
    <definedName name="\Q">[3]Recov!#REF!</definedName>
    <definedName name="\Z" localSheetId="7">#REF!</definedName>
    <definedName name="\Z" localSheetId="6">#REF!</definedName>
    <definedName name="\Z" localSheetId="5">#REF!</definedName>
    <definedName name="\Z">#REF!</definedName>
    <definedName name="____" localSheetId="7">[4]Instructions!#REF!</definedName>
    <definedName name="____" localSheetId="6">[4]Instructions!#REF!</definedName>
    <definedName name="____" localSheetId="5">[4]Instructions!#REF!</definedName>
    <definedName name="____">[4]Instructions!#REF!</definedName>
    <definedName name="_____" localSheetId="7">[4]Instructions!#REF!</definedName>
    <definedName name="_____" localSheetId="6">[4]Instructions!#REF!</definedName>
    <definedName name="_____" localSheetId="5">[4]Instructions!#REF!</definedName>
    <definedName name="_____">[4]Instructions!#REF!</definedName>
    <definedName name="______" localSheetId="7">[4]Instructions!#REF!</definedName>
    <definedName name="______" localSheetId="6">[4]Instructions!#REF!</definedName>
    <definedName name="______" localSheetId="5">[4]Instructions!#REF!</definedName>
    <definedName name="______">[4]Instructions!#REF!</definedName>
    <definedName name="_______" localSheetId="7">[4]Instructions!#REF!</definedName>
    <definedName name="_______" localSheetId="6">[4]Instructions!#REF!</definedName>
    <definedName name="_______" localSheetId="5">[4]Instructions!#REF!</definedName>
    <definedName name="_______">[4]Instructions!#REF!</definedName>
    <definedName name="_____ADV2">'[5]Detail-PARENT'!$AU$650</definedName>
    <definedName name="_____agf10" localSheetId="7">#REF!</definedName>
    <definedName name="_____agf10" localSheetId="6">#REF!</definedName>
    <definedName name="_____agf10" localSheetId="5">#REF!</definedName>
    <definedName name="_____agf10">#REF!</definedName>
    <definedName name="_____d11" localSheetId="7">'[6]Detail-PARENT'!#REF!</definedName>
    <definedName name="_____d11" localSheetId="6">'[6]Detail-PARENT'!#REF!</definedName>
    <definedName name="_____d11" localSheetId="5">'[6]Detail-PARENT'!#REF!</definedName>
    <definedName name="_____d11">'[6]Detail-PARENT'!#REF!</definedName>
    <definedName name="_____DAT1" localSheetId="7">#REF!</definedName>
    <definedName name="_____DAT1" localSheetId="6">#REF!</definedName>
    <definedName name="_____DAT1" localSheetId="5">#REF!</definedName>
    <definedName name="_____DAT1">#REF!</definedName>
    <definedName name="_____DAT10" localSheetId="7">#REF!</definedName>
    <definedName name="_____DAT10" localSheetId="6">#REF!</definedName>
    <definedName name="_____DAT10" localSheetId="5">#REF!</definedName>
    <definedName name="_____DAT10">#REF!</definedName>
    <definedName name="_____DAT11" localSheetId="7">#REF!</definedName>
    <definedName name="_____DAT11" localSheetId="6">#REF!</definedName>
    <definedName name="_____DAT11" localSheetId="5">#REF!</definedName>
    <definedName name="_____DAT11">#REF!</definedName>
    <definedName name="_____DAT12" localSheetId="7">#REF!</definedName>
    <definedName name="_____DAT12" localSheetId="6">#REF!</definedName>
    <definedName name="_____DAT12" localSheetId="5">#REF!</definedName>
    <definedName name="_____DAT12">#REF!</definedName>
    <definedName name="_____DAT13" localSheetId="7">#REF!</definedName>
    <definedName name="_____DAT13" localSheetId="6">#REF!</definedName>
    <definedName name="_____DAT13" localSheetId="5">#REF!</definedName>
    <definedName name="_____DAT13">#REF!</definedName>
    <definedName name="_____DAT14" localSheetId="7">#REF!</definedName>
    <definedName name="_____DAT14" localSheetId="6">#REF!</definedName>
    <definedName name="_____DAT14" localSheetId="5">#REF!</definedName>
    <definedName name="_____DAT14">#REF!</definedName>
    <definedName name="_____DAT2" localSheetId="7">#REF!</definedName>
    <definedName name="_____DAT2" localSheetId="6">#REF!</definedName>
    <definedName name="_____DAT2" localSheetId="5">#REF!</definedName>
    <definedName name="_____DAT2">#REF!</definedName>
    <definedName name="_____DAT3" localSheetId="7">#REF!</definedName>
    <definedName name="_____DAT3" localSheetId="6">#REF!</definedName>
    <definedName name="_____DAT3" localSheetId="5">#REF!</definedName>
    <definedName name="_____DAT3">#REF!</definedName>
    <definedName name="_____DAT4" localSheetId="7">#REF!</definedName>
    <definedName name="_____DAT4" localSheetId="6">#REF!</definedName>
    <definedName name="_____DAT4" localSheetId="5">#REF!</definedName>
    <definedName name="_____DAT4">#REF!</definedName>
    <definedName name="_____DAT5" localSheetId="7">#REF!</definedName>
    <definedName name="_____DAT5" localSheetId="6">#REF!</definedName>
    <definedName name="_____DAT5" localSheetId="5">#REF!</definedName>
    <definedName name="_____DAT5">#REF!</definedName>
    <definedName name="_____DAT6" localSheetId="7">#REF!</definedName>
    <definedName name="_____DAT6" localSheetId="6">#REF!</definedName>
    <definedName name="_____DAT6" localSheetId="5">#REF!</definedName>
    <definedName name="_____DAT6">#REF!</definedName>
    <definedName name="_____DAT7" localSheetId="7">#REF!</definedName>
    <definedName name="_____DAT7" localSheetId="6">#REF!</definedName>
    <definedName name="_____DAT7" localSheetId="5">#REF!</definedName>
    <definedName name="_____DAT7">#REF!</definedName>
    <definedName name="_____DAT8" localSheetId="7">#REF!</definedName>
    <definedName name="_____DAT8" localSheetId="6">#REF!</definedName>
    <definedName name="_____DAT8" localSheetId="5">#REF!</definedName>
    <definedName name="_____DAT8">#REF!</definedName>
    <definedName name="_____DAT9" localSheetId="7">#REF!</definedName>
    <definedName name="_____DAT9" localSheetId="6">#REF!</definedName>
    <definedName name="_____DAT9" localSheetId="5">#REF!</definedName>
    <definedName name="_____DAT9">#REF!</definedName>
    <definedName name="_____Fap785">[7]INPUTS!$I$34</definedName>
    <definedName name="_____Fap789">[7]INPUTS!$I$32</definedName>
    <definedName name="_____Fci785">[7]INPUTS!$I$35</definedName>
    <definedName name="_____Fci789">[7]INPUTS!$I$33</definedName>
    <definedName name="_____ffa1" localSheetId="7">#REF!</definedName>
    <definedName name="_____ffa1" localSheetId="6">#REF!</definedName>
    <definedName name="_____ffa1" localSheetId="5">#REF!</definedName>
    <definedName name="_____ffa1">#REF!</definedName>
    <definedName name="_____ffa10" localSheetId="7">#REF!</definedName>
    <definedName name="_____ffa10" localSheetId="6">#REF!</definedName>
    <definedName name="_____ffa10" localSheetId="5">#REF!</definedName>
    <definedName name="_____ffa10">#REF!</definedName>
    <definedName name="_____ffa11" localSheetId="7">#REF!</definedName>
    <definedName name="_____ffa11" localSheetId="6">#REF!</definedName>
    <definedName name="_____ffa11" localSheetId="5">#REF!</definedName>
    <definedName name="_____ffa11">#REF!</definedName>
    <definedName name="_____ffa12" localSheetId="7">#REF!</definedName>
    <definedName name="_____ffa12" localSheetId="6">#REF!</definedName>
    <definedName name="_____ffa12" localSheetId="5">#REF!</definedName>
    <definedName name="_____ffa12">#REF!</definedName>
    <definedName name="_____ffa13" localSheetId="7">#REF!</definedName>
    <definedName name="_____ffa13" localSheetId="6">#REF!</definedName>
    <definedName name="_____ffa13" localSheetId="5">#REF!</definedName>
    <definedName name="_____ffa13">#REF!</definedName>
    <definedName name="_____ffa14" localSheetId="7">#REF!</definedName>
    <definedName name="_____ffa14" localSheetId="6">#REF!</definedName>
    <definedName name="_____ffa14" localSheetId="5">#REF!</definedName>
    <definedName name="_____ffa14">#REF!</definedName>
    <definedName name="_____ffa15" localSheetId="7">#REF!</definedName>
    <definedName name="_____ffa15" localSheetId="6">#REF!</definedName>
    <definedName name="_____ffa15" localSheetId="5">#REF!</definedName>
    <definedName name="_____ffa15">#REF!</definedName>
    <definedName name="_____ffa16" localSheetId="7">#REF!</definedName>
    <definedName name="_____ffa16" localSheetId="6">#REF!</definedName>
    <definedName name="_____ffa16" localSheetId="5">#REF!</definedName>
    <definedName name="_____ffa16">#REF!</definedName>
    <definedName name="_____ffa17" localSheetId="7">#REF!</definedName>
    <definedName name="_____ffa17" localSheetId="6">#REF!</definedName>
    <definedName name="_____ffa17" localSheetId="5">#REF!</definedName>
    <definedName name="_____ffa17">#REF!</definedName>
    <definedName name="_____ffa18" localSheetId="7">#REF!</definedName>
    <definedName name="_____ffa18" localSheetId="6">#REF!</definedName>
    <definedName name="_____ffa18" localSheetId="5">#REF!</definedName>
    <definedName name="_____ffa18">#REF!</definedName>
    <definedName name="_____ffa19" localSheetId="7">#REF!</definedName>
    <definedName name="_____ffa19" localSheetId="6">#REF!</definedName>
    <definedName name="_____ffa19" localSheetId="5">#REF!</definedName>
    <definedName name="_____ffa19">#REF!</definedName>
    <definedName name="_____ffa2" localSheetId="7">#REF!</definedName>
    <definedName name="_____ffa2" localSheetId="6">#REF!</definedName>
    <definedName name="_____ffa2" localSheetId="5">#REF!</definedName>
    <definedName name="_____ffa2">#REF!</definedName>
    <definedName name="_____ffa21" localSheetId="7">#REF!</definedName>
    <definedName name="_____ffa21" localSheetId="6">#REF!</definedName>
    <definedName name="_____ffa21" localSheetId="5">#REF!</definedName>
    <definedName name="_____ffa21">#REF!</definedName>
    <definedName name="_____ffa22" localSheetId="7">#REF!</definedName>
    <definedName name="_____ffa22" localSheetId="6">#REF!</definedName>
    <definedName name="_____ffa22" localSheetId="5">#REF!</definedName>
    <definedName name="_____ffa22">#REF!</definedName>
    <definedName name="_____ffa23" localSheetId="7">#REF!</definedName>
    <definedName name="_____ffa23" localSheetId="6">#REF!</definedName>
    <definedName name="_____ffa23" localSheetId="5">#REF!</definedName>
    <definedName name="_____ffa23">#REF!</definedName>
    <definedName name="_____ffa3" localSheetId="7">#REF!</definedName>
    <definedName name="_____ffa3" localSheetId="6">#REF!</definedName>
    <definedName name="_____ffa3" localSheetId="5">#REF!</definedName>
    <definedName name="_____ffa3">#REF!</definedName>
    <definedName name="_____ffa4" localSheetId="7">#REF!</definedName>
    <definedName name="_____ffa4" localSheetId="6">#REF!</definedName>
    <definedName name="_____ffa4" localSheetId="5">#REF!</definedName>
    <definedName name="_____ffa4">#REF!</definedName>
    <definedName name="_____ffa6" localSheetId="7">#REF!</definedName>
    <definedName name="_____ffa6" localSheetId="6">#REF!</definedName>
    <definedName name="_____ffa6" localSheetId="5">#REF!</definedName>
    <definedName name="_____ffa6">#REF!</definedName>
    <definedName name="_____ffa7" localSheetId="7">#REF!</definedName>
    <definedName name="_____ffa7" localSheetId="6">#REF!</definedName>
    <definedName name="_____ffa7" localSheetId="5">#REF!</definedName>
    <definedName name="_____ffa7">#REF!</definedName>
    <definedName name="_____ffa8" localSheetId="7">#REF!</definedName>
    <definedName name="_____ffa8" localSheetId="6">#REF!</definedName>
    <definedName name="_____ffa8" localSheetId="5">#REF!</definedName>
    <definedName name="_____ffa8">#REF!</definedName>
    <definedName name="_____ffa9" localSheetId="7">#REF!</definedName>
    <definedName name="_____ffa9" localSheetId="6">#REF!</definedName>
    <definedName name="_____ffa9" localSheetId="5">#REF!</definedName>
    <definedName name="_____ffa9">#REF!</definedName>
    <definedName name="_____ffd1" localSheetId="7">#REF!</definedName>
    <definedName name="_____ffd1" localSheetId="6">#REF!</definedName>
    <definedName name="_____ffd1" localSheetId="5">#REF!</definedName>
    <definedName name="_____ffd1">#REF!</definedName>
    <definedName name="_____ffd10" localSheetId="7">#REF!</definedName>
    <definedName name="_____ffd10" localSheetId="6">#REF!</definedName>
    <definedName name="_____ffd10" localSheetId="5">#REF!</definedName>
    <definedName name="_____ffd10">#REF!</definedName>
    <definedName name="_____ffd11" localSheetId="7">#REF!</definedName>
    <definedName name="_____ffd11" localSheetId="6">#REF!</definedName>
    <definedName name="_____ffd11" localSheetId="5">#REF!</definedName>
    <definedName name="_____ffd11">#REF!</definedName>
    <definedName name="_____ffd12" localSheetId="7">#REF!</definedName>
    <definedName name="_____ffd12" localSheetId="6">#REF!</definedName>
    <definedName name="_____ffd12" localSheetId="5">#REF!</definedName>
    <definedName name="_____ffd12">#REF!</definedName>
    <definedName name="_____ffd13" localSheetId="7">#REF!</definedName>
    <definedName name="_____ffd13" localSheetId="6">#REF!</definedName>
    <definedName name="_____ffd13" localSheetId="5">#REF!</definedName>
    <definedName name="_____ffd13">#REF!</definedName>
    <definedName name="_____ffd14" localSheetId="7">#REF!</definedName>
    <definedName name="_____ffd14" localSheetId="6">#REF!</definedName>
    <definedName name="_____ffd14" localSheetId="5">#REF!</definedName>
    <definedName name="_____ffd14">#REF!</definedName>
    <definedName name="_____ffd15" localSheetId="7">#REF!</definedName>
    <definedName name="_____ffd15" localSheetId="6">#REF!</definedName>
    <definedName name="_____ffd15" localSheetId="5">#REF!</definedName>
    <definedName name="_____ffd15">#REF!</definedName>
    <definedName name="_____ffd16" localSheetId="7">#REF!</definedName>
    <definedName name="_____ffd16" localSheetId="6">#REF!</definedName>
    <definedName name="_____ffd16" localSheetId="5">#REF!</definedName>
    <definedName name="_____ffd16">#REF!</definedName>
    <definedName name="_____ffd17" localSheetId="7">#REF!</definedName>
    <definedName name="_____ffd17" localSheetId="6">#REF!</definedName>
    <definedName name="_____ffd17" localSheetId="5">#REF!</definedName>
    <definedName name="_____ffd17">#REF!</definedName>
    <definedName name="_____ffd18" localSheetId="7">#REF!</definedName>
    <definedName name="_____ffd18" localSheetId="6">#REF!</definedName>
    <definedName name="_____ffd18" localSheetId="5">#REF!</definedName>
    <definedName name="_____ffd18">#REF!</definedName>
    <definedName name="_____ffd19" localSheetId="7">#REF!</definedName>
    <definedName name="_____ffd19" localSheetId="6">#REF!</definedName>
    <definedName name="_____ffd19" localSheetId="5">#REF!</definedName>
    <definedName name="_____ffd19">#REF!</definedName>
    <definedName name="_____ffd2" localSheetId="7">#REF!</definedName>
    <definedName name="_____ffd2" localSheetId="6">#REF!</definedName>
    <definedName name="_____ffd2" localSheetId="5">#REF!</definedName>
    <definedName name="_____ffd2">#REF!</definedName>
    <definedName name="_____ffd20" localSheetId="7">#REF!</definedName>
    <definedName name="_____ffd20" localSheetId="6">#REF!</definedName>
    <definedName name="_____ffd20" localSheetId="5">#REF!</definedName>
    <definedName name="_____ffd20">#REF!</definedName>
    <definedName name="_____ffd22" localSheetId="7">#REF!</definedName>
    <definedName name="_____ffd22" localSheetId="6">#REF!</definedName>
    <definedName name="_____ffd22" localSheetId="5">#REF!</definedName>
    <definedName name="_____ffd22">#REF!</definedName>
    <definedName name="_____ffd23" localSheetId="7">#REF!</definedName>
    <definedName name="_____ffd23" localSheetId="6">#REF!</definedName>
    <definedName name="_____ffd23" localSheetId="5">#REF!</definedName>
    <definedName name="_____ffd23">#REF!</definedName>
    <definedName name="_____ffd24" localSheetId="7">#REF!</definedName>
    <definedName name="_____ffd24" localSheetId="6">#REF!</definedName>
    <definedName name="_____ffd24" localSheetId="5">#REF!</definedName>
    <definedName name="_____ffd24">#REF!</definedName>
    <definedName name="_____ffd25" localSheetId="7">#REF!</definedName>
    <definedName name="_____ffd25" localSheetId="6">#REF!</definedName>
    <definedName name="_____ffd25" localSheetId="5">#REF!</definedName>
    <definedName name="_____ffd25">#REF!</definedName>
    <definedName name="_____ffd3" localSheetId="7">#REF!</definedName>
    <definedName name="_____ffd3" localSheetId="6">#REF!</definedName>
    <definedName name="_____ffd3" localSheetId="5">#REF!</definedName>
    <definedName name="_____ffd3">#REF!</definedName>
    <definedName name="_____ffd4" localSheetId="7">#REF!</definedName>
    <definedName name="_____ffd4" localSheetId="6">#REF!</definedName>
    <definedName name="_____ffd4" localSheetId="5">#REF!</definedName>
    <definedName name="_____ffd4">#REF!</definedName>
    <definedName name="_____ffd5" localSheetId="7">#REF!</definedName>
    <definedName name="_____ffd5" localSheetId="6">#REF!</definedName>
    <definedName name="_____ffd5" localSheetId="5">#REF!</definedName>
    <definedName name="_____ffd5">#REF!</definedName>
    <definedName name="_____ffd6" localSheetId="7">#REF!</definedName>
    <definedName name="_____ffd6" localSheetId="6">#REF!</definedName>
    <definedName name="_____ffd6" localSheetId="5">#REF!</definedName>
    <definedName name="_____ffd6">#REF!</definedName>
    <definedName name="_____ffd7" localSheetId="7">#REF!</definedName>
    <definedName name="_____ffd7" localSheetId="6">#REF!</definedName>
    <definedName name="_____ffd7" localSheetId="5">#REF!</definedName>
    <definedName name="_____ffd7">#REF!</definedName>
    <definedName name="_____ffd8" localSheetId="7">#REF!</definedName>
    <definedName name="_____ffd8" localSheetId="6">#REF!</definedName>
    <definedName name="_____ffd8" localSheetId="5">#REF!</definedName>
    <definedName name="_____ffd8">#REF!</definedName>
    <definedName name="_____ffd9" localSheetId="7">#REF!</definedName>
    <definedName name="_____ffd9" localSheetId="6">#REF!</definedName>
    <definedName name="_____ffd9" localSheetId="5">#REF!</definedName>
    <definedName name="_____ffd9">#REF!</definedName>
    <definedName name="_____Ftl785">[7]INPUTS!$I$37</definedName>
    <definedName name="_____Ftl789">[7]INPUTS!$I$38</definedName>
    <definedName name="_____hpa1" localSheetId="7">#REF!</definedName>
    <definedName name="_____hpa1" localSheetId="6">#REF!</definedName>
    <definedName name="_____hpa1" localSheetId="5">#REF!</definedName>
    <definedName name="_____hpa1">#REF!</definedName>
    <definedName name="_____hpa10" localSheetId="7">#REF!</definedName>
    <definedName name="_____hpa10" localSheetId="6">#REF!</definedName>
    <definedName name="_____hpa10" localSheetId="5">#REF!</definedName>
    <definedName name="_____hpa10">#REF!</definedName>
    <definedName name="_____hpa2" localSheetId="7">#REF!</definedName>
    <definedName name="_____hpa2" localSheetId="6">#REF!</definedName>
    <definedName name="_____hpa2" localSheetId="5">#REF!</definedName>
    <definedName name="_____hpa2">#REF!</definedName>
    <definedName name="_____HPA3" localSheetId="7">#REF!</definedName>
    <definedName name="_____HPA3" localSheetId="6">#REF!</definedName>
    <definedName name="_____HPA3" localSheetId="5">#REF!</definedName>
    <definedName name="_____HPA3">#REF!</definedName>
    <definedName name="_____hpa4" localSheetId="7">#REF!</definedName>
    <definedName name="_____hpa4" localSheetId="6">#REF!</definedName>
    <definedName name="_____hpa4" localSheetId="5">#REF!</definedName>
    <definedName name="_____hpa4">#REF!</definedName>
    <definedName name="_____hpa5" localSheetId="7">#REF!</definedName>
    <definedName name="_____hpa5" localSheetId="6">#REF!</definedName>
    <definedName name="_____hpa5" localSheetId="5">#REF!</definedName>
    <definedName name="_____hpa5">#REF!</definedName>
    <definedName name="_____hpa6" localSheetId="7">#REF!</definedName>
    <definedName name="_____hpa6" localSheetId="6">#REF!</definedName>
    <definedName name="_____hpa6" localSheetId="5">#REF!</definedName>
    <definedName name="_____hpa6">#REF!</definedName>
    <definedName name="_____hpa7" localSheetId="7">#REF!</definedName>
    <definedName name="_____hpa7" localSheetId="6">#REF!</definedName>
    <definedName name="_____hpa7" localSheetId="5">#REF!</definedName>
    <definedName name="_____hpa7">#REF!</definedName>
    <definedName name="_____hpa8" localSheetId="7">#REF!</definedName>
    <definedName name="_____hpa8" localSheetId="6">#REF!</definedName>
    <definedName name="_____hpa8" localSheetId="5">#REF!</definedName>
    <definedName name="_____hpa8">#REF!</definedName>
    <definedName name="_____hpa9" localSheetId="7">#REF!</definedName>
    <definedName name="_____hpa9" localSheetId="6">#REF!</definedName>
    <definedName name="_____hpa9" localSheetId="5">#REF!</definedName>
    <definedName name="_____hpa9">#REF!</definedName>
    <definedName name="_____Pap785">[7]INPUTS!$H$34</definedName>
    <definedName name="_____Pap789">[7]INPUTS!$H$32</definedName>
    <definedName name="_____Pci785">[7]INPUTS!$H$35</definedName>
    <definedName name="_____Pci789">[7]INPUTS!$H$33</definedName>
    <definedName name="_____PPE2">'[5]Detail-PARENT'!$AU$781</definedName>
    <definedName name="_____Ptl785">[7]INPUTS!$H$37</definedName>
    <definedName name="_____Ptl789">[7]INPUTS!$H$38</definedName>
    <definedName name="_____Sap785">[7]GD_actuals!$E$30:$W$30</definedName>
    <definedName name="_____Sap789">[7]GD_actuals!$E$28:$W$28</definedName>
    <definedName name="_____Sch1" localSheetId="7">#REF!</definedName>
    <definedName name="_____Sch1" localSheetId="6">#REF!</definedName>
    <definedName name="_____Sch1" localSheetId="5">#REF!</definedName>
    <definedName name="_____Sch1">#REF!</definedName>
    <definedName name="_____Sci785">[7]GD_actuals!$E$31:$W$31</definedName>
    <definedName name="_____Sci789">[7]GD_actuals!$E$29:$W$29</definedName>
    <definedName name="_____SET1" localSheetId="7">#REF!</definedName>
    <definedName name="_____SET1" localSheetId="6">#REF!</definedName>
    <definedName name="_____SET1" localSheetId="5">#REF!</definedName>
    <definedName name="_____SET1">#REF!</definedName>
    <definedName name="_____SET2" localSheetId="7">#REF!</definedName>
    <definedName name="_____SET2" localSheetId="6">#REF!</definedName>
    <definedName name="_____SET2" localSheetId="5">#REF!</definedName>
    <definedName name="_____SET2">#REF!</definedName>
    <definedName name="_____SET3" localSheetId="7">#REF!</definedName>
    <definedName name="_____SET3" localSheetId="6">#REF!</definedName>
    <definedName name="_____SET3" localSheetId="5">#REF!</definedName>
    <definedName name="_____SET3">#REF!</definedName>
    <definedName name="_____sti2">'[5]Detail-PARENT'!$AU$246</definedName>
    <definedName name="_____Stl785">[7]GD_actuals!$E$33:$W$33</definedName>
    <definedName name="_____Stl789">[7]GD_actuals!$E$34:$W$34</definedName>
    <definedName name="_____T314999" localSheetId="7">#REF!</definedName>
    <definedName name="_____T314999" localSheetId="6">#REF!</definedName>
    <definedName name="_____T314999" localSheetId="5">#REF!</definedName>
    <definedName name="_____T314999">#REF!</definedName>
    <definedName name="_____Tap785">'[7]7x'!$G$24</definedName>
    <definedName name="_____Tap789">'[7]7x'!$G$4</definedName>
    <definedName name="_____Tci785">'[7]7x'!$G$34</definedName>
    <definedName name="_____Tci789">'[7]7x'!$G$14</definedName>
    <definedName name="_____td2">'[5]Detail-PARENT'!$AU$136</definedName>
    <definedName name="_____Ttl785">'[7]8x'!$G$14</definedName>
    <definedName name="_____Ttl789">'[7]8x'!$G$24</definedName>
    <definedName name="____ADV2">'[5]Detail-PARENT'!$AU$650</definedName>
    <definedName name="____agf10" localSheetId="7">#REF!</definedName>
    <definedName name="____agf10" localSheetId="6">#REF!</definedName>
    <definedName name="____agf10" localSheetId="5">#REF!</definedName>
    <definedName name="____agf10">#REF!</definedName>
    <definedName name="____d11" localSheetId="7">'[6]Detail-PARENT'!#REF!</definedName>
    <definedName name="____d11" localSheetId="6">'[6]Detail-PARENT'!#REF!</definedName>
    <definedName name="____d11" localSheetId="5">'[6]Detail-PARENT'!#REF!</definedName>
    <definedName name="____d11">'[6]Detail-PARENT'!#REF!</definedName>
    <definedName name="____DAT1" localSheetId="7">#REF!</definedName>
    <definedName name="____DAT1" localSheetId="6">#REF!</definedName>
    <definedName name="____DAT1" localSheetId="5">#REF!</definedName>
    <definedName name="____DAT1">#REF!</definedName>
    <definedName name="____DAT10" localSheetId="7">#REF!</definedName>
    <definedName name="____DAT10" localSheetId="6">#REF!</definedName>
    <definedName name="____DAT10" localSheetId="5">#REF!</definedName>
    <definedName name="____DAT10">#REF!</definedName>
    <definedName name="____DAT11" localSheetId="7">#REF!</definedName>
    <definedName name="____DAT11" localSheetId="6">#REF!</definedName>
    <definedName name="____DAT11" localSheetId="5">#REF!</definedName>
    <definedName name="____DAT11">#REF!</definedName>
    <definedName name="____DAT12" localSheetId="7">#REF!</definedName>
    <definedName name="____DAT12" localSheetId="6">#REF!</definedName>
    <definedName name="____DAT12" localSheetId="5">#REF!</definedName>
    <definedName name="____DAT12">#REF!</definedName>
    <definedName name="____DAT13" localSheetId="7">#REF!</definedName>
    <definedName name="____DAT13" localSheetId="6">#REF!</definedName>
    <definedName name="____DAT13" localSheetId="5">#REF!</definedName>
    <definedName name="____DAT13">#REF!</definedName>
    <definedName name="____DAT14" localSheetId="7">#REF!</definedName>
    <definedName name="____DAT14" localSheetId="6">#REF!</definedName>
    <definedName name="____DAT14" localSheetId="5">#REF!</definedName>
    <definedName name="____DAT14">#REF!</definedName>
    <definedName name="____DAT2" localSheetId="7">#REF!</definedName>
    <definedName name="____DAT2" localSheetId="6">#REF!</definedName>
    <definedName name="____DAT2" localSheetId="5">#REF!</definedName>
    <definedName name="____DAT2">#REF!</definedName>
    <definedName name="____DAT3" localSheetId="7">#REF!</definedName>
    <definedName name="____DAT3" localSheetId="6">#REF!</definedName>
    <definedName name="____DAT3" localSheetId="5">#REF!</definedName>
    <definedName name="____DAT3">#REF!</definedName>
    <definedName name="____DAT4" localSheetId="7">#REF!</definedName>
    <definedName name="____DAT4" localSheetId="6">#REF!</definedName>
    <definedName name="____DAT4" localSheetId="5">#REF!</definedName>
    <definedName name="____DAT4">#REF!</definedName>
    <definedName name="____DAT5" localSheetId="7">#REF!</definedName>
    <definedName name="____DAT5" localSheetId="6">#REF!</definedName>
    <definedName name="____DAT5" localSheetId="5">#REF!</definedName>
    <definedName name="____DAT5">#REF!</definedName>
    <definedName name="____DAT6" localSheetId="7">#REF!</definedName>
    <definedName name="____DAT6" localSheetId="6">#REF!</definedName>
    <definedName name="____DAT6" localSheetId="5">#REF!</definedName>
    <definedName name="____DAT6">#REF!</definedName>
    <definedName name="____DAT7" localSheetId="7">#REF!</definedName>
    <definedName name="____DAT7" localSheetId="6">#REF!</definedName>
    <definedName name="____DAT7" localSheetId="5">#REF!</definedName>
    <definedName name="____DAT7">#REF!</definedName>
    <definedName name="____DAT8" localSheetId="7">#REF!</definedName>
    <definedName name="____DAT8" localSheetId="6">#REF!</definedName>
    <definedName name="____DAT8" localSheetId="5">#REF!</definedName>
    <definedName name="____DAT8">#REF!</definedName>
    <definedName name="____DAT9" localSheetId="7">#REF!</definedName>
    <definedName name="____DAT9" localSheetId="6">#REF!</definedName>
    <definedName name="____DAT9" localSheetId="5">#REF!</definedName>
    <definedName name="____DAT9">#REF!</definedName>
    <definedName name="____Fap785">[7]INPUTS!$I$34</definedName>
    <definedName name="____Fap789">[7]INPUTS!$I$32</definedName>
    <definedName name="____Fci785">[7]INPUTS!$I$35</definedName>
    <definedName name="____Fci789">[7]INPUTS!$I$33</definedName>
    <definedName name="____ffa1" localSheetId="7">#REF!</definedName>
    <definedName name="____ffa1" localSheetId="6">#REF!</definedName>
    <definedName name="____ffa1" localSheetId="5">#REF!</definedName>
    <definedName name="____ffa1">#REF!</definedName>
    <definedName name="____ffa10" localSheetId="7">#REF!</definedName>
    <definedName name="____ffa10" localSheetId="6">#REF!</definedName>
    <definedName name="____ffa10" localSheetId="5">#REF!</definedName>
    <definedName name="____ffa10">#REF!</definedName>
    <definedName name="____ffa11" localSheetId="7">#REF!</definedName>
    <definedName name="____ffa11" localSheetId="6">#REF!</definedName>
    <definedName name="____ffa11" localSheetId="5">#REF!</definedName>
    <definedName name="____ffa11">#REF!</definedName>
    <definedName name="____ffa12" localSheetId="7">#REF!</definedName>
    <definedName name="____ffa12" localSheetId="6">#REF!</definedName>
    <definedName name="____ffa12" localSheetId="5">#REF!</definedName>
    <definedName name="____ffa12">#REF!</definedName>
    <definedName name="____ffa13" localSheetId="7">#REF!</definedName>
    <definedName name="____ffa13" localSheetId="6">#REF!</definedName>
    <definedName name="____ffa13" localSheetId="5">#REF!</definedName>
    <definedName name="____ffa13">#REF!</definedName>
    <definedName name="____ffa14" localSheetId="7">#REF!</definedName>
    <definedName name="____ffa14" localSheetId="6">#REF!</definedName>
    <definedName name="____ffa14" localSheetId="5">#REF!</definedName>
    <definedName name="____ffa14">#REF!</definedName>
    <definedName name="____ffa15" localSheetId="7">#REF!</definedName>
    <definedName name="____ffa15" localSheetId="6">#REF!</definedName>
    <definedName name="____ffa15" localSheetId="5">#REF!</definedName>
    <definedName name="____ffa15">#REF!</definedName>
    <definedName name="____ffa16" localSheetId="7">#REF!</definedName>
    <definedName name="____ffa16" localSheetId="6">#REF!</definedName>
    <definedName name="____ffa16" localSheetId="5">#REF!</definedName>
    <definedName name="____ffa16">#REF!</definedName>
    <definedName name="____ffa17" localSheetId="7">#REF!</definedName>
    <definedName name="____ffa17" localSheetId="6">#REF!</definedName>
    <definedName name="____ffa17" localSheetId="5">#REF!</definedName>
    <definedName name="____ffa17">#REF!</definedName>
    <definedName name="____ffa18" localSheetId="7">#REF!</definedName>
    <definedName name="____ffa18" localSheetId="6">#REF!</definedName>
    <definedName name="____ffa18" localSheetId="5">#REF!</definedName>
    <definedName name="____ffa18">#REF!</definedName>
    <definedName name="____ffa19" localSheetId="7">#REF!</definedName>
    <definedName name="____ffa19" localSheetId="6">#REF!</definedName>
    <definedName name="____ffa19" localSheetId="5">#REF!</definedName>
    <definedName name="____ffa19">#REF!</definedName>
    <definedName name="____ffa2" localSheetId="7">#REF!</definedName>
    <definedName name="____ffa2" localSheetId="6">#REF!</definedName>
    <definedName name="____ffa2" localSheetId="5">#REF!</definedName>
    <definedName name="____ffa2">#REF!</definedName>
    <definedName name="____ffa21" localSheetId="7">#REF!</definedName>
    <definedName name="____ffa21" localSheetId="6">#REF!</definedName>
    <definedName name="____ffa21" localSheetId="5">#REF!</definedName>
    <definedName name="____ffa21">#REF!</definedName>
    <definedName name="____ffa22" localSheetId="7">#REF!</definedName>
    <definedName name="____ffa22" localSheetId="6">#REF!</definedName>
    <definedName name="____ffa22" localSheetId="5">#REF!</definedName>
    <definedName name="____ffa22">#REF!</definedName>
    <definedName name="____ffa23" localSheetId="7">#REF!</definedName>
    <definedName name="____ffa23" localSheetId="6">#REF!</definedName>
    <definedName name="____ffa23" localSheetId="5">#REF!</definedName>
    <definedName name="____ffa23">#REF!</definedName>
    <definedName name="____ffa3" localSheetId="7">#REF!</definedName>
    <definedName name="____ffa3" localSheetId="6">#REF!</definedName>
    <definedName name="____ffa3" localSheetId="5">#REF!</definedName>
    <definedName name="____ffa3">#REF!</definedName>
    <definedName name="____ffa4" localSheetId="7">#REF!</definedName>
    <definedName name="____ffa4" localSheetId="6">#REF!</definedName>
    <definedName name="____ffa4" localSheetId="5">#REF!</definedName>
    <definedName name="____ffa4">#REF!</definedName>
    <definedName name="____ffa6" localSheetId="7">#REF!</definedName>
    <definedName name="____ffa6" localSheetId="6">#REF!</definedName>
    <definedName name="____ffa6" localSheetId="5">#REF!</definedName>
    <definedName name="____ffa6">#REF!</definedName>
    <definedName name="____ffa7" localSheetId="7">#REF!</definedName>
    <definedName name="____ffa7" localSheetId="6">#REF!</definedName>
    <definedName name="____ffa7" localSheetId="5">#REF!</definedName>
    <definedName name="____ffa7">#REF!</definedName>
    <definedName name="____ffa8" localSheetId="7">#REF!</definedName>
    <definedName name="____ffa8" localSheetId="6">#REF!</definedName>
    <definedName name="____ffa8" localSheetId="5">#REF!</definedName>
    <definedName name="____ffa8">#REF!</definedName>
    <definedName name="____ffa9" localSheetId="7">#REF!</definedName>
    <definedName name="____ffa9" localSheetId="6">#REF!</definedName>
    <definedName name="____ffa9" localSheetId="5">#REF!</definedName>
    <definedName name="____ffa9">#REF!</definedName>
    <definedName name="____ffd1" localSheetId="7">#REF!</definedName>
    <definedName name="____ffd1" localSheetId="6">#REF!</definedName>
    <definedName name="____ffd1" localSheetId="5">#REF!</definedName>
    <definedName name="____ffd1">#REF!</definedName>
    <definedName name="____ffd10" localSheetId="7">#REF!</definedName>
    <definedName name="____ffd10" localSheetId="6">#REF!</definedName>
    <definedName name="____ffd10" localSheetId="5">#REF!</definedName>
    <definedName name="____ffd10">#REF!</definedName>
    <definedName name="____ffd11" localSheetId="7">#REF!</definedName>
    <definedName name="____ffd11" localSheetId="6">#REF!</definedName>
    <definedName name="____ffd11" localSheetId="5">#REF!</definedName>
    <definedName name="____ffd11">#REF!</definedName>
    <definedName name="____ffd12" localSheetId="7">#REF!</definedName>
    <definedName name="____ffd12" localSheetId="6">#REF!</definedName>
    <definedName name="____ffd12" localSheetId="5">#REF!</definedName>
    <definedName name="____ffd12">#REF!</definedName>
    <definedName name="____ffd13" localSheetId="7">#REF!</definedName>
    <definedName name="____ffd13" localSheetId="6">#REF!</definedName>
    <definedName name="____ffd13" localSheetId="5">#REF!</definedName>
    <definedName name="____ffd13">#REF!</definedName>
    <definedName name="____ffd14" localSheetId="7">#REF!</definedName>
    <definedName name="____ffd14" localSheetId="6">#REF!</definedName>
    <definedName name="____ffd14" localSheetId="5">#REF!</definedName>
    <definedName name="____ffd14">#REF!</definedName>
    <definedName name="____ffd15" localSheetId="7">#REF!</definedName>
    <definedName name="____ffd15" localSheetId="6">#REF!</definedName>
    <definedName name="____ffd15" localSheetId="5">#REF!</definedName>
    <definedName name="____ffd15">#REF!</definedName>
    <definedName name="____ffd16" localSheetId="7">#REF!</definedName>
    <definedName name="____ffd16" localSheetId="6">#REF!</definedName>
    <definedName name="____ffd16" localSheetId="5">#REF!</definedName>
    <definedName name="____ffd16">#REF!</definedName>
    <definedName name="____ffd17" localSheetId="7">#REF!</definedName>
    <definedName name="____ffd17" localSheetId="6">#REF!</definedName>
    <definedName name="____ffd17" localSheetId="5">#REF!</definedName>
    <definedName name="____ffd17">#REF!</definedName>
    <definedName name="____ffd18" localSheetId="7">#REF!</definedName>
    <definedName name="____ffd18" localSheetId="6">#REF!</definedName>
    <definedName name="____ffd18" localSheetId="5">#REF!</definedName>
    <definedName name="____ffd18">#REF!</definedName>
    <definedName name="____ffd19" localSheetId="7">#REF!</definedName>
    <definedName name="____ffd19" localSheetId="6">#REF!</definedName>
    <definedName name="____ffd19" localSheetId="5">#REF!</definedName>
    <definedName name="____ffd19">#REF!</definedName>
    <definedName name="____ffd2" localSheetId="7">#REF!</definedName>
    <definedName name="____ffd2" localSheetId="6">#REF!</definedName>
    <definedName name="____ffd2" localSheetId="5">#REF!</definedName>
    <definedName name="____ffd2">#REF!</definedName>
    <definedName name="____ffd20" localSheetId="7">#REF!</definedName>
    <definedName name="____ffd20" localSheetId="6">#REF!</definedName>
    <definedName name="____ffd20" localSheetId="5">#REF!</definedName>
    <definedName name="____ffd20">#REF!</definedName>
    <definedName name="____ffd22" localSheetId="7">#REF!</definedName>
    <definedName name="____ffd22" localSheetId="6">#REF!</definedName>
    <definedName name="____ffd22" localSheetId="5">#REF!</definedName>
    <definedName name="____ffd22">#REF!</definedName>
    <definedName name="____ffd23" localSheetId="7">#REF!</definedName>
    <definedName name="____ffd23" localSheetId="6">#REF!</definedName>
    <definedName name="____ffd23" localSheetId="5">#REF!</definedName>
    <definedName name="____ffd23">#REF!</definedName>
    <definedName name="____ffd24" localSheetId="7">#REF!</definedName>
    <definedName name="____ffd24" localSheetId="6">#REF!</definedName>
    <definedName name="____ffd24" localSheetId="5">#REF!</definedName>
    <definedName name="____ffd24">#REF!</definedName>
    <definedName name="____ffd25" localSheetId="7">#REF!</definedName>
    <definedName name="____ffd25" localSheetId="6">#REF!</definedName>
    <definedName name="____ffd25" localSheetId="5">#REF!</definedName>
    <definedName name="____ffd25">#REF!</definedName>
    <definedName name="____ffd3" localSheetId="7">#REF!</definedName>
    <definedName name="____ffd3" localSheetId="6">#REF!</definedName>
    <definedName name="____ffd3" localSheetId="5">#REF!</definedName>
    <definedName name="____ffd3">#REF!</definedName>
    <definedName name="____ffd4" localSheetId="7">#REF!</definedName>
    <definedName name="____ffd4" localSheetId="6">#REF!</definedName>
    <definedName name="____ffd4" localSheetId="5">#REF!</definedName>
    <definedName name="____ffd4">#REF!</definedName>
    <definedName name="____ffd5" localSheetId="7">#REF!</definedName>
    <definedName name="____ffd5" localSheetId="6">#REF!</definedName>
    <definedName name="____ffd5" localSheetId="5">#REF!</definedName>
    <definedName name="____ffd5">#REF!</definedName>
    <definedName name="____ffd6" localSheetId="7">#REF!</definedName>
    <definedName name="____ffd6" localSheetId="6">#REF!</definedName>
    <definedName name="____ffd6" localSheetId="5">#REF!</definedName>
    <definedName name="____ffd6">#REF!</definedName>
    <definedName name="____ffd7" localSheetId="7">#REF!</definedName>
    <definedName name="____ffd7" localSheetId="6">#REF!</definedName>
    <definedName name="____ffd7" localSheetId="5">#REF!</definedName>
    <definedName name="____ffd7">#REF!</definedName>
    <definedName name="____ffd8" localSheetId="7">#REF!</definedName>
    <definedName name="____ffd8" localSheetId="6">#REF!</definedName>
    <definedName name="____ffd8" localSheetId="5">#REF!</definedName>
    <definedName name="____ffd8">#REF!</definedName>
    <definedName name="____ffd9" localSheetId="7">#REF!</definedName>
    <definedName name="____ffd9" localSheetId="6">#REF!</definedName>
    <definedName name="____ffd9" localSheetId="5">#REF!</definedName>
    <definedName name="____ffd9">#REF!</definedName>
    <definedName name="____Ftl785">[7]INPUTS!$I$37</definedName>
    <definedName name="____Ftl789">[7]INPUTS!$I$38</definedName>
    <definedName name="____hpa1" localSheetId="7">#REF!</definedName>
    <definedName name="____hpa1" localSheetId="6">#REF!</definedName>
    <definedName name="____hpa1" localSheetId="5">#REF!</definedName>
    <definedName name="____hpa1">#REF!</definedName>
    <definedName name="____hpa10" localSheetId="7">#REF!</definedName>
    <definedName name="____hpa10" localSheetId="6">#REF!</definedName>
    <definedName name="____hpa10" localSheetId="5">#REF!</definedName>
    <definedName name="____hpa10">#REF!</definedName>
    <definedName name="____hpa2" localSheetId="7">#REF!</definedName>
    <definedName name="____hpa2" localSheetId="6">#REF!</definedName>
    <definedName name="____hpa2" localSheetId="5">#REF!</definedName>
    <definedName name="____hpa2">#REF!</definedName>
    <definedName name="____HPA3" localSheetId="7">#REF!</definedName>
    <definedName name="____HPA3" localSheetId="6">#REF!</definedName>
    <definedName name="____HPA3" localSheetId="5">#REF!</definedName>
    <definedName name="____HPA3">#REF!</definedName>
    <definedName name="____hpa4" localSheetId="7">#REF!</definedName>
    <definedName name="____hpa4" localSheetId="6">#REF!</definedName>
    <definedName name="____hpa4" localSheetId="5">#REF!</definedName>
    <definedName name="____hpa4">#REF!</definedName>
    <definedName name="____hpa5" localSheetId="7">#REF!</definedName>
    <definedName name="____hpa5" localSheetId="6">#REF!</definedName>
    <definedName name="____hpa5" localSheetId="5">#REF!</definedName>
    <definedName name="____hpa5">#REF!</definedName>
    <definedName name="____hpa6" localSheetId="7">#REF!</definedName>
    <definedName name="____hpa6" localSheetId="6">#REF!</definedName>
    <definedName name="____hpa6" localSheetId="5">#REF!</definedName>
    <definedName name="____hpa6">#REF!</definedName>
    <definedName name="____hpa7" localSheetId="7">#REF!</definedName>
    <definedName name="____hpa7" localSheetId="6">#REF!</definedName>
    <definedName name="____hpa7" localSheetId="5">#REF!</definedName>
    <definedName name="____hpa7">#REF!</definedName>
    <definedName name="____hpa8" localSheetId="7">#REF!</definedName>
    <definedName name="____hpa8" localSheetId="6">#REF!</definedName>
    <definedName name="____hpa8" localSheetId="5">#REF!</definedName>
    <definedName name="____hpa8">#REF!</definedName>
    <definedName name="____hpa9" localSheetId="7">#REF!</definedName>
    <definedName name="____hpa9" localSheetId="6">#REF!</definedName>
    <definedName name="____hpa9" localSheetId="5">#REF!</definedName>
    <definedName name="____hpa9">#REF!</definedName>
    <definedName name="____Pap785">[7]INPUTS!$H$34</definedName>
    <definedName name="____Pap789">[7]INPUTS!$H$32</definedName>
    <definedName name="____Pci785">[7]INPUTS!$H$35</definedName>
    <definedName name="____Pci789">[7]INPUTS!$H$33</definedName>
    <definedName name="____PPE2">'[5]Detail-PARENT'!$AU$781</definedName>
    <definedName name="____Ptl785">[7]INPUTS!$H$37</definedName>
    <definedName name="____Ptl789">[7]INPUTS!$H$38</definedName>
    <definedName name="____Sap785">[7]GD_actuals!$E$30:$W$30</definedName>
    <definedName name="____Sap789">[7]GD_actuals!$E$28:$W$28</definedName>
    <definedName name="____Sch1" localSheetId="7">#REF!</definedName>
    <definedName name="____Sch1" localSheetId="6">#REF!</definedName>
    <definedName name="____Sch1" localSheetId="5">#REF!</definedName>
    <definedName name="____Sch1">#REF!</definedName>
    <definedName name="____Sci785">[7]GD_actuals!$E$31:$W$31</definedName>
    <definedName name="____Sci789">[7]GD_actuals!$E$29:$W$29</definedName>
    <definedName name="____SET1" localSheetId="7">#REF!</definedName>
    <definedName name="____SET1" localSheetId="6">#REF!</definedName>
    <definedName name="____SET1" localSheetId="5">#REF!</definedName>
    <definedName name="____SET1">#REF!</definedName>
    <definedName name="____SET2" localSheetId="7">#REF!</definedName>
    <definedName name="____SET2" localSheetId="6">#REF!</definedName>
    <definedName name="____SET2" localSheetId="5">#REF!</definedName>
    <definedName name="____SET2">#REF!</definedName>
    <definedName name="____SET3" localSheetId="7">#REF!</definedName>
    <definedName name="____SET3" localSheetId="6">#REF!</definedName>
    <definedName name="____SET3" localSheetId="5">#REF!</definedName>
    <definedName name="____SET3">#REF!</definedName>
    <definedName name="____sti2">'[5]Detail-PARENT'!$AU$246</definedName>
    <definedName name="____Stl785">[7]GD_actuals!$E$33:$W$33</definedName>
    <definedName name="____Stl789">[7]GD_actuals!$E$34:$W$34</definedName>
    <definedName name="____T314999" localSheetId="7">#REF!</definedName>
    <definedName name="____T314999" localSheetId="6">#REF!</definedName>
    <definedName name="____T314999" localSheetId="5">#REF!</definedName>
    <definedName name="____T314999">#REF!</definedName>
    <definedName name="____Tap785">'[7]7x'!$G$24</definedName>
    <definedName name="____Tap789">'[7]7x'!$G$4</definedName>
    <definedName name="____Tci785">'[7]7x'!$G$34</definedName>
    <definedName name="____Tci789">'[7]7x'!$G$14</definedName>
    <definedName name="____td2">'[5]Detail-PARENT'!$AU$136</definedName>
    <definedName name="____Ttl785">'[7]8x'!$G$14</definedName>
    <definedName name="____Ttl789">'[7]8x'!$G$24</definedName>
    <definedName name="___ADV2">'[5]Detail-PARENT'!$AU$650</definedName>
    <definedName name="___agf10" localSheetId="7">#REF!</definedName>
    <definedName name="___agf10" localSheetId="6">#REF!</definedName>
    <definedName name="___agf10" localSheetId="5">#REF!</definedName>
    <definedName name="___agf10">#REF!</definedName>
    <definedName name="___d11" localSheetId="7">'[6]Detail-PARENT'!#REF!</definedName>
    <definedName name="___d11" localSheetId="6">'[6]Detail-PARENT'!#REF!</definedName>
    <definedName name="___d11" localSheetId="5">'[6]Detail-PARENT'!#REF!</definedName>
    <definedName name="___d11">'[6]Detail-PARENT'!#REF!</definedName>
    <definedName name="___DAT1" localSheetId="7">#REF!</definedName>
    <definedName name="___DAT1" localSheetId="6">#REF!</definedName>
    <definedName name="___DAT1" localSheetId="5">#REF!</definedName>
    <definedName name="___DAT1">#REF!</definedName>
    <definedName name="___DAT10" localSheetId="7">#REF!</definedName>
    <definedName name="___DAT10" localSheetId="6">#REF!</definedName>
    <definedName name="___DAT10" localSheetId="5">#REF!</definedName>
    <definedName name="___DAT10">#REF!</definedName>
    <definedName name="___DAT11" localSheetId="7">#REF!</definedName>
    <definedName name="___DAT11" localSheetId="6">#REF!</definedName>
    <definedName name="___DAT11" localSheetId="5">#REF!</definedName>
    <definedName name="___DAT11">#REF!</definedName>
    <definedName name="___DAT12" localSheetId="7">#REF!</definedName>
    <definedName name="___DAT12" localSheetId="6">#REF!</definedName>
    <definedName name="___DAT12" localSheetId="5">#REF!</definedName>
    <definedName name="___DAT12">#REF!</definedName>
    <definedName name="___DAT13" localSheetId="7">#REF!</definedName>
    <definedName name="___DAT13" localSheetId="6">#REF!</definedName>
    <definedName name="___DAT13" localSheetId="5">#REF!</definedName>
    <definedName name="___DAT13">#REF!</definedName>
    <definedName name="___DAT14" localSheetId="7">#REF!</definedName>
    <definedName name="___DAT14" localSheetId="6">#REF!</definedName>
    <definedName name="___DAT14" localSheetId="5">#REF!</definedName>
    <definedName name="___DAT14">#REF!</definedName>
    <definedName name="___DAT2" localSheetId="7">#REF!</definedName>
    <definedName name="___DAT2" localSheetId="6">#REF!</definedName>
    <definedName name="___DAT2" localSheetId="5">#REF!</definedName>
    <definedName name="___DAT2">#REF!</definedName>
    <definedName name="___DAT3" localSheetId="7">#REF!</definedName>
    <definedName name="___DAT3" localSheetId="6">#REF!</definedName>
    <definedName name="___DAT3" localSheetId="5">#REF!</definedName>
    <definedName name="___DAT3">#REF!</definedName>
    <definedName name="___DAT4" localSheetId="7">#REF!</definedName>
    <definedName name="___DAT4" localSheetId="6">#REF!</definedName>
    <definedName name="___DAT4" localSheetId="5">#REF!</definedName>
    <definedName name="___DAT4">#REF!</definedName>
    <definedName name="___DAT5" localSheetId="7">#REF!</definedName>
    <definedName name="___DAT5" localSheetId="6">#REF!</definedName>
    <definedName name="___DAT5" localSheetId="5">#REF!</definedName>
    <definedName name="___DAT5">#REF!</definedName>
    <definedName name="___DAT6" localSheetId="7">#REF!</definedName>
    <definedName name="___DAT6" localSheetId="6">#REF!</definedName>
    <definedName name="___DAT6" localSheetId="5">#REF!</definedName>
    <definedName name="___DAT6">#REF!</definedName>
    <definedName name="___DAT7" localSheetId="7">#REF!</definedName>
    <definedName name="___DAT7" localSheetId="6">#REF!</definedName>
    <definedName name="___DAT7" localSheetId="5">#REF!</definedName>
    <definedName name="___DAT7">#REF!</definedName>
    <definedName name="___DAT8" localSheetId="7">#REF!</definedName>
    <definedName name="___DAT8" localSheetId="6">#REF!</definedName>
    <definedName name="___DAT8" localSheetId="5">#REF!</definedName>
    <definedName name="___DAT8">#REF!</definedName>
    <definedName name="___DAT9" localSheetId="7">#REF!</definedName>
    <definedName name="___DAT9" localSheetId="6">#REF!</definedName>
    <definedName name="___DAT9" localSheetId="5">#REF!</definedName>
    <definedName name="___DAT9">#REF!</definedName>
    <definedName name="___Fap785">[7]INPUTS!$I$34</definedName>
    <definedName name="___Fap789">[7]INPUTS!$I$32</definedName>
    <definedName name="___Fci785">[7]INPUTS!$I$35</definedName>
    <definedName name="___Fci789">[7]INPUTS!$I$33</definedName>
    <definedName name="___ffa1" localSheetId="7">#REF!</definedName>
    <definedName name="___ffa1" localSheetId="6">#REF!</definedName>
    <definedName name="___ffa1" localSheetId="5">#REF!</definedName>
    <definedName name="___ffa1">#REF!</definedName>
    <definedName name="___ffa10" localSheetId="7">#REF!</definedName>
    <definedName name="___ffa10" localSheetId="6">#REF!</definedName>
    <definedName name="___ffa10" localSheetId="5">#REF!</definedName>
    <definedName name="___ffa10">#REF!</definedName>
    <definedName name="___ffa11" localSheetId="7">#REF!</definedName>
    <definedName name="___ffa11" localSheetId="6">#REF!</definedName>
    <definedName name="___ffa11" localSheetId="5">#REF!</definedName>
    <definedName name="___ffa11">#REF!</definedName>
    <definedName name="___ffa12" localSheetId="7">#REF!</definedName>
    <definedName name="___ffa12" localSheetId="6">#REF!</definedName>
    <definedName name="___ffa12" localSheetId="5">#REF!</definedName>
    <definedName name="___ffa12">#REF!</definedName>
    <definedName name="___ffa13" localSheetId="7">#REF!</definedName>
    <definedName name="___ffa13" localSheetId="6">#REF!</definedName>
    <definedName name="___ffa13" localSheetId="5">#REF!</definedName>
    <definedName name="___ffa13">#REF!</definedName>
    <definedName name="___ffa14" localSheetId="7">#REF!</definedName>
    <definedName name="___ffa14" localSheetId="6">#REF!</definedName>
    <definedName name="___ffa14" localSheetId="5">#REF!</definedName>
    <definedName name="___ffa14">#REF!</definedName>
    <definedName name="___ffa15" localSheetId="7">#REF!</definedName>
    <definedName name="___ffa15" localSheetId="6">#REF!</definedName>
    <definedName name="___ffa15" localSheetId="5">#REF!</definedName>
    <definedName name="___ffa15">#REF!</definedName>
    <definedName name="___ffa16" localSheetId="7">#REF!</definedName>
    <definedName name="___ffa16" localSheetId="6">#REF!</definedName>
    <definedName name="___ffa16" localSheetId="5">#REF!</definedName>
    <definedName name="___ffa16">#REF!</definedName>
    <definedName name="___ffa17" localSheetId="7">#REF!</definedName>
    <definedName name="___ffa17" localSheetId="6">#REF!</definedName>
    <definedName name="___ffa17" localSheetId="5">#REF!</definedName>
    <definedName name="___ffa17">#REF!</definedName>
    <definedName name="___ffa18" localSheetId="7">#REF!</definedName>
    <definedName name="___ffa18" localSheetId="6">#REF!</definedName>
    <definedName name="___ffa18" localSheetId="5">#REF!</definedName>
    <definedName name="___ffa18">#REF!</definedName>
    <definedName name="___ffa19" localSheetId="7">#REF!</definedName>
    <definedName name="___ffa19" localSheetId="6">#REF!</definedName>
    <definedName name="___ffa19" localSheetId="5">#REF!</definedName>
    <definedName name="___ffa19">#REF!</definedName>
    <definedName name="___ffa2" localSheetId="7">#REF!</definedName>
    <definedName name="___ffa2" localSheetId="6">#REF!</definedName>
    <definedName name="___ffa2" localSheetId="5">#REF!</definedName>
    <definedName name="___ffa2">#REF!</definedName>
    <definedName name="___ffa21" localSheetId="7">#REF!</definedName>
    <definedName name="___ffa21" localSheetId="6">#REF!</definedName>
    <definedName name="___ffa21" localSheetId="5">#REF!</definedName>
    <definedName name="___ffa21">#REF!</definedName>
    <definedName name="___ffa22" localSheetId="7">#REF!</definedName>
    <definedName name="___ffa22" localSheetId="6">#REF!</definedName>
    <definedName name="___ffa22" localSheetId="5">#REF!</definedName>
    <definedName name="___ffa22">#REF!</definedName>
    <definedName name="___ffa23" localSheetId="7">#REF!</definedName>
    <definedName name="___ffa23" localSheetId="6">#REF!</definedName>
    <definedName name="___ffa23" localSheetId="5">#REF!</definedName>
    <definedName name="___ffa23">#REF!</definedName>
    <definedName name="___ffa3" localSheetId="7">#REF!</definedName>
    <definedName name="___ffa3" localSheetId="6">#REF!</definedName>
    <definedName name="___ffa3" localSheetId="5">#REF!</definedName>
    <definedName name="___ffa3">#REF!</definedName>
    <definedName name="___ffa4" localSheetId="7">#REF!</definedName>
    <definedName name="___ffa4" localSheetId="6">#REF!</definedName>
    <definedName name="___ffa4" localSheetId="5">#REF!</definedName>
    <definedName name="___ffa4">#REF!</definedName>
    <definedName name="___ffa6" localSheetId="7">#REF!</definedName>
    <definedName name="___ffa6" localSheetId="6">#REF!</definedName>
    <definedName name="___ffa6" localSheetId="5">#REF!</definedName>
    <definedName name="___ffa6">#REF!</definedName>
    <definedName name="___ffa7" localSheetId="7">#REF!</definedName>
    <definedName name="___ffa7" localSheetId="6">#REF!</definedName>
    <definedName name="___ffa7" localSheetId="5">#REF!</definedName>
    <definedName name="___ffa7">#REF!</definedName>
    <definedName name="___ffa8" localSheetId="7">#REF!</definedName>
    <definedName name="___ffa8" localSheetId="6">#REF!</definedName>
    <definedName name="___ffa8" localSheetId="5">#REF!</definedName>
    <definedName name="___ffa8">#REF!</definedName>
    <definedName name="___ffa9" localSheetId="7">#REF!</definedName>
    <definedName name="___ffa9" localSheetId="6">#REF!</definedName>
    <definedName name="___ffa9" localSheetId="5">#REF!</definedName>
    <definedName name="___ffa9">#REF!</definedName>
    <definedName name="___ffd1" localSheetId="7">#REF!</definedName>
    <definedName name="___ffd1" localSheetId="6">#REF!</definedName>
    <definedName name="___ffd1" localSheetId="5">#REF!</definedName>
    <definedName name="___ffd1">#REF!</definedName>
    <definedName name="___ffd10" localSheetId="7">#REF!</definedName>
    <definedName name="___ffd10" localSheetId="6">#REF!</definedName>
    <definedName name="___ffd10" localSheetId="5">#REF!</definedName>
    <definedName name="___ffd10">#REF!</definedName>
    <definedName name="___ffd11" localSheetId="7">#REF!</definedName>
    <definedName name="___ffd11" localSheetId="6">#REF!</definedName>
    <definedName name="___ffd11" localSheetId="5">#REF!</definedName>
    <definedName name="___ffd11">#REF!</definedName>
    <definedName name="___ffd12" localSheetId="7">#REF!</definedName>
    <definedName name="___ffd12" localSheetId="6">#REF!</definedName>
    <definedName name="___ffd12" localSheetId="5">#REF!</definedName>
    <definedName name="___ffd12">#REF!</definedName>
    <definedName name="___ffd13" localSheetId="7">#REF!</definedName>
    <definedName name="___ffd13" localSheetId="6">#REF!</definedName>
    <definedName name="___ffd13" localSheetId="5">#REF!</definedName>
    <definedName name="___ffd13">#REF!</definedName>
    <definedName name="___ffd14" localSheetId="7">#REF!</definedName>
    <definedName name="___ffd14" localSheetId="6">#REF!</definedName>
    <definedName name="___ffd14" localSheetId="5">#REF!</definedName>
    <definedName name="___ffd14">#REF!</definedName>
    <definedName name="___ffd15" localSheetId="7">#REF!</definedName>
    <definedName name="___ffd15" localSheetId="6">#REF!</definedName>
    <definedName name="___ffd15" localSheetId="5">#REF!</definedName>
    <definedName name="___ffd15">#REF!</definedName>
    <definedName name="___ffd16" localSheetId="7">#REF!</definedName>
    <definedName name="___ffd16" localSheetId="6">#REF!</definedName>
    <definedName name="___ffd16" localSheetId="5">#REF!</definedName>
    <definedName name="___ffd16">#REF!</definedName>
    <definedName name="___ffd17" localSheetId="7">#REF!</definedName>
    <definedName name="___ffd17" localSheetId="6">#REF!</definedName>
    <definedName name="___ffd17" localSheetId="5">#REF!</definedName>
    <definedName name="___ffd17">#REF!</definedName>
    <definedName name="___ffd18" localSheetId="7">#REF!</definedName>
    <definedName name="___ffd18" localSheetId="6">#REF!</definedName>
    <definedName name="___ffd18" localSheetId="5">#REF!</definedName>
    <definedName name="___ffd18">#REF!</definedName>
    <definedName name="___ffd19" localSheetId="7">#REF!</definedName>
    <definedName name="___ffd19" localSheetId="6">#REF!</definedName>
    <definedName name="___ffd19" localSheetId="5">#REF!</definedName>
    <definedName name="___ffd19">#REF!</definedName>
    <definedName name="___ffd2" localSheetId="7">#REF!</definedName>
    <definedName name="___ffd2" localSheetId="6">#REF!</definedName>
    <definedName name="___ffd2" localSheetId="5">#REF!</definedName>
    <definedName name="___ffd2">#REF!</definedName>
    <definedName name="___ffd20" localSheetId="7">#REF!</definedName>
    <definedName name="___ffd20" localSheetId="6">#REF!</definedName>
    <definedName name="___ffd20" localSheetId="5">#REF!</definedName>
    <definedName name="___ffd20">#REF!</definedName>
    <definedName name="___ffd22" localSheetId="7">#REF!</definedName>
    <definedName name="___ffd22" localSheetId="6">#REF!</definedName>
    <definedName name="___ffd22" localSheetId="5">#REF!</definedName>
    <definedName name="___ffd22">#REF!</definedName>
    <definedName name="___ffd23" localSheetId="7">#REF!</definedName>
    <definedName name="___ffd23" localSheetId="6">#REF!</definedName>
    <definedName name="___ffd23" localSheetId="5">#REF!</definedName>
    <definedName name="___ffd23">#REF!</definedName>
    <definedName name="___ffd24" localSheetId="7">#REF!</definedName>
    <definedName name="___ffd24" localSheetId="6">#REF!</definedName>
    <definedName name="___ffd24" localSheetId="5">#REF!</definedName>
    <definedName name="___ffd24">#REF!</definedName>
    <definedName name="___ffd25" localSheetId="7">#REF!</definedName>
    <definedName name="___ffd25" localSheetId="6">#REF!</definedName>
    <definedName name="___ffd25" localSheetId="5">#REF!</definedName>
    <definedName name="___ffd25">#REF!</definedName>
    <definedName name="___ffd3" localSheetId="7">#REF!</definedName>
    <definedName name="___ffd3" localSheetId="6">#REF!</definedName>
    <definedName name="___ffd3" localSheetId="5">#REF!</definedName>
    <definedName name="___ffd3">#REF!</definedName>
    <definedName name="___ffd4" localSheetId="7">#REF!</definedName>
    <definedName name="___ffd4" localSheetId="6">#REF!</definedName>
    <definedName name="___ffd4" localSheetId="5">#REF!</definedName>
    <definedName name="___ffd4">#REF!</definedName>
    <definedName name="___ffd5" localSheetId="7">#REF!</definedName>
    <definedName name="___ffd5" localSheetId="6">#REF!</definedName>
    <definedName name="___ffd5" localSheetId="5">#REF!</definedName>
    <definedName name="___ffd5">#REF!</definedName>
    <definedName name="___ffd6" localSheetId="7">#REF!</definedName>
    <definedName name="___ffd6" localSheetId="6">#REF!</definedName>
    <definedName name="___ffd6" localSheetId="5">#REF!</definedName>
    <definedName name="___ffd6">#REF!</definedName>
    <definedName name="___ffd7" localSheetId="7">#REF!</definedName>
    <definedName name="___ffd7" localSheetId="6">#REF!</definedName>
    <definedName name="___ffd7" localSheetId="5">#REF!</definedName>
    <definedName name="___ffd7">#REF!</definedName>
    <definedName name="___ffd8" localSheetId="7">#REF!</definedName>
    <definedName name="___ffd8" localSheetId="6">#REF!</definedName>
    <definedName name="___ffd8" localSheetId="5">#REF!</definedName>
    <definedName name="___ffd8">#REF!</definedName>
    <definedName name="___ffd9" localSheetId="7">#REF!</definedName>
    <definedName name="___ffd9" localSheetId="6">#REF!</definedName>
    <definedName name="___ffd9" localSheetId="5">#REF!</definedName>
    <definedName name="___ffd9">#REF!</definedName>
    <definedName name="___Ftl785">[7]INPUTS!$I$37</definedName>
    <definedName name="___Ftl789">[7]INPUTS!$I$38</definedName>
    <definedName name="___hpa1" localSheetId="7">#REF!</definedName>
    <definedName name="___hpa1" localSheetId="6">#REF!</definedName>
    <definedName name="___hpa1" localSheetId="5">#REF!</definedName>
    <definedName name="___hpa1">#REF!</definedName>
    <definedName name="___hpa10" localSheetId="7">#REF!</definedName>
    <definedName name="___hpa10" localSheetId="6">#REF!</definedName>
    <definedName name="___hpa10" localSheetId="5">#REF!</definedName>
    <definedName name="___hpa10">#REF!</definedName>
    <definedName name="___hpa2" localSheetId="7">#REF!</definedName>
    <definedName name="___hpa2" localSheetId="6">#REF!</definedName>
    <definedName name="___hpa2" localSheetId="5">#REF!</definedName>
    <definedName name="___hpa2">#REF!</definedName>
    <definedName name="___HPA3" localSheetId="7">#REF!</definedName>
    <definedName name="___HPA3" localSheetId="6">#REF!</definedName>
    <definedName name="___HPA3" localSheetId="5">#REF!</definedName>
    <definedName name="___HPA3">#REF!</definedName>
    <definedName name="___hpa4" localSheetId="7">#REF!</definedName>
    <definedName name="___hpa4" localSheetId="6">#REF!</definedName>
    <definedName name="___hpa4" localSheetId="5">#REF!</definedName>
    <definedName name="___hpa4">#REF!</definedName>
    <definedName name="___hpa5" localSheetId="7">#REF!</definedName>
    <definedName name="___hpa5" localSheetId="6">#REF!</definedName>
    <definedName name="___hpa5" localSheetId="5">#REF!</definedName>
    <definedName name="___hpa5">#REF!</definedName>
    <definedName name="___hpa6" localSheetId="7">#REF!</definedName>
    <definedName name="___hpa6" localSheetId="6">#REF!</definedName>
    <definedName name="___hpa6" localSheetId="5">#REF!</definedName>
    <definedName name="___hpa6">#REF!</definedName>
    <definedName name="___hpa7" localSheetId="7">#REF!</definedName>
    <definedName name="___hpa7" localSheetId="6">#REF!</definedName>
    <definedName name="___hpa7" localSheetId="5">#REF!</definedName>
    <definedName name="___hpa7">#REF!</definedName>
    <definedName name="___hpa8" localSheetId="7">#REF!</definedName>
    <definedName name="___hpa8" localSheetId="6">#REF!</definedName>
    <definedName name="___hpa8" localSheetId="5">#REF!</definedName>
    <definedName name="___hpa8">#REF!</definedName>
    <definedName name="___hpa9" localSheetId="7">#REF!</definedName>
    <definedName name="___hpa9" localSheetId="6">#REF!</definedName>
    <definedName name="___hpa9" localSheetId="5">#REF!</definedName>
    <definedName name="___hpa9">#REF!</definedName>
    <definedName name="___Pap785">[7]INPUTS!$H$34</definedName>
    <definedName name="___Pap789">[7]INPUTS!$H$32</definedName>
    <definedName name="___Pci785">[7]INPUTS!$H$35</definedName>
    <definedName name="___Pci789">[7]INPUTS!$H$33</definedName>
    <definedName name="___PPE2">'[5]Detail-PARENT'!$AU$781</definedName>
    <definedName name="___Ptl785">[7]INPUTS!$H$37</definedName>
    <definedName name="___Ptl789">[7]INPUTS!$H$38</definedName>
    <definedName name="___Sap785">[7]GD_actuals!$E$30:$W$30</definedName>
    <definedName name="___Sap789">[7]GD_actuals!$E$28:$W$28</definedName>
    <definedName name="___Sch1" localSheetId="7">#REF!</definedName>
    <definedName name="___Sch1" localSheetId="6">#REF!</definedName>
    <definedName name="___Sch1" localSheetId="5">#REF!</definedName>
    <definedName name="___Sch1">#REF!</definedName>
    <definedName name="___Sci785">[7]GD_actuals!$E$31:$W$31</definedName>
    <definedName name="___Sci789">[7]GD_actuals!$E$29:$W$29</definedName>
    <definedName name="___SET1" localSheetId="7">#REF!</definedName>
    <definedName name="___SET1" localSheetId="6">#REF!</definedName>
    <definedName name="___SET1" localSheetId="5">#REF!</definedName>
    <definedName name="___SET1">#REF!</definedName>
    <definedName name="___SET2" localSheetId="7">#REF!</definedName>
    <definedName name="___SET2" localSheetId="6">#REF!</definedName>
    <definedName name="___SET2" localSheetId="5">#REF!</definedName>
    <definedName name="___SET2">#REF!</definedName>
    <definedName name="___SET3" localSheetId="7">#REF!</definedName>
    <definedName name="___SET3" localSheetId="6">#REF!</definedName>
    <definedName name="___SET3" localSheetId="5">#REF!</definedName>
    <definedName name="___SET3">#REF!</definedName>
    <definedName name="___sti2">'[5]Detail-PARENT'!$AU$246</definedName>
    <definedName name="___Stl785">[7]GD_actuals!$E$33:$W$33</definedName>
    <definedName name="___Stl789">[7]GD_actuals!$E$34:$W$34</definedName>
    <definedName name="___T314999" localSheetId="7">#REF!</definedName>
    <definedName name="___T314999" localSheetId="6">#REF!</definedName>
    <definedName name="___T314999" localSheetId="5">#REF!</definedName>
    <definedName name="___T314999">#REF!</definedName>
    <definedName name="___Tap785">'[7]7x'!$G$24</definedName>
    <definedName name="___Tap789">'[7]7x'!$G$4</definedName>
    <definedName name="___Tci785">'[7]7x'!$G$34</definedName>
    <definedName name="___Tci789">'[7]7x'!$G$14</definedName>
    <definedName name="___td2">'[5]Detail-PARENT'!$AU$136</definedName>
    <definedName name="___Ttl785">'[7]8x'!$G$14</definedName>
    <definedName name="___Ttl789">'[7]8x'!$G$24</definedName>
    <definedName name="__123Graph_A" hidden="1">'[1]Comp equip'!$D$52:$D$473</definedName>
    <definedName name="__123Graph_AChart1" hidden="1">'[1]Comp equip'!$D$52:$D$473</definedName>
    <definedName name="__123Graph_ACurrent" hidden="1">'[1]Comp equip'!$D$52:$D$473</definedName>
    <definedName name="__123Graph_B" hidden="1">'[1]Mach &amp; equip'!$F$531:$F$582</definedName>
    <definedName name="__123Graph_BChart1" hidden="1">'[1]Comp equip'!$E$52:$E$473</definedName>
    <definedName name="__123Graph_BCurrent" hidden="1">'[1]Comp equip'!$E$52:$E$473</definedName>
    <definedName name="__123Graph_C" hidden="1">'[1]Comp equip'!$E$52:$E$473</definedName>
    <definedName name="__123Graph_CChart1" hidden="1">'[1]Comp equip'!$F$52:$F$473</definedName>
    <definedName name="__123Graph_CCurrent" hidden="1">'[1]Comp equip'!$F$52:$F$473</definedName>
    <definedName name="__123Graph_D" hidden="1">'[1]Mach &amp; equip'!$H$531:$H$582</definedName>
    <definedName name="__123Graph_E" hidden="1">'[1]Comp equip'!$F$52:$F$473</definedName>
    <definedName name="__123Graph_F" hidden="1">'[1]Mach &amp; equip'!$J$531:$J$582</definedName>
    <definedName name="__123Graph_X" hidden="1">'[1]Mach &amp; equip'!$D$531:$D$582</definedName>
    <definedName name="__ADV2">'[5]Detail-PARENT'!$AU$650</definedName>
    <definedName name="__agf10" localSheetId="7">#REF!</definedName>
    <definedName name="__agf10" localSheetId="6">#REF!</definedName>
    <definedName name="__agf10" localSheetId="5">#REF!</definedName>
    <definedName name="__agf10">#REF!</definedName>
    <definedName name="__d11" localSheetId="7">'[6]Detail-PARENT'!#REF!</definedName>
    <definedName name="__d11" localSheetId="6">'[6]Detail-PARENT'!#REF!</definedName>
    <definedName name="__d11" localSheetId="5">'[6]Detail-PARENT'!#REF!</definedName>
    <definedName name="__d11">'[6]Detail-PARENT'!#REF!</definedName>
    <definedName name="__DAT1" localSheetId="7">#REF!</definedName>
    <definedName name="__DAT1" localSheetId="6">#REF!</definedName>
    <definedName name="__DAT1" localSheetId="5">#REF!</definedName>
    <definedName name="__DAT1">#REF!</definedName>
    <definedName name="__DAT10" localSheetId="7">#REF!</definedName>
    <definedName name="__DAT10" localSheetId="6">#REF!</definedName>
    <definedName name="__DAT10" localSheetId="5">#REF!</definedName>
    <definedName name="__DAT10">#REF!</definedName>
    <definedName name="__DAT11" localSheetId="7">#REF!</definedName>
    <definedName name="__DAT11" localSheetId="6">#REF!</definedName>
    <definedName name="__DAT11" localSheetId="5">#REF!</definedName>
    <definedName name="__DAT11">#REF!</definedName>
    <definedName name="__DAT12" localSheetId="7">#REF!</definedName>
    <definedName name="__DAT12" localSheetId="6">#REF!</definedName>
    <definedName name="__DAT12" localSheetId="5">#REF!</definedName>
    <definedName name="__DAT12">#REF!</definedName>
    <definedName name="__DAT13" localSheetId="7">#REF!</definedName>
    <definedName name="__DAT13" localSheetId="6">#REF!</definedName>
    <definedName name="__DAT13" localSheetId="5">#REF!</definedName>
    <definedName name="__DAT13">#REF!</definedName>
    <definedName name="__DAT14" localSheetId="7">#REF!</definedName>
    <definedName name="__DAT14" localSheetId="6">#REF!</definedName>
    <definedName name="__DAT14" localSheetId="5">#REF!</definedName>
    <definedName name="__DAT14">#REF!</definedName>
    <definedName name="__DAT2" localSheetId="7">#REF!</definedName>
    <definedName name="__DAT2" localSheetId="6">#REF!</definedName>
    <definedName name="__DAT2" localSheetId="5">#REF!</definedName>
    <definedName name="__DAT2">#REF!</definedName>
    <definedName name="__DAT3" localSheetId="7">#REF!</definedName>
    <definedName name="__DAT3" localSheetId="6">#REF!</definedName>
    <definedName name="__DAT3" localSheetId="5">#REF!</definedName>
    <definedName name="__DAT3">#REF!</definedName>
    <definedName name="__DAT4" localSheetId="7">#REF!</definedName>
    <definedName name="__DAT4" localSheetId="6">#REF!</definedName>
    <definedName name="__DAT4" localSheetId="5">#REF!</definedName>
    <definedName name="__DAT4">#REF!</definedName>
    <definedName name="__DAT5" localSheetId="7">#REF!</definedName>
    <definedName name="__DAT5" localSheetId="6">#REF!</definedName>
    <definedName name="__DAT5" localSheetId="5">#REF!</definedName>
    <definedName name="__DAT5">#REF!</definedName>
    <definedName name="__DAT6" localSheetId="7">#REF!</definedName>
    <definedName name="__DAT6" localSheetId="6">#REF!</definedName>
    <definedName name="__DAT6" localSheetId="5">#REF!</definedName>
    <definedName name="__DAT6">#REF!</definedName>
    <definedName name="__DAT7" localSheetId="7">#REF!</definedName>
    <definedName name="__DAT7" localSheetId="6">#REF!</definedName>
    <definedName name="__DAT7" localSheetId="5">#REF!</definedName>
    <definedName name="__DAT7">#REF!</definedName>
    <definedName name="__DAT8" localSheetId="7">#REF!</definedName>
    <definedName name="__DAT8" localSheetId="6">#REF!</definedName>
    <definedName name="__DAT8" localSheetId="5">#REF!</definedName>
    <definedName name="__DAT8">#REF!</definedName>
    <definedName name="__DAT9" localSheetId="7">#REF!</definedName>
    <definedName name="__DAT9" localSheetId="6">#REF!</definedName>
    <definedName name="__DAT9" localSheetId="5">#REF!</definedName>
    <definedName name="__DAT9">#REF!</definedName>
    <definedName name="__Fap785">[7]INPUTS!$I$34</definedName>
    <definedName name="__Fap789">[7]INPUTS!$I$32</definedName>
    <definedName name="__Fci785">[7]INPUTS!$I$35</definedName>
    <definedName name="__Fci789">[7]INPUTS!$I$33</definedName>
    <definedName name="__ffa1" localSheetId="7">#REF!</definedName>
    <definedName name="__ffa1" localSheetId="6">#REF!</definedName>
    <definedName name="__ffa1" localSheetId="5">#REF!</definedName>
    <definedName name="__ffa1">#REF!</definedName>
    <definedName name="__ffa10" localSheetId="7">#REF!</definedName>
    <definedName name="__ffa10" localSheetId="6">#REF!</definedName>
    <definedName name="__ffa10" localSheetId="5">#REF!</definedName>
    <definedName name="__ffa10">#REF!</definedName>
    <definedName name="__ffa11" localSheetId="7">#REF!</definedName>
    <definedName name="__ffa11" localSheetId="6">#REF!</definedName>
    <definedName name="__ffa11" localSheetId="5">#REF!</definedName>
    <definedName name="__ffa11">#REF!</definedName>
    <definedName name="__ffa12" localSheetId="7">#REF!</definedName>
    <definedName name="__ffa12" localSheetId="6">#REF!</definedName>
    <definedName name="__ffa12" localSheetId="5">#REF!</definedName>
    <definedName name="__ffa12">#REF!</definedName>
    <definedName name="__ffa13" localSheetId="7">#REF!</definedName>
    <definedName name="__ffa13" localSheetId="6">#REF!</definedName>
    <definedName name="__ffa13" localSheetId="5">#REF!</definedName>
    <definedName name="__ffa13">#REF!</definedName>
    <definedName name="__ffa14" localSheetId="7">#REF!</definedName>
    <definedName name="__ffa14" localSheetId="6">#REF!</definedName>
    <definedName name="__ffa14" localSheetId="5">#REF!</definedName>
    <definedName name="__ffa14">#REF!</definedName>
    <definedName name="__ffa15" localSheetId="7">#REF!</definedName>
    <definedName name="__ffa15" localSheetId="6">#REF!</definedName>
    <definedName name="__ffa15" localSheetId="5">#REF!</definedName>
    <definedName name="__ffa15">#REF!</definedName>
    <definedName name="__ffa16" localSheetId="7">#REF!</definedName>
    <definedName name="__ffa16" localSheetId="6">#REF!</definedName>
    <definedName name="__ffa16" localSheetId="5">#REF!</definedName>
    <definedName name="__ffa16">#REF!</definedName>
    <definedName name="__ffa17" localSheetId="7">#REF!</definedName>
    <definedName name="__ffa17" localSheetId="6">#REF!</definedName>
    <definedName name="__ffa17" localSheetId="5">#REF!</definedName>
    <definedName name="__ffa17">#REF!</definedName>
    <definedName name="__ffa18" localSheetId="7">#REF!</definedName>
    <definedName name="__ffa18" localSheetId="6">#REF!</definedName>
    <definedName name="__ffa18" localSheetId="5">#REF!</definedName>
    <definedName name="__ffa18">#REF!</definedName>
    <definedName name="__ffa19" localSheetId="7">#REF!</definedName>
    <definedName name="__ffa19" localSheetId="6">#REF!</definedName>
    <definedName name="__ffa19" localSheetId="5">#REF!</definedName>
    <definedName name="__ffa19">#REF!</definedName>
    <definedName name="__ffa2" localSheetId="7">#REF!</definedName>
    <definedName name="__ffa2" localSheetId="6">#REF!</definedName>
    <definedName name="__ffa2" localSheetId="5">#REF!</definedName>
    <definedName name="__ffa2">#REF!</definedName>
    <definedName name="__ffa21" localSheetId="7">#REF!</definedName>
    <definedName name="__ffa21" localSheetId="6">#REF!</definedName>
    <definedName name="__ffa21" localSheetId="5">#REF!</definedName>
    <definedName name="__ffa21">#REF!</definedName>
    <definedName name="__ffa22" localSheetId="7">#REF!</definedName>
    <definedName name="__ffa22" localSheetId="6">#REF!</definedName>
    <definedName name="__ffa22" localSheetId="5">#REF!</definedName>
    <definedName name="__ffa22">#REF!</definedName>
    <definedName name="__ffa23" localSheetId="7">#REF!</definedName>
    <definedName name="__ffa23" localSheetId="6">#REF!</definedName>
    <definedName name="__ffa23" localSheetId="5">#REF!</definedName>
    <definedName name="__ffa23">#REF!</definedName>
    <definedName name="__ffa3" localSheetId="7">#REF!</definedName>
    <definedName name="__ffa3" localSheetId="6">#REF!</definedName>
    <definedName name="__ffa3" localSheetId="5">#REF!</definedName>
    <definedName name="__ffa3">#REF!</definedName>
    <definedName name="__ffa4" localSheetId="7">#REF!</definedName>
    <definedName name="__ffa4" localSheetId="6">#REF!</definedName>
    <definedName name="__ffa4" localSheetId="5">#REF!</definedName>
    <definedName name="__ffa4">#REF!</definedName>
    <definedName name="__ffa6" localSheetId="7">#REF!</definedName>
    <definedName name="__ffa6" localSheetId="6">#REF!</definedName>
    <definedName name="__ffa6" localSheetId="5">#REF!</definedName>
    <definedName name="__ffa6">#REF!</definedName>
    <definedName name="__ffa7" localSheetId="7">#REF!</definedName>
    <definedName name="__ffa7" localSheetId="6">#REF!</definedName>
    <definedName name="__ffa7" localSheetId="5">#REF!</definedName>
    <definedName name="__ffa7">#REF!</definedName>
    <definedName name="__ffa8" localSheetId="7">#REF!</definedName>
    <definedName name="__ffa8" localSheetId="6">#REF!</definedName>
    <definedName name="__ffa8" localSheetId="5">#REF!</definedName>
    <definedName name="__ffa8">#REF!</definedName>
    <definedName name="__ffa9" localSheetId="7">#REF!</definedName>
    <definedName name="__ffa9" localSheetId="6">#REF!</definedName>
    <definedName name="__ffa9" localSheetId="5">#REF!</definedName>
    <definedName name="__ffa9">#REF!</definedName>
    <definedName name="__ffd1" localSheetId="7">#REF!</definedName>
    <definedName name="__ffd1" localSheetId="6">#REF!</definedName>
    <definedName name="__ffd1" localSheetId="5">#REF!</definedName>
    <definedName name="__ffd1">#REF!</definedName>
    <definedName name="__ffd10" localSheetId="7">#REF!</definedName>
    <definedName name="__ffd10" localSheetId="6">#REF!</definedName>
    <definedName name="__ffd10" localSheetId="5">#REF!</definedName>
    <definedName name="__ffd10">#REF!</definedName>
    <definedName name="__ffd11" localSheetId="7">#REF!</definedName>
    <definedName name="__ffd11" localSheetId="6">#REF!</definedName>
    <definedName name="__ffd11" localSheetId="5">#REF!</definedName>
    <definedName name="__ffd11">#REF!</definedName>
    <definedName name="__ffd12" localSheetId="7">#REF!</definedName>
    <definedName name="__ffd12" localSheetId="6">#REF!</definedName>
    <definedName name="__ffd12" localSheetId="5">#REF!</definedName>
    <definedName name="__ffd12">#REF!</definedName>
    <definedName name="__ffd13" localSheetId="7">#REF!</definedName>
    <definedName name="__ffd13" localSheetId="6">#REF!</definedName>
    <definedName name="__ffd13" localSheetId="5">#REF!</definedName>
    <definedName name="__ffd13">#REF!</definedName>
    <definedName name="__ffd14" localSheetId="7">#REF!</definedName>
    <definedName name="__ffd14" localSheetId="6">#REF!</definedName>
    <definedName name="__ffd14" localSheetId="5">#REF!</definedName>
    <definedName name="__ffd14">#REF!</definedName>
    <definedName name="__ffd15" localSheetId="7">#REF!</definedName>
    <definedName name="__ffd15" localSheetId="6">#REF!</definedName>
    <definedName name="__ffd15" localSheetId="5">#REF!</definedName>
    <definedName name="__ffd15">#REF!</definedName>
    <definedName name="__ffd16" localSheetId="7">#REF!</definedName>
    <definedName name="__ffd16" localSheetId="6">#REF!</definedName>
    <definedName name="__ffd16" localSheetId="5">#REF!</definedName>
    <definedName name="__ffd16">#REF!</definedName>
    <definedName name="__ffd17" localSheetId="7">#REF!</definedName>
    <definedName name="__ffd17" localSheetId="6">#REF!</definedName>
    <definedName name="__ffd17" localSheetId="5">#REF!</definedName>
    <definedName name="__ffd17">#REF!</definedName>
    <definedName name="__ffd18" localSheetId="7">#REF!</definedName>
    <definedName name="__ffd18" localSheetId="6">#REF!</definedName>
    <definedName name="__ffd18" localSheetId="5">#REF!</definedName>
    <definedName name="__ffd18">#REF!</definedName>
    <definedName name="__ffd19" localSheetId="7">#REF!</definedName>
    <definedName name="__ffd19" localSheetId="6">#REF!</definedName>
    <definedName name="__ffd19" localSheetId="5">#REF!</definedName>
    <definedName name="__ffd19">#REF!</definedName>
    <definedName name="__ffd2" localSheetId="7">#REF!</definedName>
    <definedName name="__ffd2" localSheetId="6">#REF!</definedName>
    <definedName name="__ffd2" localSheetId="5">#REF!</definedName>
    <definedName name="__ffd2">#REF!</definedName>
    <definedName name="__ffd20" localSheetId="7">#REF!</definedName>
    <definedName name="__ffd20" localSheetId="6">#REF!</definedName>
    <definedName name="__ffd20" localSheetId="5">#REF!</definedName>
    <definedName name="__ffd20">#REF!</definedName>
    <definedName name="__ffd22" localSheetId="7">#REF!</definedName>
    <definedName name="__ffd22" localSheetId="6">#REF!</definedName>
    <definedName name="__ffd22" localSheetId="5">#REF!</definedName>
    <definedName name="__ffd22">#REF!</definedName>
    <definedName name="__ffd23" localSheetId="7">#REF!</definedName>
    <definedName name="__ffd23" localSheetId="6">#REF!</definedName>
    <definedName name="__ffd23" localSheetId="5">#REF!</definedName>
    <definedName name="__ffd23">#REF!</definedName>
    <definedName name="__ffd24" localSheetId="7">#REF!</definedName>
    <definedName name="__ffd24" localSheetId="6">#REF!</definedName>
    <definedName name="__ffd24" localSheetId="5">#REF!</definedName>
    <definedName name="__ffd24">#REF!</definedName>
    <definedName name="__ffd25" localSheetId="7">#REF!</definedName>
    <definedName name="__ffd25" localSheetId="6">#REF!</definedName>
    <definedName name="__ffd25" localSheetId="5">#REF!</definedName>
    <definedName name="__ffd25">#REF!</definedName>
    <definedName name="__ffd3" localSheetId="7">#REF!</definedName>
    <definedName name="__ffd3" localSheetId="6">#REF!</definedName>
    <definedName name="__ffd3" localSheetId="5">#REF!</definedName>
    <definedName name="__ffd3">#REF!</definedName>
    <definedName name="__ffd4" localSheetId="7">#REF!</definedName>
    <definedName name="__ffd4" localSheetId="6">#REF!</definedName>
    <definedName name="__ffd4" localSheetId="5">#REF!</definedName>
    <definedName name="__ffd4">#REF!</definedName>
    <definedName name="__ffd5" localSheetId="7">#REF!</definedName>
    <definedName name="__ffd5" localSheetId="6">#REF!</definedName>
    <definedName name="__ffd5" localSheetId="5">#REF!</definedName>
    <definedName name="__ffd5">#REF!</definedName>
    <definedName name="__ffd6" localSheetId="7">#REF!</definedName>
    <definedName name="__ffd6" localSheetId="6">#REF!</definedName>
    <definedName name="__ffd6" localSheetId="5">#REF!</definedName>
    <definedName name="__ffd6">#REF!</definedName>
    <definedName name="__ffd7" localSheetId="7">#REF!</definedName>
    <definedName name="__ffd7" localSheetId="6">#REF!</definedName>
    <definedName name="__ffd7" localSheetId="5">#REF!</definedName>
    <definedName name="__ffd7">#REF!</definedName>
    <definedName name="__ffd8" localSheetId="7">#REF!</definedName>
    <definedName name="__ffd8" localSheetId="6">#REF!</definedName>
    <definedName name="__ffd8" localSheetId="5">#REF!</definedName>
    <definedName name="__ffd8">#REF!</definedName>
    <definedName name="__ffd9" localSheetId="7">#REF!</definedName>
    <definedName name="__ffd9" localSheetId="6">#REF!</definedName>
    <definedName name="__ffd9" localSheetId="5">#REF!</definedName>
    <definedName name="__ffd9">#REF!</definedName>
    <definedName name="__FPMExcelClient_CellBasedFunctionStatus" localSheetId="1" hidden="1">"2_2_2_2_2_2"</definedName>
    <definedName name="__FPMExcelClient_CellBasedFunctionStatus" localSheetId="0" hidden="1">"2_2_2_2_2_2"</definedName>
    <definedName name="__FPMExcelClient_RefreshTime" localSheetId="1">636625068484455000</definedName>
    <definedName name="__FPMExcelClient_RefreshTime" localSheetId="0">636625068484455000</definedName>
    <definedName name="__Ftl789">[7]INPUTS!$I$38</definedName>
    <definedName name="__hpa1" localSheetId="7">#REF!</definedName>
    <definedName name="__hpa1" localSheetId="6">#REF!</definedName>
    <definedName name="__hpa1" localSheetId="5">#REF!</definedName>
    <definedName name="__hpa1">#REF!</definedName>
    <definedName name="__hpa10" localSheetId="7">#REF!</definedName>
    <definedName name="__hpa10" localSheetId="6">#REF!</definedName>
    <definedName name="__hpa10" localSheetId="5">#REF!</definedName>
    <definedName name="__hpa10">#REF!</definedName>
    <definedName name="__hpa2" localSheetId="7">#REF!</definedName>
    <definedName name="__hpa2" localSheetId="6">#REF!</definedName>
    <definedName name="__hpa2" localSheetId="5">#REF!</definedName>
    <definedName name="__hpa2">#REF!</definedName>
    <definedName name="__HPA3" localSheetId="7">#REF!</definedName>
    <definedName name="__HPA3" localSheetId="6">#REF!</definedName>
    <definedName name="__HPA3" localSheetId="5">#REF!</definedName>
    <definedName name="__HPA3">#REF!</definedName>
    <definedName name="__hpa4" localSheetId="7">#REF!</definedName>
    <definedName name="__hpa4" localSheetId="6">#REF!</definedName>
    <definedName name="__hpa4" localSheetId="5">#REF!</definedName>
    <definedName name="__hpa4">#REF!</definedName>
    <definedName name="__hpa5" localSheetId="7">#REF!</definedName>
    <definedName name="__hpa5" localSheetId="6">#REF!</definedName>
    <definedName name="__hpa5" localSheetId="5">#REF!</definedName>
    <definedName name="__hpa5">#REF!</definedName>
    <definedName name="__hpa6" localSheetId="7">#REF!</definedName>
    <definedName name="__hpa6" localSheetId="6">#REF!</definedName>
    <definedName name="__hpa6" localSheetId="5">#REF!</definedName>
    <definedName name="__hpa6">#REF!</definedName>
    <definedName name="__hpa7" localSheetId="7">#REF!</definedName>
    <definedName name="__hpa7" localSheetId="6">#REF!</definedName>
    <definedName name="__hpa7" localSheetId="5">#REF!</definedName>
    <definedName name="__hpa7">#REF!</definedName>
    <definedName name="__hpa8" localSheetId="7">#REF!</definedName>
    <definedName name="__hpa8" localSheetId="6">#REF!</definedName>
    <definedName name="__hpa8" localSheetId="5">#REF!</definedName>
    <definedName name="__hpa8">#REF!</definedName>
    <definedName name="__hpa9" localSheetId="7">#REF!</definedName>
    <definedName name="__hpa9" localSheetId="6">#REF!</definedName>
    <definedName name="__hpa9" localSheetId="5">#REF!</definedName>
    <definedName name="__hpa9">#REF!</definedName>
    <definedName name="__Pap785">[7]INPUTS!$H$34</definedName>
    <definedName name="__Pap789">[7]INPUTS!$H$32</definedName>
    <definedName name="__Pci785">[7]INPUTS!$H$35</definedName>
    <definedName name="__Pci789">[7]INPUTS!$H$33</definedName>
    <definedName name="__PPE2">'[5]Detail-PARENT'!$AU$781</definedName>
    <definedName name="__Ptl785">[7]INPUTS!$H$37</definedName>
    <definedName name="__Ptl789">[7]INPUTS!$H$38</definedName>
    <definedName name="__Sap785">[7]GD_actuals!$E$30:$W$30</definedName>
    <definedName name="__Sap789">[7]GD_actuals!$E$28:$W$28</definedName>
    <definedName name="__Sch1" localSheetId="7">#REF!</definedName>
    <definedName name="__Sch1" localSheetId="6">#REF!</definedName>
    <definedName name="__Sch1" localSheetId="5">#REF!</definedName>
    <definedName name="__Sch1">#REF!</definedName>
    <definedName name="__Sci785">[7]GD_actuals!$E$31:$W$31</definedName>
    <definedName name="__Sci789">[7]GD_actuals!$E$29:$W$29</definedName>
    <definedName name="__SET1" localSheetId="7">#REF!</definedName>
    <definedName name="__SET1" localSheetId="6">#REF!</definedName>
    <definedName name="__SET1" localSheetId="5">#REF!</definedName>
    <definedName name="__SET1">#REF!</definedName>
    <definedName name="__SET2" localSheetId="7">#REF!</definedName>
    <definedName name="__SET2" localSheetId="6">#REF!</definedName>
    <definedName name="__SET2" localSheetId="5">#REF!</definedName>
    <definedName name="__SET2">#REF!</definedName>
    <definedName name="__SET3" localSheetId="7">#REF!</definedName>
    <definedName name="__SET3" localSheetId="6">#REF!</definedName>
    <definedName name="__SET3" localSheetId="5">#REF!</definedName>
    <definedName name="__SET3">#REF!</definedName>
    <definedName name="__sti2">'[5]Detail-PARENT'!$AU$246</definedName>
    <definedName name="__Stl785">[7]GD_actuals!$E$33:$W$33</definedName>
    <definedName name="__Stl789">[7]GD_actuals!$E$34:$W$34</definedName>
    <definedName name="__T314999" localSheetId="7">#REF!</definedName>
    <definedName name="__T314999" localSheetId="6">#REF!</definedName>
    <definedName name="__T314999" localSheetId="5">#REF!</definedName>
    <definedName name="__T314999">#REF!</definedName>
    <definedName name="__Tap785">'[7]7x'!$G$24</definedName>
    <definedName name="__Tap789">'[7]7x'!$G$4</definedName>
    <definedName name="__Tci785">'[7]7x'!$G$34</definedName>
    <definedName name="__Tci789">'[7]7x'!$G$14</definedName>
    <definedName name="__td2">'[5]Detail-PARENT'!$AU$136</definedName>
    <definedName name="__Ttl785">'[7]8x'!$G$14</definedName>
    <definedName name="__Ttl789">'[7]8x'!$G$24</definedName>
    <definedName name="_001" localSheetId="7">[8]report!#REF!</definedName>
    <definedName name="_001" localSheetId="6">[8]report!#REF!</definedName>
    <definedName name="_001" localSheetId="5">[8]report!#REF!</definedName>
    <definedName name="_001">[8]report!#REF!</definedName>
    <definedName name="_01.PREOP" localSheetId="7">'[9]Annual-Plan-1998-A-US$-Rupiah-F'!#REF!</definedName>
    <definedName name="_01.PREOP" localSheetId="6">'[9]Annual-Plan-1998-A-US$-Rupiah-F'!#REF!</definedName>
    <definedName name="_01.PREOP" localSheetId="5">'[9]Annual-Plan-1998-A-US$-Rupiah-F'!#REF!</definedName>
    <definedName name="_01.PREOP">'[9]Annual-Plan-1998-A-US$-Rupiah-F'!#REF!</definedName>
    <definedName name="_01.PROD_LATI" localSheetId="7">[10]assets!#REF!</definedName>
    <definedName name="_01.PROD_LATI" localSheetId="6">[10]assets!#REF!</definedName>
    <definedName name="_01.PROD_LATI" localSheetId="5">[10]assets!#REF!</definedName>
    <definedName name="_01.PROD_LATI">[10]assets!#REF!</definedName>
    <definedName name="_02.PROD_BIN" localSheetId="7">[10]assets!#REF!</definedName>
    <definedName name="_02.PROD_BIN" localSheetId="6">[10]assets!#REF!</definedName>
    <definedName name="_02.PROD_BIN" localSheetId="5">[10]assets!#REF!</definedName>
    <definedName name="_02.PROD_BIN">[10]assets!#REF!</definedName>
    <definedName name="_03.SHIPPING" localSheetId="7">[10]assets!#REF!</definedName>
    <definedName name="_03.SHIPPING" localSheetId="6">[10]assets!#REF!</definedName>
    <definedName name="_03.SHIPPING" localSheetId="5">[10]assets!#REF!</definedName>
    <definedName name="_03.SHIPPING">[10]assets!#REF!</definedName>
    <definedName name="_04.OPT_EXP" localSheetId="7">[10]assets!#REF!</definedName>
    <definedName name="_04.OPT_EXP" localSheetId="6">[10]assets!#REF!</definedName>
    <definedName name="_04.OPT_EXP" localSheetId="5">[10]assets!#REF!</definedName>
    <definedName name="_04.OPT_EXP">[10]assets!#REF!</definedName>
    <definedName name="_1" localSheetId="7">#REF!</definedName>
    <definedName name="_1" localSheetId="6">#REF!</definedName>
    <definedName name="_1" localSheetId="5">#REF!</definedName>
    <definedName name="_1">#REF!</definedName>
    <definedName name="_10__U_NEGOCIO" localSheetId="7">#REF!</definedName>
    <definedName name="_10__U_NEGOCIO" localSheetId="6">#REF!</definedName>
    <definedName name="_10__U_NEGOCIO" localSheetId="5">#REF!</definedName>
    <definedName name="_10__U_NEGOCIO">#REF!</definedName>
    <definedName name="_12_0_0OC" localSheetId="7">[4]Instructions!#REF!</definedName>
    <definedName name="_12_0_0OC" localSheetId="6">[4]Instructions!#REF!</definedName>
    <definedName name="_12_0_0OC" localSheetId="5">[4]Instructions!#REF!</definedName>
    <definedName name="_12_0_0OC">[4]Instructions!#REF!</definedName>
    <definedName name="_14____OC" localSheetId="7">[4]Instructions!#REF!</definedName>
    <definedName name="_14____OC" localSheetId="6">[4]Instructions!#REF!</definedName>
    <definedName name="_14____OC" localSheetId="5">[4]Instructions!#REF!</definedName>
    <definedName name="_14____OC">[4]Instructions!#REF!</definedName>
    <definedName name="_15_U_NEGOCIO" localSheetId="7">#REF!</definedName>
    <definedName name="_15_U_NEGOCIO" localSheetId="6">#REF!</definedName>
    <definedName name="_15_U_NEGOCIO" localSheetId="5">#REF!</definedName>
    <definedName name="_15_U_NEGOCIO">#REF!</definedName>
    <definedName name="_17_0_0OC" localSheetId="7">[4]Instructions!#REF!</definedName>
    <definedName name="_17_0_0OC" localSheetId="6">[4]Instructions!#REF!</definedName>
    <definedName name="_17_0_0OC" localSheetId="5">[4]Instructions!#REF!</definedName>
    <definedName name="_17_0_0OC">[4]Instructions!#REF!</definedName>
    <definedName name="_19OC" localSheetId="7">[4]Instructions!#REF!</definedName>
    <definedName name="_19OC" localSheetId="6">[4]Instructions!#REF!</definedName>
    <definedName name="_19OC" localSheetId="5">[4]Instructions!#REF!</definedName>
    <definedName name="_19OC">[4]Instructions!#REF!</definedName>
    <definedName name="_1AS" localSheetId="7">#REF!</definedName>
    <definedName name="_1AS" localSheetId="6">#REF!</definedName>
    <definedName name="_1AS" localSheetId="5">#REF!</definedName>
    <definedName name="_1AS">#REF!</definedName>
    <definedName name="_2___0_0OC" localSheetId="7">[4]Instructions!#REF!</definedName>
    <definedName name="_2___0_0OC" localSheetId="6">[4]Instructions!#REF!</definedName>
    <definedName name="_2___0_0OC" localSheetId="5">[4]Instructions!#REF!</definedName>
    <definedName name="_2___0_0OC">[4]Instructions!#REF!</definedName>
    <definedName name="_20U_NEGOCIO" localSheetId="7">#REF!</definedName>
    <definedName name="_20U_NEGOCIO" localSheetId="6">#REF!</definedName>
    <definedName name="_20U_NEGOCIO" localSheetId="5">#REF!</definedName>
    <definedName name="_20U_NEGOCIO">#REF!</definedName>
    <definedName name="_2AS" localSheetId="7">#REF!</definedName>
    <definedName name="_2AS" localSheetId="6">#REF!</definedName>
    <definedName name="_2AS" localSheetId="5">#REF!</definedName>
    <definedName name="_2AS">#REF!</definedName>
    <definedName name="_3D" localSheetId="7">#REF!</definedName>
    <definedName name="_3D" localSheetId="6">#REF!</definedName>
    <definedName name="_3D" localSheetId="5">#REF!</definedName>
    <definedName name="_3D">#REF!</definedName>
    <definedName name="_4" localSheetId="7">#REF!</definedName>
    <definedName name="_4" localSheetId="6">#REF!</definedName>
    <definedName name="_4" localSheetId="5">#REF!</definedName>
    <definedName name="_4">#REF!</definedName>
    <definedName name="_4______OC" localSheetId="7">[4]Instructions!#REF!</definedName>
    <definedName name="_4______OC" localSheetId="6">[4]Instructions!#REF!</definedName>
    <definedName name="_4______OC" localSheetId="5">[4]Instructions!#REF!</definedName>
    <definedName name="_4______OC">[4]Instructions!#REF!</definedName>
    <definedName name="_5___U_NEGOCIO" localSheetId="7">#REF!</definedName>
    <definedName name="_5___U_NEGOCIO" localSheetId="6">#REF!</definedName>
    <definedName name="_5___U_NEGOCIO" localSheetId="5">#REF!</definedName>
    <definedName name="_5___U_NEGOCIO">#REF!</definedName>
    <definedName name="_7__0_0OC" localSheetId="7">[4]Instructions!#REF!</definedName>
    <definedName name="_7__0_0OC" localSheetId="6">[4]Instructions!#REF!</definedName>
    <definedName name="_7__0_0OC" localSheetId="5">[4]Instructions!#REF!</definedName>
    <definedName name="_7__0_0OC">[4]Instructions!#REF!</definedName>
    <definedName name="_9_____OC" localSheetId="7">[4]Instructions!#REF!</definedName>
    <definedName name="_9_____OC" localSheetId="6">[4]Instructions!#REF!</definedName>
    <definedName name="_9_____OC" localSheetId="5">[4]Instructions!#REF!</definedName>
    <definedName name="_9_____OC">[4]Instructions!#REF!</definedName>
    <definedName name="_ADV2">'[5]Detail-PARENT'!$AU$650</definedName>
    <definedName name="_agf10" localSheetId="7">#REF!</definedName>
    <definedName name="_agf10" localSheetId="6">#REF!</definedName>
    <definedName name="_agf10" localSheetId="5">#REF!</definedName>
    <definedName name="_agf10">#REF!</definedName>
    <definedName name="_CA110" localSheetId="7">#REF!</definedName>
    <definedName name="_CA110" localSheetId="6">#REF!</definedName>
    <definedName name="_CA110" localSheetId="5">#REF!</definedName>
    <definedName name="_CA110">#REF!</definedName>
    <definedName name="_d11" localSheetId="7">'[6]Detail-PARENT'!#REF!</definedName>
    <definedName name="_d11" localSheetId="6">'[6]Detail-PARENT'!#REF!</definedName>
    <definedName name="_d11" localSheetId="5">'[6]Detail-PARENT'!#REF!</definedName>
    <definedName name="_d11">'[6]Detail-PARENT'!#REF!</definedName>
    <definedName name="_DAT1" localSheetId="7">#REF!</definedName>
    <definedName name="_DAT1" localSheetId="6">#REF!</definedName>
    <definedName name="_DAT1" localSheetId="5">#REF!</definedName>
    <definedName name="_DAT1">#REF!</definedName>
    <definedName name="_DAT10" localSheetId="7">#REF!</definedName>
    <definedName name="_DAT10" localSheetId="6">#REF!</definedName>
    <definedName name="_DAT10" localSheetId="5">#REF!</definedName>
    <definedName name="_DAT10">#REF!</definedName>
    <definedName name="_DAT11" localSheetId="7">#REF!</definedName>
    <definedName name="_DAT11" localSheetId="6">#REF!</definedName>
    <definedName name="_DAT11" localSheetId="5">#REF!</definedName>
    <definedName name="_DAT11">#REF!</definedName>
    <definedName name="_DAT12" localSheetId="7">#REF!</definedName>
    <definedName name="_DAT12" localSheetId="6">#REF!</definedName>
    <definedName name="_DAT12" localSheetId="5">#REF!</definedName>
    <definedName name="_DAT12">#REF!</definedName>
    <definedName name="_DAT13" localSheetId="7">#REF!</definedName>
    <definedName name="_DAT13" localSheetId="6">#REF!</definedName>
    <definedName name="_DAT13" localSheetId="5">#REF!</definedName>
    <definedName name="_DAT13">#REF!</definedName>
    <definedName name="_DAT14" localSheetId="7">#REF!</definedName>
    <definedName name="_DAT14" localSheetId="6">#REF!</definedName>
    <definedName name="_DAT14" localSheetId="5">#REF!</definedName>
    <definedName name="_DAT14">#REF!</definedName>
    <definedName name="_DAT2" localSheetId="7">#REF!</definedName>
    <definedName name="_DAT2" localSheetId="6">#REF!</definedName>
    <definedName name="_DAT2" localSheetId="5">#REF!</definedName>
    <definedName name="_DAT2">#REF!</definedName>
    <definedName name="_DAT3" localSheetId="7">#REF!</definedName>
    <definedName name="_DAT3" localSheetId="6">#REF!</definedName>
    <definedName name="_DAT3" localSheetId="5">#REF!</definedName>
    <definedName name="_DAT3">#REF!</definedName>
    <definedName name="_DAT4" localSheetId="7">#REF!</definedName>
    <definedName name="_DAT4" localSheetId="6">#REF!</definedName>
    <definedName name="_DAT4" localSheetId="5">#REF!</definedName>
    <definedName name="_DAT4">#REF!</definedName>
    <definedName name="_DAT5" localSheetId="7">#REF!</definedName>
    <definedName name="_DAT5" localSheetId="6">#REF!</definedName>
    <definedName name="_DAT5" localSheetId="5">#REF!</definedName>
    <definedName name="_DAT5">#REF!</definedName>
    <definedName name="_DAT6" localSheetId="7">#REF!</definedName>
    <definedName name="_DAT6" localSheetId="6">#REF!</definedName>
    <definedName name="_DAT6" localSheetId="5">#REF!</definedName>
    <definedName name="_DAT6">#REF!</definedName>
    <definedName name="_DAT7" localSheetId="7">#REF!</definedName>
    <definedName name="_DAT7" localSheetId="6">#REF!</definedName>
    <definedName name="_DAT7" localSheetId="5">#REF!</definedName>
    <definedName name="_DAT7">#REF!</definedName>
    <definedName name="_DAT8" localSheetId="7">#REF!</definedName>
    <definedName name="_DAT8" localSheetId="6">#REF!</definedName>
    <definedName name="_DAT8" localSheetId="5">#REF!</definedName>
    <definedName name="_DAT8">#REF!</definedName>
    <definedName name="_DAT9" localSheetId="7">#REF!</definedName>
    <definedName name="_DAT9" localSheetId="6">#REF!</definedName>
    <definedName name="_DAT9" localSheetId="5">#REF!</definedName>
    <definedName name="_DAT9">#REF!</definedName>
    <definedName name="_Fap785">[7]INPUTS!$I$34</definedName>
    <definedName name="_Fap789">[7]INPUTS!$I$32</definedName>
    <definedName name="_Fci785">[7]INPUTS!$I$35</definedName>
    <definedName name="_Fci789">[7]INPUTS!$I$33</definedName>
    <definedName name="_ffa1" localSheetId="7">#REF!</definedName>
    <definedName name="_ffa1" localSheetId="6">#REF!</definedName>
    <definedName name="_ffa1" localSheetId="5">#REF!</definedName>
    <definedName name="_ffa1">#REF!</definedName>
    <definedName name="_ffa10" localSheetId="7">#REF!</definedName>
    <definedName name="_ffa10" localSheetId="6">#REF!</definedName>
    <definedName name="_ffa10" localSheetId="5">#REF!</definedName>
    <definedName name="_ffa10">#REF!</definedName>
    <definedName name="_ffa11" localSheetId="7">#REF!</definedName>
    <definedName name="_ffa11" localSheetId="6">#REF!</definedName>
    <definedName name="_ffa11" localSheetId="5">#REF!</definedName>
    <definedName name="_ffa11">#REF!</definedName>
    <definedName name="_ffa12" localSheetId="7">#REF!</definedName>
    <definedName name="_ffa12" localSheetId="6">#REF!</definedName>
    <definedName name="_ffa12" localSheetId="5">#REF!</definedName>
    <definedName name="_ffa12">#REF!</definedName>
    <definedName name="_ffa13" localSheetId="7">#REF!</definedName>
    <definedName name="_ffa13" localSheetId="6">#REF!</definedName>
    <definedName name="_ffa13" localSheetId="5">#REF!</definedName>
    <definedName name="_ffa13">#REF!</definedName>
    <definedName name="_ffa14" localSheetId="7">#REF!</definedName>
    <definedName name="_ffa14" localSheetId="6">#REF!</definedName>
    <definedName name="_ffa14" localSheetId="5">#REF!</definedName>
    <definedName name="_ffa14">#REF!</definedName>
    <definedName name="_ffa15" localSheetId="7">#REF!</definedName>
    <definedName name="_ffa15" localSheetId="6">#REF!</definedName>
    <definedName name="_ffa15" localSheetId="5">#REF!</definedName>
    <definedName name="_ffa15">#REF!</definedName>
    <definedName name="_ffa16" localSheetId="7">#REF!</definedName>
    <definedName name="_ffa16" localSheetId="6">#REF!</definedName>
    <definedName name="_ffa16" localSheetId="5">#REF!</definedName>
    <definedName name="_ffa16">#REF!</definedName>
    <definedName name="_ffa17" localSheetId="7">#REF!</definedName>
    <definedName name="_ffa17" localSheetId="6">#REF!</definedName>
    <definedName name="_ffa17" localSheetId="5">#REF!</definedName>
    <definedName name="_ffa17">#REF!</definedName>
    <definedName name="_ffa18" localSheetId="7">#REF!</definedName>
    <definedName name="_ffa18" localSheetId="6">#REF!</definedName>
    <definedName name="_ffa18" localSheetId="5">#REF!</definedName>
    <definedName name="_ffa18">#REF!</definedName>
    <definedName name="_ffa19" localSheetId="7">#REF!</definedName>
    <definedName name="_ffa19" localSheetId="6">#REF!</definedName>
    <definedName name="_ffa19" localSheetId="5">#REF!</definedName>
    <definedName name="_ffa19">#REF!</definedName>
    <definedName name="_ffa2" localSheetId="7">#REF!</definedName>
    <definedName name="_ffa2" localSheetId="6">#REF!</definedName>
    <definedName name="_ffa2" localSheetId="5">#REF!</definedName>
    <definedName name="_ffa2">#REF!</definedName>
    <definedName name="_ffa21" localSheetId="7">#REF!</definedName>
    <definedName name="_ffa21" localSheetId="6">#REF!</definedName>
    <definedName name="_ffa21" localSheetId="5">#REF!</definedName>
    <definedName name="_ffa21">#REF!</definedName>
    <definedName name="_ffa22" localSheetId="7">#REF!</definedName>
    <definedName name="_ffa22" localSheetId="6">#REF!</definedName>
    <definedName name="_ffa22" localSheetId="5">#REF!</definedName>
    <definedName name="_ffa22">#REF!</definedName>
    <definedName name="_ffa23" localSheetId="7">#REF!</definedName>
    <definedName name="_ffa23" localSheetId="6">#REF!</definedName>
    <definedName name="_ffa23" localSheetId="5">#REF!</definedName>
    <definedName name="_ffa23">#REF!</definedName>
    <definedName name="_ffa3" localSheetId="7">#REF!</definedName>
    <definedName name="_ffa3" localSheetId="6">#REF!</definedName>
    <definedName name="_ffa3" localSheetId="5">#REF!</definedName>
    <definedName name="_ffa3">#REF!</definedName>
    <definedName name="_ffa4" localSheetId="7">#REF!</definedName>
    <definedName name="_ffa4" localSheetId="6">#REF!</definedName>
    <definedName name="_ffa4" localSheetId="5">#REF!</definedName>
    <definedName name="_ffa4">#REF!</definedName>
    <definedName name="_ffa6" localSheetId="7">#REF!</definedName>
    <definedName name="_ffa6" localSheetId="6">#REF!</definedName>
    <definedName name="_ffa6" localSheetId="5">#REF!</definedName>
    <definedName name="_ffa6">#REF!</definedName>
    <definedName name="_ffa7" localSheetId="7">#REF!</definedName>
    <definedName name="_ffa7" localSheetId="6">#REF!</definedName>
    <definedName name="_ffa7" localSheetId="5">#REF!</definedName>
    <definedName name="_ffa7">#REF!</definedName>
    <definedName name="_ffa8" localSheetId="7">#REF!</definedName>
    <definedName name="_ffa8" localSheetId="6">#REF!</definedName>
    <definedName name="_ffa8" localSheetId="5">#REF!</definedName>
    <definedName name="_ffa8">#REF!</definedName>
    <definedName name="_ffa9" localSheetId="7">#REF!</definedName>
    <definedName name="_ffa9" localSheetId="6">#REF!</definedName>
    <definedName name="_ffa9" localSheetId="5">#REF!</definedName>
    <definedName name="_ffa9">#REF!</definedName>
    <definedName name="_ffd1" localSheetId="7">#REF!</definedName>
    <definedName name="_ffd1" localSheetId="6">#REF!</definedName>
    <definedName name="_ffd1" localSheetId="5">#REF!</definedName>
    <definedName name="_ffd1">#REF!</definedName>
    <definedName name="_ffd10" localSheetId="7">#REF!</definedName>
    <definedName name="_ffd10" localSheetId="6">#REF!</definedName>
    <definedName name="_ffd10" localSheetId="5">#REF!</definedName>
    <definedName name="_ffd10">#REF!</definedName>
    <definedName name="_ffd11" localSheetId="7">#REF!</definedName>
    <definedName name="_ffd11" localSheetId="6">#REF!</definedName>
    <definedName name="_ffd11" localSheetId="5">#REF!</definedName>
    <definedName name="_ffd11">#REF!</definedName>
    <definedName name="_ffd12" localSheetId="7">#REF!</definedName>
    <definedName name="_ffd12" localSheetId="6">#REF!</definedName>
    <definedName name="_ffd12" localSheetId="5">#REF!</definedName>
    <definedName name="_ffd12">#REF!</definedName>
    <definedName name="_ffd13" localSheetId="7">#REF!</definedName>
    <definedName name="_ffd13" localSheetId="6">#REF!</definedName>
    <definedName name="_ffd13" localSheetId="5">#REF!</definedName>
    <definedName name="_ffd13">#REF!</definedName>
    <definedName name="_ffd14" localSheetId="7">#REF!</definedName>
    <definedName name="_ffd14" localSheetId="6">#REF!</definedName>
    <definedName name="_ffd14" localSheetId="5">#REF!</definedName>
    <definedName name="_ffd14">#REF!</definedName>
    <definedName name="_ffd15" localSheetId="7">#REF!</definedName>
    <definedName name="_ffd15" localSheetId="6">#REF!</definedName>
    <definedName name="_ffd15" localSheetId="5">#REF!</definedName>
    <definedName name="_ffd15">#REF!</definedName>
    <definedName name="_ffd16" localSheetId="7">#REF!</definedName>
    <definedName name="_ffd16" localSheetId="6">#REF!</definedName>
    <definedName name="_ffd16" localSheetId="5">#REF!</definedName>
    <definedName name="_ffd16">#REF!</definedName>
    <definedName name="_ffd17" localSheetId="7">#REF!</definedName>
    <definedName name="_ffd17" localSheetId="6">#REF!</definedName>
    <definedName name="_ffd17" localSheetId="5">#REF!</definedName>
    <definedName name="_ffd17">#REF!</definedName>
    <definedName name="_ffd18" localSheetId="7">#REF!</definedName>
    <definedName name="_ffd18" localSheetId="6">#REF!</definedName>
    <definedName name="_ffd18" localSheetId="5">#REF!</definedName>
    <definedName name="_ffd18">#REF!</definedName>
    <definedName name="_ffd19" localSheetId="7">#REF!</definedName>
    <definedName name="_ffd19" localSheetId="6">#REF!</definedName>
    <definedName name="_ffd19" localSheetId="5">#REF!</definedName>
    <definedName name="_ffd19">#REF!</definedName>
    <definedName name="_ffd2" localSheetId="7">#REF!</definedName>
    <definedName name="_ffd2" localSheetId="6">#REF!</definedName>
    <definedName name="_ffd2" localSheetId="5">#REF!</definedName>
    <definedName name="_ffd2">#REF!</definedName>
    <definedName name="_ffd20" localSheetId="7">#REF!</definedName>
    <definedName name="_ffd20" localSheetId="6">#REF!</definedName>
    <definedName name="_ffd20" localSheetId="5">#REF!</definedName>
    <definedName name="_ffd20">#REF!</definedName>
    <definedName name="_ffd22" localSheetId="7">#REF!</definedName>
    <definedName name="_ffd22" localSheetId="6">#REF!</definedName>
    <definedName name="_ffd22" localSheetId="5">#REF!</definedName>
    <definedName name="_ffd22">#REF!</definedName>
    <definedName name="_ffd23" localSheetId="7">#REF!</definedName>
    <definedName name="_ffd23" localSheetId="6">#REF!</definedName>
    <definedName name="_ffd23" localSheetId="5">#REF!</definedName>
    <definedName name="_ffd23">#REF!</definedName>
    <definedName name="_ffd24" localSheetId="7">#REF!</definedName>
    <definedName name="_ffd24" localSheetId="6">#REF!</definedName>
    <definedName name="_ffd24" localSheetId="5">#REF!</definedName>
    <definedName name="_ffd24">#REF!</definedName>
    <definedName name="_ffd25" localSheetId="7">#REF!</definedName>
    <definedName name="_ffd25" localSheetId="6">#REF!</definedName>
    <definedName name="_ffd25" localSheetId="5">#REF!</definedName>
    <definedName name="_ffd25">#REF!</definedName>
    <definedName name="_ffd3" localSheetId="7">#REF!</definedName>
    <definedName name="_ffd3" localSheetId="6">#REF!</definedName>
    <definedName name="_ffd3" localSheetId="5">#REF!</definedName>
    <definedName name="_ffd3">#REF!</definedName>
    <definedName name="_ffd4" localSheetId="7">#REF!</definedName>
    <definedName name="_ffd4" localSheetId="6">#REF!</definedName>
    <definedName name="_ffd4" localSheetId="5">#REF!</definedName>
    <definedName name="_ffd4">#REF!</definedName>
    <definedName name="_ffd5" localSheetId="7">#REF!</definedName>
    <definedName name="_ffd5" localSheetId="6">#REF!</definedName>
    <definedName name="_ffd5" localSheetId="5">#REF!</definedName>
    <definedName name="_ffd5">#REF!</definedName>
    <definedName name="_ffd6" localSheetId="7">#REF!</definedName>
    <definedName name="_ffd6" localSheetId="6">#REF!</definedName>
    <definedName name="_ffd6" localSheetId="5">#REF!</definedName>
    <definedName name="_ffd6">#REF!</definedName>
    <definedName name="_ffd7" localSheetId="7">#REF!</definedName>
    <definedName name="_ffd7" localSheetId="6">#REF!</definedName>
    <definedName name="_ffd7" localSheetId="5">#REF!</definedName>
    <definedName name="_ffd7">#REF!</definedName>
    <definedName name="_ffd8" localSheetId="7">#REF!</definedName>
    <definedName name="_ffd8" localSheetId="6">#REF!</definedName>
    <definedName name="_ffd8" localSheetId="5">#REF!</definedName>
    <definedName name="_ffd8">#REF!</definedName>
    <definedName name="_ffd9" localSheetId="7">#REF!</definedName>
    <definedName name="_ffd9" localSheetId="6">#REF!</definedName>
    <definedName name="_ffd9" localSheetId="5">#REF!</definedName>
    <definedName name="_ffd9">#REF!</definedName>
    <definedName name="_Fill" localSheetId="7" hidden="1">#REF!</definedName>
    <definedName name="_Fill" localSheetId="6" hidden="1">#REF!</definedName>
    <definedName name="_Fill" localSheetId="5" hidden="1">#REF!</definedName>
    <definedName name="_Fill" hidden="1">#REF!</definedName>
    <definedName name="_xlnm._FilterDatabase" localSheetId="7" hidden="1">#REF!</definedName>
    <definedName name="_xlnm._FilterDatabase" localSheetId="6" hidden="1">#REF!</definedName>
    <definedName name="_xlnm._FilterDatabase" localSheetId="5" hidden="1">#REF!</definedName>
    <definedName name="_xlnm._FilterDatabase" hidden="1">#REF!</definedName>
    <definedName name="_Ftl785">[7]INPUTS!$I$37</definedName>
    <definedName name="_Ftl789">[7]INPUTS!$I$38</definedName>
    <definedName name="_hpa1" localSheetId="7">#REF!</definedName>
    <definedName name="_hpa1" localSheetId="6">#REF!</definedName>
    <definedName name="_hpa1" localSheetId="5">#REF!</definedName>
    <definedName name="_hpa1">#REF!</definedName>
    <definedName name="_hpa10" localSheetId="7">#REF!</definedName>
    <definedName name="_hpa10" localSheetId="6">#REF!</definedName>
    <definedName name="_hpa10" localSheetId="5">#REF!</definedName>
    <definedName name="_hpa10">#REF!</definedName>
    <definedName name="_hpa2" localSheetId="7">#REF!</definedName>
    <definedName name="_hpa2" localSheetId="6">#REF!</definedName>
    <definedName name="_hpa2" localSheetId="5">#REF!</definedName>
    <definedName name="_hpa2">#REF!</definedName>
    <definedName name="_HPA3" localSheetId="7">#REF!</definedName>
    <definedName name="_HPA3" localSheetId="6">#REF!</definedName>
    <definedName name="_HPA3" localSheetId="5">#REF!</definedName>
    <definedName name="_HPA3">#REF!</definedName>
    <definedName name="_hpa4" localSheetId="7">#REF!</definedName>
    <definedName name="_hpa4" localSheetId="6">#REF!</definedName>
    <definedName name="_hpa4" localSheetId="5">#REF!</definedName>
    <definedName name="_hpa4">#REF!</definedName>
    <definedName name="_hpa5" localSheetId="7">#REF!</definedName>
    <definedName name="_hpa5" localSheetId="6">#REF!</definedName>
    <definedName name="_hpa5" localSheetId="5">#REF!</definedName>
    <definedName name="_hpa5">#REF!</definedName>
    <definedName name="_hpa6" localSheetId="7">#REF!</definedName>
    <definedName name="_hpa6" localSheetId="6">#REF!</definedName>
    <definedName name="_hpa6" localSheetId="5">#REF!</definedName>
    <definedName name="_hpa6">#REF!</definedName>
    <definedName name="_hpa7" localSheetId="7">#REF!</definedName>
    <definedName name="_hpa7" localSheetId="6">#REF!</definedName>
    <definedName name="_hpa7" localSheetId="5">#REF!</definedName>
    <definedName name="_hpa7">#REF!</definedName>
    <definedName name="_hpa8" localSheetId="7">#REF!</definedName>
    <definedName name="_hpa8" localSheetId="6">#REF!</definedName>
    <definedName name="_hpa8" localSheetId="5">#REF!</definedName>
    <definedName name="_hpa8">#REF!</definedName>
    <definedName name="_hpa9" localSheetId="7">#REF!</definedName>
    <definedName name="_hpa9" localSheetId="6">#REF!</definedName>
    <definedName name="_hpa9" localSheetId="5">#REF!</definedName>
    <definedName name="_hpa9">#REF!</definedName>
    <definedName name="_Key1" localSheetId="7" hidden="1">[1]Freezers!#REF!</definedName>
    <definedName name="_Key1" localSheetId="6" hidden="1">[1]Freezers!#REF!</definedName>
    <definedName name="_Key1" localSheetId="5" hidden="1">[1]Freezers!#REF!</definedName>
    <definedName name="_Key1" hidden="1">[1]Freezers!#REF!</definedName>
    <definedName name="_Key2" hidden="1">[1]Building!$B$15</definedName>
    <definedName name="_L">[11]Data!$M$2</definedName>
    <definedName name="_Order1" hidden="1">0</definedName>
    <definedName name="_Order2" hidden="1">255</definedName>
    <definedName name="_Pap785">[7]INPUTS!$H$34</definedName>
    <definedName name="_Pap789">[7]INPUTS!$H$32</definedName>
    <definedName name="_Pci785">[7]INPUTS!$H$35</definedName>
    <definedName name="_Pci789">[7]INPUTS!$H$33</definedName>
    <definedName name="_PPE2">'[5]Detail-PARENT'!$AU$781</definedName>
    <definedName name="_Ptl785">[7]INPUTS!$H$37</definedName>
    <definedName name="_Ptl789">[7]INPUTS!$H$38</definedName>
    <definedName name="_R1A" localSheetId="7">#REF!</definedName>
    <definedName name="_R1A" localSheetId="6">#REF!</definedName>
    <definedName name="_R1A" localSheetId="5">#REF!</definedName>
    <definedName name="_R1A">#REF!</definedName>
    <definedName name="_Regression_Int">1</definedName>
    <definedName name="_Sap785">[7]GD_actuals!$E$30:$W$30</definedName>
    <definedName name="_Sap789">[7]GD_actuals!$E$28:$W$28</definedName>
    <definedName name="_Sch1" localSheetId="7">#REF!</definedName>
    <definedName name="_Sch1" localSheetId="6">#REF!</definedName>
    <definedName name="_Sch1" localSheetId="5">#REF!</definedName>
    <definedName name="_Sch1">#REF!</definedName>
    <definedName name="_Sci785">[7]GD_actuals!$E$31:$W$31</definedName>
    <definedName name="_Sci789">[7]GD_actuals!$E$29:$W$29</definedName>
    <definedName name="_SET1" localSheetId="7">#REF!</definedName>
    <definedName name="_SET1" localSheetId="6">#REF!</definedName>
    <definedName name="_SET1" localSheetId="5">#REF!</definedName>
    <definedName name="_SET1">#REF!</definedName>
    <definedName name="_SET2" localSheetId="7">#REF!</definedName>
    <definedName name="_SET2" localSheetId="6">#REF!</definedName>
    <definedName name="_SET2" localSheetId="5">#REF!</definedName>
    <definedName name="_SET2">#REF!</definedName>
    <definedName name="_SET3" localSheetId="7">#REF!</definedName>
    <definedName name="_SET3" localSheetId="6">#REF!</definedName>
    <definedName name="_SET3" localSheetId="5">#REF!</definedName>
    <definedName name="_SET3">#REF!</definedName>
    <definedName name="_Sort" localSheetId="7" hidden="1">[1]Freezers!#REF!</definedName>
    <definedName name="_Sort" localSheetId="6" hidden="1">[1]Freezers!#REF!</definedName>
    <definedName name="_Sort" localSheetId="5" hidden="1">[1]Freezers!#REF!</definedName>
    <definedName name="_Sort" hidden="1">[1]Freezers!#REF!</definedName>
    <definedName name="_sti2">'[5]Detail-PARENT'!$AU$246</definedName>
    <definedName name="_Stl785">[7]GD_actuals!$E$33:$W$33</definedName>
    <definedName name="_Stl789">[7]GD_actuals!$E$34:$W$34</definedName>
    <definedName name="_T314999" localSheetId="7">#REF!</definedName>
    <definedName name="_T314999" localSheetId="6">#REF!</definedName>
    <definedName name="_T314999" localSheetId="5">#REF!</definedName>
    <definedName name="_T314999">#REF!</definedName>
    <definedName name="_Table1_In1" localSheetId="7" hidden="1">#REF!</definedName>
    <definedName name="_Table1_In1" localSheetId="6" hidden="1">#REF!</definedName>
    <definedName name="_Table1_In1" localSheetId="5" hidden="1">#REF!</definedName>
    <definedName name="_Table1_In1" hidden="1">#REF!</definedName>
    <definedName name="_Table1_Out" localSheetId="7" hidden="1">#REF!</definedName>
    <definedName name="_Table1_Out" localSheetId="6" hidden="1">#REF!</definedName>
    <definedName name="_Table1_Out" localSheetId="5" hidden="1">#REF!</definedName>
    <definedName name="_Table1_Out" hidden="1">#REF!</definedName>
    <definedName name="_Tap785">'[7]7x'!$G$24</definedName>
    <definedName name="_Tap789">'[7]7x'!$G$4</definedName>
    <definedName name="_Tci785">'[7]7x'!$G$34</definedName>
    <definedName name="_Tci789">'[7]7x'!$G$14</definedName>
    <definedName name="_td2">'[5]Detail-PARENT'!$AU$136</definedName>
    <definedName name="_Ttl785">'[7]8x'!$G$14</definedName>
    <definedName name="_Ttl789">'[7]8x'!$G$24</definedName>
    <definedName name="a" localSheetId="7">#REF!</definedName>
    <definedName name="a" localSheetId="6">#REF!</definedName>
    <definedName name="a" localSheetId="5">#REF!</definedName>
    <definedName name="a">#REF!</definedName>
    <definedName name="aa">[12]Packing!$A$5</definedName>
    <definedName name="aaa">[12]Cek2Rek!$A$1</definedName>
    <definedName name="aaaa" localSheetId="0" hidden="1">{"mult96",#N/A,FALSE,"PETCOMP";"est96",#N/A,FALSE,"PETCOMP";"mult95",#N/A,FALSE,"PETCOMP";"est95",#N/A,FALSE,"PETCOMP";"multltm",#N/A,FALSE,"PETCOMP";"resultltm",#N/A,FALSE,"PETCOMP"}</definedName>
    <definedName name="aaaa" hidden="1">{"mult96",#N/A,FALSE,"PETCOMP";"est96",#N/A,FALSE,"PETCOMP";"mult95",#N/A,FALSE,"PETCOMP";"est95",#N/A,FALSE,"PETCOMP";"multltm",#N/A,FALSE,"PETCOMP";"resultltm",#N/A,FALSE,"PETCOMP"}</definedName>
    <definedName name="acc" localSheetId="7">#REF!</definedName>
    <definedName name="acc" localSheetId="6">#REF!</definedName>
    <definedName name="acc" localSheetId="5">#REF!</definedName>
    <definedName name="acc">#REF!</definedName>
    <definedName name="Acc_dep" localSheetId="7">'[13]DEPN 2001'!#REF!</definedName>
    <definedName name="Acc_dep" localSheetId="6">'[13]DEPN 2001'!#REF!</definedName>
    <definedName name="Acc_dep" localSheetId="5">'[13]DEPN 2001'!#REF!</definedName>
    <definedName name="Acc_dep">'[13]DEPN 2001'!#REF!</definedName>
    <definedName name="ACCRDEXP" localSheetId="7">'[6]Detail-PARENT'!#REF!</definedName>
    <definedName name="ACCRDEXP" localSheetId="6">'[6]Detail-PARENT'!#REF!</definedName>
    <definedName name="ACCRDEXP" localSheetId="5">'[6]Detail-PARENT'!#REF!</definedName>
    <definedName name="ACCRDEXP">'[6]Detail-PARENT'!#REF!</definedName>
    <definedName name="accrdexp2">'[5]Detail-PARENT'!$AU$1124</definedName>
    <definedName name="ACCRUEDEXPENSE" localSheetId="7">#REF!</definedName>
    <definedName name="ACCRUEDEXPENSE" localSheetId="6">#REF!</definedName>
    <definedName name="ACCRUEDEXPENSE" localSheetId="5">#REF!</definedName>
    <definedName name="ACCRUEDEXPENSE">#REF!</definedName>
    <definedName name="accumdeprbegbalBuildingsandimprovements" localSheetId="7">#REF!</definedName>
    <definedName name="accumdeprbegbalBuildingsandimprovements" localSheetId="6">#REF!</definedName>
    <definedName name="accumdeprbegbalBuildingsandimprovements" localSheetId="5">#REF!</definedName>
    <definedName name="accumdeprbegbalBuildingsandimprovements">#REF!</definedName>
    <definedName name="accumdeprbegbalCIP" localSheetId="7">#REF!</definedName>
    <definedName name="accumdeprbegbalCIP" localSheetId="6">#REF!</definedName>
    <definedName name="accumdeprbegbalCIP" localSheetId="5">#REF!</definedName>
    <definedName name="accumdeprbegbalCIP">#REF!</definedName>
    <definedName name="accumdeprbegbalfurniture_Fixture" localSheetId="7">#REF!</definedName>
    <definedName name="accumdeprbegbalfurniture_Fixture" localSheetId="6">#REF!</definedName>
    <definedName name="accumdeprbegbalfurniture_Fixture" localSheetId="5">#REF!</definedName>
    <definedName name="accumdeprbegbalfurniture_Fixture">#REF!</definedName>
    <definedName name="accumdeprbegbalLandandlandrights" localSheetId="7">#REF!</definedName>
    <definedName name="accumdeprbegbalLandandlandrights" localSheetId="6">#REF!</definedName>
    <definedName name="accumdeprbegbalLandandlandrights" localSheetId="5">#REF!</definedName>
    <definedName name="accumdeprbegbalLandandlandrights">#REF!</definedName>
    <definedName name="accumdeprbegbalLandimprovements" localSheetId="7">#REF!</definedName>
    <definedName name="accumdeprbegbalLandimprovements" localSheetId="6">#REF!</definedName>
    <definedName name="accumdeprbegbalLandimprovements" localSheetId="5">#REF!</definedName>
    <definedName name="accumdeprbegbalLandimprovements">#REF!</definedName>
    <definedName name="accumdeprbegbalLease" localSheetId="7">#REF!</definedName>
    <definedName name="accumdeprbegbalLease" localSheetId="6">#REF!</definedName>
    <definedName name="accumdeprbegbalLease" localSheetId="5">#REF!</definedName>
    <definedName name="accumdeprbegbalLease">#REF!</definedName>
    <definedName name="accumdeprbegbalMachineryandequipment" localSheetId="7">#REF!</definedName>
    <definedName name="accumdeprbegbalMachineryandequipment" localSheetId="6">#REF!</definedName>
    <definedName name="accumdeprbegbalMachineryandequipment" localSheetId="5">#REF!</definedName>
    <definedName name="accumdeprbegbalMachineryandequipment">#REF!</definedName>
    <definedName name="accumdeprbegbalMatureplantations" localSheetId="7">#REF!</definedName>
    <definedName name="accumdeprbegbalMatureplantations" localSheetId="6">#REF!</definedName>
    <definedName name="accumdeprbegbalMatureplantations" localSheetId="5">#REF!</definedName>
    <definedName name="accumdeprbegbalMatureplantations">#REF!</definedName>
    <definedName name="accumdeprbegbalOfficeequipment" localSheetId="7">#REF!</definedName>
    <definedName name="accumdeprbegbalOfficeequipment" localSheetId="6">#REF!</definedName>
    <definedName name="accumdeprbegbalOfficeequipment" localSheetId="5">#REF!</definedName>
    <definedName name="accumdeprbegbalOfficeequipment">#REF!</definedName>
    <definedName name="accumdeprbegbalTelecommunicationsequipment" localSheetId="7">#REF!</definedName>
    <definedName name="accumdeprbegbalTelecommunicationsequipment" localSheetId="6">#REF!</definedName>
    <definedName name="accumdeprbegbalTelecommunicationsequipment" localSheetId="5">#REF!</definedName>
    <definedName name="accumdeprbegbalTelecommunicationsequipment">#REF!</definedName>
    <definedName name="accumdeprbegbalTransportationequipment" localSheetId="7">#REF!</definedName>
    <definedName name="accumdeprbegbalTransportationequipment" localSheetId="6">#REF!</definedName>
    <definedName name="accumdeprbegbalTransportationequipment" localSheetId="5">#REF!</definedName>
    <definedName name="accumdeprbegbalTransportationequipment">#REF!</definedName>
    <definedName name="ACTIVA" localSheetId="7">#REF!</definedName>
    <definedName name="ACTIVA" localSheetId="6">#REF!</definedName>
    <definedName name="ACTIVA" localSheetId="5">#REF!</definedName>
    <definedName name="ACTIVA">#REF!</definedName>
    <definedName name="ACTIVA1" localSheetId="7">#REF!</definedName>
    <definedName name="ACTIVA1" localSheetId="6">#REF!</definedName>
    <definedName name="ACTIVA1" localSheetId="5">#REF!</definedName>
    <definedName name="ACTIVA1">#REF!</definedName>
    <definedName name="ADDPAININCAPITAL" localSheetId="7">#REF!</definedName>
    <definedName name="ADDPAININCAPITAL" localSheetId="6">#REF!</definedName>
    <definedName name="ADDPAININCAPITAL" localSheetId="5">#REF!</definedName>
    <definedName name="ADDPAININCAPITAL">#REF!</definedName>
    <definedName name="adjprof" localSheetId="7">#REF!</definedName>
    <definedName name="adjprof" localSheetId="6">#REF!</definedName>
    <definedName name="adjprof" localSheetId="5">#REF!</definedName>
    <definedName name="adjprof">#REF!</definedName>
    <definedName name="ADV" localSheetId="7">'[6]Detail-PARENT'!#REF!</definedName>
    <definedName name="ADV" localSheetId="6">'[6]Detail-PARENT'!#REF!</definedName>
    <definedName name="ADV" localSheetId="5">'[6]Detail-PARENT'!#REF!</definedName>
    <definedName name="ADV">'[6]Detail-PARENT'!#REF!</definedName>
    <definedName name="ADVANCEFORSALE" localSheetId="7">#REF!</definedName>
    <definedName name="ADVANCEFORSALE" localSheetId="6">#REF!</definedName>
    <definedName name="ADVANCEFORSALE" localSheetId="5">#REF!</definedName>
    <definedName name="ADVANCEFORSALE">#REF!</definedName>
    <definedName name="ADVANCES" localSheetId="7">#REF!</definedName>
    <definedName name="ADVANCES" localSheetId="6">#REF!</definedName>
    <definedName name="ADVANCES" localSheetId="5">#REF!</definedName>
    <definedName name="ADVANCES">#REF!</definedName>
    <definedName name="ADVFORACQUISITIONOFINVESTMENT" localSheetId="7">#REF!</definedName>
    <definedName name="ADVFORACQUISITIONOFINVESTMENT" localSheetId="6">#REF!</definedName>
    <definedName name="ADVFORACQUISITIONOFINVESTMENT" localSheetId="5">#REF!</definedName>
    <definedName name="ADVFORACQUISITIONOFINVESTMENT">#REF!</definedName>
    <definedName name="AFES" localSheetId="7">#REF!</definedName>
    <definedName name="AFES" localSheetId="6">#REF!</definedName>
    <definedName name="AFES" localSheetId="5">#REF!</definedName>
    <definedName name="AFES">#REF!</definedName>
    <definedName name="agag" localSheetId="0" hidden="1">{"adj95mult",#N/A,FALSE,"COMPCO";"adj95est",#N/A,FALSE,"COMPCO"}</definedName>
    <definedName name="agag" hidden="1">{"adj95mult",#N/A,FALSE,"COMPCO";"adj95est",#N/A,FALSE,"COMPCO"}</definedName>
    <definedName name="ALL" localSheetId="7">#REF!</definedName>
    <definedName name="ALL" localSheetId="6">#REF!</definedName>
    <definedName name="ALL" localSheetId="5">#REF!</definedName>
    <definedName name="ALL">#REF!</definedName>
    <definedName name="alldata" localSheetId="7">#REF!</definedName>
    <definedName name="alldata" localSheetId="6">#REF!</definedName>
    <definedName name="alldata" localSheetId="5">#REF!</definedName>
    <definedName name="alldata">#REF!</definedName>
    <definedName name="amort" localSheetId="7">'[6]Detail-PARENT'!#REF!</definedName>
    <definedName name="amort" localSheetId="6">'[6]Detail-PARENT'!#REF!</definedName>
    <definedName name="amort" localSheetId="5">'[6]Detail-PARENT'!#REF!</definedName>
    <definedName name="amort">'[6]Detail-PARENT'!#REF!</definedName>
    <definedName name="amortdeffcharges" localSheetId="7">'[6]Detail-PARENT'!#REF!</definedName>
    <definedName name="amortdeffcharges" localSheetId="6">'[6]Detail-PARENT'!#REF!</definedName>
    <definedName name="amortdeffcharges" localSheetId="5">'[6]Detail-PARENT'!#REF!</definedName>
    <definedName name="amortdeffcharges">'[6]Detail-PARENT'!#REF!</definedName>
    <definedName name="amortgoodwill" localSheetId="7">'[6]Detail-PARENT'!#REF!</definedName>
    <definedName name="amortgoodwill" localSheetId="6">'[6]Detail-PARENT'!#REF!</definedName>
    <definedName name="amortgoodwill" localSheetId="5">'[6]Detail-PARENT'!#REF!</definedName>
    <definedName name="amortgoodwill">'[6]Detail-PARENT'!#REF!</definedName>
    <definedName name="ANLYS" localSheetId="7">#REF!</definedName>
    <definedName name="ANLYS" localSheetId="6">#REF!</definedName>
    <definedName name="ANLYS" localSheetId="5">#REF!</definedName>
    <definedName name="ANLYS">#REF!</definedName>
    <definedName name="APAFF" localSheetId="7">'[6]Detail-PARENT'!#REF!</definedName>
    <definedName name="APAFF" localSheetId="6">'[6]Detail-PARENT'!#REF!</definedName>
    <definedName name="APAFF" localSheetId="5">'[6]Detail-PARENT'!#REF!</definedName>
    <definedName name="APAFF">'[6]Detail-PARENT'!#REF!</definedName>
    <definedName name="APAFF2">'[5]Detail-PARENT'!$AU$1291</definedName>
    <definedName name="APAFFBB" localSheetId="7">'[14]BS-RTI'!#REF!</definedName>
    <definedName name="APAFFBB" localSheetId="6">'[14]BS-RTI'!#REF!</definedName>
    <definedName name="APAFFBB" localSheetId="5">'[14]BS-RTI'!#REF!</definedName>
    <definedName name="APAFFBB">'[14]BS-RTI'!#REF!</definedName>
    <definedName name="APAFFCON" localSheetId="7">#REF!</definedName>
    <definedName name="APAFFCON" localSheetId="6">#REF!</definedName>
    <definedName name="APAFFCON" localSheetId="5">#REF!</definedName>
    <definedName name="APAFFCON">#REF!</definedName>
    <definedName name="APDEFERREDTAX" localSheetId="7">#REF!</definedName>
    <definedName name="APDEFERREDTAX" localSheetId="6">#REF!</definedName>
    <definedName name="APDEFERREDTAX" localSheetId="5">#REF!</definedName>
    <definedName name="APDEFERREDTAX">#REF!</definedName>
    <definedName name="APINTERCOMPANYACCOUNT" localSheetId="7">#REF!</definedName>
    <definedName name="APINTERCOMPANYACCOUNT" localSheetId="6">#REF!</definedName>
    <definedName name="APINTERCOMPANYACCOUNT" localSheetId="5">#REF!</definedName>
    <definedName name="APINTERCOMPANYACCOUNT">#REF!</definedName>
    <definedName name="APMINORITYINTEREST" localSheetId="7">#REF!</definedName>
    <definedName name="APMINORITYINTEREST" localSheetId="6">#REF!</definedName>
    <definedName name="APMINORITYINTEREST" localSheetId="5">#REF!</definedName>
    <definedName name="APMINORITYINTEREST">#REF!</definedName>
    <definedName name="APOTHRELATED" localSheetId="7">#REF!</definedName>
    <definedName name="APOTHRELATED" localSheetId="6">#REF!</definedName>
    <definedName name="APOTHRELATED" localSheetId="5">#REF!</definedName>
    <definedName name="APOTHRELATED">#REF!</definedName>
    <definedName name="apothrs" localSheetId="7">'[6]Detail-PARENT'!#REF!</definedName>
    <definedName name="apothrs" localSheetId="6">'[6]Detail-PARENT'!#REF!</definedName>
    <definedName name="apothrs" localSheetId="5">'[6]Detail-PARENT'!#REF!</definedName>
    <definedName name="apothrs">'[6]Detail-PARENT'!#REF!</definedName>
    <definedName name="apothrs2">'[5]Detail-PARENT'!$AU$1088</definedName>
    <definedName name="APOTHTHIRD" localSheetId="7">#REF!</definedName>
    <definedName name="APOTHTHIRD" localSheetId="6">#REF!</definedName>
    <definedName name="APOTHTHIRD" localSheetId="5">#REF!</definedName>
    <definedName name="APOTHTHIRD">#REF!</definedName>
    <definedName name="apr_prima" localSheetId="7">#REF!</definedName>
    <definedName name="apr_prima" localSheetId="6">#REF!</definedName>
    <definedName name="apr_prima" localSheetId="5">#REF!</definedName>
    <definedName name="apr_prima">#REF!</definedName>
    <definedName name="APSUBSBB" localSheetId="7">'[14]BS-RTI'!#REF!</definedName>
    <definedName name="APSUBSBB" localSheetId="6">'[14]BS-RTI'!#REF!</definedName>
    <definedName name="APSUBSBB" localSheetId="5">'[14]BS-RTI'!#REF!</definedName>
    <definedName name="APSUBSBB">'[14]BS-RTI'!#REF!</definedName>
    <definedName name="APSUBSCON" localSheetId="7">#REF!</definedName>
    <definedName name="APSUBSCON" localSheetId="6">#REF!</definedName>
    <definedName name="APSUBSCON" localSheetId="5">#REF!</definedName>
    <definedName name="APSUBSCON">#REF!</definedName>
    <definedName name="APTRADRELATED" localSheetId="7">#REF!</definedName>
    <definedName name="APTRADRELATED" localSheetId="6">#REF!</definedName>
    <definedName name="APTRADRELATED" localSheetId="5">#REF!</definedName>
    <definedName name="APTRADRELATED">#REF!</definedName>
    <definedName name="APTRADTHIRD" localSheetId="7">#REF!</definedName>
    <definedName name="APTRADTHIRD" localSheetId="6">#REF!</definedName>
    <definedName name="APTRADTHIRD" localSheetId="5">#REF!</definedName>
    <definedName name="APTRADTHIRD">#REF!</definedName>
    <definedName name="APTRD" localSheetId="7">'[6]Detail-PARENT'!#REF!</definedName>
    <definedName name="APTRD" localSheetId="6">'[6]Detail-PARENT'!#REF!</definedName>
    <definedName name="APTRD" localSheetId="5">'[6]Detail-PARENT'!#REF!</definedName>
    <definedName name="APTRD">'[6]Detail-PARENT'!#REF!</definedName>
    <definedName name="APTRD2">'[5]Detail-PARENT'!$AU$953</definedName>
    <definedName name="AR" localSheetId="7">#REF!</definedName>
    <definedName name="AR" localSheetId="6">#REF!</definedName>
    <definedName name="AR" localSheetId="5">#REF!</definedName>
    <definedName name="AR">#REF!</definedName>
    <definedName name="ARA_Threshold" localSheetId="7">#REF!</definedName>
    <definedName name="ARA_Threshold" localSheetId="6">#REF!</definedName>
    <definedName name="ARA_Threshold" localSheetId="5">#REF!</definedName>
    <definedName name="ARA_Threshold">#REF!</definedName>
    <definedName name="ARAFFBB" localSheetId="7">'[14]BS-RTI'!#REF!</definedName>
    <definedName name="ARAFFBB" localSheetId="6">'[14]BS-RTI'!#REF!</definedName>
    <definedName name="ARAFFBB" localSheetId="5">'[14]BS-RTI'!#REF!</definedName>
    <definedName name="ARAFFBB">'[14]BS-RTI'!#REF!</definedName>
    <definedName name="ARAFFCON" localSheetId="7">#REF!</definedName>
    <definedName name="ARAFFCON" localSheetId="6">#REF!</definedName>
    <definedName name="ARAFFCON" localSheetId="5">#REF!</definedName>
    <definedName name="ARAFFCON">#REF!</definedName>
    <definedName name="areal" localSheetId="7">#REF!</definedName>
    <definedName name="areal" localSheetId="6">#REF!</definedName>
    <definedName name="areal" localSheetId="5">#REF!</definedName>
    <definedName name="areal">#REF!</definedName>
    <definedName name="AROTHR" localSheetId="7">'[6]Detail-PARENT'!#REF!</definedName>
    <definedName name="AROTHR" localSheetId="6">'[6]Detail-PARENT'!#REF!</definedName>
    <definedName name="AROTHR" localSheetId="5">'[6]Detail-PARENT'!#REF!</definedName>
    <definedName name="AROTHR">'[6]Detail-PARENT'!#REF!</definedName>
    <definedName name="ARothr2">'[5]Detail-PARENT'!$AU$517</definedName>
    <definedName name="AROTHRELATED" localSheetId="7">#REF!</definedName>
    <definedName name="AROTHRELATED" localSheetId="6">#REF!</definedName>
    <definedName name="AROTHRELATED" localSheetId="5">#REF!</definedName>
    <definedName name="AROTHRELATED">#REF!</definedName>
    <definedName name="AROTHTHIRD" localSheetId="7">#REF!</definedName>
    <definedName name="AROTHTHIRD" localSheetId="6">#REF!</definedName>
    <definedName name="AROTHTHIRD" localSheetId="5">#REF!</definedName>
    <definedName name="AROTHTHIRD">#REF!</definedName>
    <definedName name="ARP_Threshold" localSheetId="7">#REF!</definedName>
    <definedName name="ARP_Threshold" localSheetId="6">#REF!</definedName>
    <definedName name="ARP_Threshold" localSheetId="5">#REF!</definedName>
    <definedName name="ARP_Threshold">#REF!</definedName>
    <definedName name="ARrelated" localSheetId="7">'[6]Detail-PARENT'!#REF!</definedName>
    <definedName name="ARrelated" localSheetId="6">'[6]Detail-PARENT'!#REF!</definedName>
    <definedName name="ARrelated" localSheetId="5">'[6]Detail-PARENT'!#REF!</definedName>
    <definedName name="ARrelated">'[6]Detail-PARENT'!#REF!</definedName>
    <definedName name="ARrelated2">'[5]Detail-PARENT'!$AU$460</definedName>
    <definedName name="ARSUBSBB" localSheetId="7">'[14]BS-RTI'!#REF!</definedName>
    <definedName name="ARSUBSBB" localSheetId="6">'[14]BS-RTI'!#REF!</definedName>
    <definedName name="ARSUBSBB" localSheetId="5">'[14]BS-RTI'!#REF!</definedName>
    <definedName name="ARSUBSBB">'[14]BS-RTI'!#REF!</definedName>
    <definedName name="ARSUBSCON" localSheetId="7">'[14]BS-RTI'!#REF!</definedName>
    <definedName name="ARSUBSCON" localSheetId="6">'[14]BS-RTI'!#REF!</definedName>
    <definedName name="ARSUBSCON" localSheetId="5">'[14]BS-RTI'!#REF!</definedName>
    <definedName name="ARSUBSCON">'[14]BS-RTI'!#REF!</definedName>
    <definedName name="ARthird" localSheetId="7">'[6]Detail-PARENT'!#REF!</definedName>
    <definedName name="ARthird" localSheetId="6">'[6]Detail-PARENT'!#REF!</definedName>
    <definedName name="ARthird" localSheetId="5">'[6]Detail-PARENT'!#REF!</definedName>
    <definedName name="ARthird">'[6]Detail-PARENT'!#REF!</definedName>
    <definedName name="ARthird2">'[5]Detail-PARENT'!$AU$324</definedName>
    <definedName name="ARTRADRELATED" localSheetId="7">#REF!</definedName>
    <definedName name="ARTRADRELATED" localSheetId="6">#REF!</definedName>
    <definedName name="ARTRADRELATED" localSheetId="5">#REF!</definedName>
    <definedName name="ARTRADRELATED">#REF!</definedName>
    <definedName name="ARTRADTHIRD" localSheetId="7">#REF!</definedName>
    <definedName name="ARTRADTHIRD" localSheetId="6">#REF!</definedName>
    <definedName name="ARTRADTHIRD" localSheetId="5">#REF!</definedName>
    <definedName name="ARTRADTHIRD">#REF!</definedName>
    <definedName name="ARWRITEOFF" localSheetId="7">'[6]Detail-PARENT'!#REF!</definedName>
    <definedName name="ARWRITEOFF" localSheetId="6">'[6]Detail-PARENT'!#REF!</definedName>
    <definedName name="ARWRITEOFF" localSheetId="5">'[6]Detail-PARENT'!#REF!</definedName>
    <definedName name="ARWRITEOFF">'[6]Detail-PARENT'!#REF!</definedName>
    <definedName name="as" localSheetId="0" hidden="1">{"qchm_dcf",#N/A,FALSE,"QCHMDCF2";"qchm_terminal",#N/A,FALSE,"QCHMDCF2"}</definedName>
    <definedName name="as" hidden="1">{"qchm_dcf",#N/A,FALSE,"QCHMDCF2";"qchm_terminal",#N/A,FALSE,"QCHMDCF2"}</definedName>
    <definedName name="AS2DocOpenMode" hidden="1">"AS2DocumentEdit"</definedName>
    <definedName name="AS2HasNoAutoHeaderFooter">"OFF"</definedName>
    <definedName name="ASSETUNDERCAPITALLEASE" localSheetId="7">#REF!</definedName>
    <definedName name="ASSETUNDERCAPITALLEASE" localSheetId="6">#REF!</definedName>
    <definedName name="ASSETUNDERCAPITALLEASE" localSheetId="5">#REF!</definedName>
    <definedName name="ASSETUNDERCAPITALLEASE">#REF!</definedName>
    <definedName name="Attach_t0_6A_of_6" localSheetId="7">'[15]R-16.1'!#REF!</definedName>
    <definedName name="Attach_t0_6A_of_6" localSheetId="6">'[15]R-16.1'!#REF!</definedName>
    <definedName name="Attach_t0_6A_of_6" localSheetId="5">'[15]R-16.1'!#REF!</definedName>
    <definedName name="Attach_t0_6A_of_6">'[15]R-16.1'!#REF!</definedName>
    <definedName name="Attach_to_1_of__6" localSheetId="7">#REF!</definedName>
    <definedName name="Attach_to_1_of__6" localSheetId="6">#REF!</definedName>
    <definedName name="Attach_to_1_of__6" localSheetId="5">#REF!</definedName>
    <definedName name="Attach_to_1_of__6">#REF!</definedName>
    <definedName name="Attach_to_6_of_6" localSheetId="7">'[16]R-16.1'!#REF!</definedName>
    <definedName name="Attach_to_6_of_6" localSheetId="6">'[16]R-16.1'!#REF!</definedName>
    <definedName name="Attach_to_6_of_6" localSheetId="5">'[16]R-16.1'!#REF!</definedName>
    <definedName name="Attach_to_6_of_6">'[16]R-16.1'!#REF!</definedName>
    <definedName name="Attachment_16.2" localSheetId="7">#REF!</definedName>
    <definedName name="Attachment_16.2" localSheetId="6">#REF!</definedName>
    <definedName name="Attachment_16.2" localSheetId="5">#REF!</definedName>
    <definedName name="Attachment_16.2">#REF!</definedName>
    <definedName name="aug_prima" localSheetId="7">#REF!</definedName>
    <definedName name="aug_prima" localSheetId="6">#REF!</definedName>
    <definedName name="aug_prima" localSheetId="5">#REF!</definedName>
    <definedName name="aug_prima">#REF!</definedName>
    <definedName name="AVSC" localSheetId="7">#REF!</definedName>
    <definedName name="AVSC" localSheetId="6">#REF!</definedName>
    <definedName name="AVSC" localSheetId="5">#REF!</definedName>
    <definedName name="AVSC">#REF!</definedName>
    <definedName name="b">'[17]Account Payable:Revenue (10)'!$F$13:$H$47</definedName>
    <definedName name="BANK" localSheetId="7">#REF!</definedName>
    <definedName name="BANK" localSheetId="6">#REF!</definedName>
    <definedName name="BANK" localSheetId="5">#REF!</definedName>
    <definedName name="BANK">#REF!</definedName>
    <definedName name="bank2">'[5]Detail-PARENT'!$AU$26</definedName>
    <definedName name="BANKCHARGES" localSheetId="7">'[6]Detail-PARENT'!#REF!</definedName>
    <definedName name="BANKCHARGES" localSheetId="6">'[6]Detail-PARENT'!#REF!</definedName>
    <definedName name="BANKCHARGES" localSheetId="5">'[6]Detail-PARENT'!#REF!</definedName>
    <definedName name="BANKCHARGES">'[6]Detail-PARENT'!#REF!</definedName>
    <definedName name="Beg_Bal_Ton" localSheetId="7">#REF!</definedName>
    <definedName name="Beg_Bal_Ton" localSheetId="6">#REF!</definedName>
    <definedName name="Beg_Bal_Ton" localSheetId="5">#REF!</definedName>
    <definedName name="Beg_Bal_Ton">#REF!</definedName>
    <definedName name="Beg_Bal_USD" localSheetId="7">#REF!</definedName>
    <definedName name="Beg_Bal_USD" localSheetId="6">#REF!</definedName>
    <definedName name="Beg_Bal_USD" localSheetId="5">#REF!</definedName>
    <definedName name="Beg_Bal_USD">#REF!</definedName>
    <definedName name="BLANK" localSheetId="7">#REF!</definedName>
    <definedName name="BLANK" localSheetId="6">#REF!</definedName>
    <definedName name="BLANK" localSheetId="5">#REF!</definedName>
    <definedName name="BLANK">#REF!</definedName>
    <definedName name="bme">[18]Input!$I$16</definedName>
    <definedName name="bond" localSheetId="7">'[6]Detail-PARENT'!#REF!</definedName>
    <definedName name="bond" localSheetId="6">'[6]Detail-PARENT'!#REF!</definedName>
    <definedName name="bond" localSheetId="5">'[6]Detail-PARENT'!#REF!</definedName>
    <definedName name="bond">'[6]Detail-PARENT'!#REF!</definedName>
    <definedName name="BOND2">'[5]Detail-PARENT'!$AU$1315</definedName>
    <definedName name="BONDPAYABLE" localSheetId="7">#REF!</definedName>
    <definedName name="BONDPAYABLE" localSheetId="6">#REF!</definedName>
    <definedName name="BONDPAYABLE" localSheetId="5">#REF!</definedName>
    <definedName name="BONDPAYABLE">#REF!</definedName>
    <definedName name="Box_Defn" localSheetId="7">#REF!</definedName>
    <definedName name="Box_Defn" localSheetId="6">#REF!</definedName>
    <definedName name="Box_Defn" localSheetId="5">#REF!</definedName>
    <definedName name="Box_Defn">#REF!</definedName>
    <definedName name="brec0396" localSheetId="7">[19]jun94!#REF!</definedName>
    <definedName name="brec0396" localSheetId="6">[19]jun94!#REF!</definedName>
    <definedName name="brec0396" localSheetId="5">[19]jun94!#REF!</definedName>
    <definedName name="brec0396">[19]jun94!#REF!</definedName>
    <definedName name="bu">[20]Info!$C$6</definedName>
    <definedName name="BUD_MONTH" localSheetId="7">#REF!</definedName>
    <definedName name="BUD_MONTH" localSheetId="6">#REF!</definedName>
    <definedName name="BUD_MONTH" localSheetId="5">#REF!</definedName>
    <definedName name="BUD_MONTH">#REF!</definedName>
    <definedName name="BUD_YTD" localSheetId="7">#REF!</definedName>
    <definedName name="BUD_YTD" localSheetId="6">#REF!</definedName>
    <definedName name="BUD_YTD" localSheetId="5">#REF!</definedName>
    <definedName name="BUD_YTD">#REF!</definedName>
    <definedName name="budg">[20]Info!$C$6</definedName>
    <definedName name="BULAN">'[21]HOLDING-TB'!$B$1960:$B$1971</definedName>
    <definedName name="BZZB_7ST" localSheetId="7">[22]DBase!#REF!</definedName>
    <definedName name="BZZB_7ST" localSheetId="6">[22]DBase!#REF!</definedName>
    <definedName name="BZZB_7ST" localSheetId="5">[22]DBase!#REF!</definedName>
    <definedName name="BZZB_7ST">[22]DBase!#REF!</definedName>
    <definedName name="C_D" localSheetId="7">#REF!</definedName>
    <definedName name="C_D" localSheetId="6">#REF!</definedName>
    <definedName name="C_D" localSheetId="5">#REF!</definedName>
    <definedName name="C_D">#REF!</definedName>
    <definedName name="C_Format_Main1" localSheetId="7">#REF!</definedName>
    <definedName name="C_Format_Main1" localSheetId="6">#REF!</definedName>
    <definedName name="C_Format_Main1" localSheetId="5">#REF!</definedName>
    <definedName name="C_Format_Main1">#REF!</definedName>
    <definedName name="C_Format_Main2" localSheetId="7">#REF!</definedName>
    <definedName name="C_Format_Main2" localSheetId="6">#REF!</definedName>
    <definedName name="C_Format_Main2" localSheetId="5">#REF!</definedName>
    <definedName name="C_Format_Main2">#REF!</definedName>
    <definedName name="C_Format_Main3" localSheetId="7">#REF!</definedName>
    <definedName name="C_Format_Main3" localSheetId="6">#REF!</definedName>
    <definedName name="C_Format_Main3" localSheetId="5">#REF!</definedName>
    <definedName name="C_Format_Main3">#REF!</definedName>
    <definedName name="C_Format_Print1" localSheetId="7">#REF!</definedName>
    <definedName name="C_Format_Print1" localSheetId="6">#REF!</definedName>
    <definedName name="C_Format_Print1" localSheetId="5">#REF!</definedName>
    <definedName name="C_Format_Print1">#REF!</definedName>
    <definedName name="C_Format_Print2" localSheetId="7">#REF!</definedName>
    <definedName name="C_Format_Print2" localSheetId="6">#REF!</definedName>
    <definedName name="C_Format_Print2" localSheetId="5">#REF!</definedName>
    <definedName name="C_Format_Print2">#REF!</definedName>
    <definedName name="C_Format_Print3" localSheetId="7">#REF!</definedName>
    <definedName name="C_Format_Print3" localSheetId="6">#REF!</definedName>
    <definedName name="C_Format_Print3" localSheetId="5">#REF!</definedName>
    <definedName name="C_Format_Print3">#REF!</definedName>
    <definedName name="C_Format_View1" localSheetId="7">#REF!</definedName>
    <definedName name="C_Format_View1" localSheetId="6">#REF!</definedName>
    <definedName name="C_Format_View1" localSheetId="5">#REF!</definedName>
    <definedName name="C_Format_View1">#REF!</definedName>
    <definedName name="C_Format_View2" localSheetId="7">#REF!</definedName>
    <definedName name="C_Format_View2" localSheetId="6">#REF!</definedName>
    <definedName name="C_Format_View2" localSheetId="5">#REF!</definedName>
    <definedName name="C_Format_View2">#REF!</definedName>
    <definedName name="C_Format_View3" localSheetId="7">#REF!</definedName>
    <definedName name="C_Format_View3" localSheetId="6">#REF!</definedName>
    <definedName name="C_Format_View3" localSheetId="5">#REF!</definedName>
    <definedName name="C_Format_View3">#REF!</definedName>
    <definedName name="CAJE" localSheetId="7">#REF!</definedName>
    <definedName name="CAJE" localSheetId="6">#REF!</definedName>
    <definedName name="CAJE" localSheetId="5">#REF!</definedName>
    <definedName name="CAJE">#REF!</definedName>
    <definedName name="calculation" localSheetId="7">#REF!</definedName>
    <definedName name="calculation" localSheetId="6">#REF!</definedName>
    <definedName name="calculation" localSheetId="5">#REF!</definedName>
    <definedName name="calculation">#REF!</definedName>
    <definedName name="CAPITAL" localSheetId="7">#REF!</definedName>
    <definedName name="CAPITAL" localSheetId="6">#REF!</definedName>
    <definedName name="CAPITAL" localSheetId="5">#REF!</definedName>
    <definedName name="CAPITAL">#REF!</definedName>
    <definedName name="CAPPAIDINEXCESSOFPARVALUE" localSheetId="7">#REF!</definedName>
    <definedName name="CAPPAIDINEXCESSOFPARVALUE" localSheetId="6">#REF!</definedName>
    <definedName name="CAPPAIDINEXCESSOFPARVALUE" localSheetId="5">#REF!</definedName>
    <definedName name="CAPPAIDINEXCESSOFPARVALUE">#REF!</definedName>
    <definedName name="CASE">[23]MAIN!$U$15</definedName>
    <definedName name="CASH" localSheetId="7">#REF!</definedName>
    <definedName name="CASH" localSheetId="6">#REF!</definedName>
    <definedName name="CASH" localSheetId="5">#REF!</definedName>
    <definedName name="CASH">#REF!</definedName>
    <definedName name="cash2">'[5]Detail-PARENT'!$AU$19</definedName>
    <definedName name="CASHTIMEDEPOSIT" localSheetId="7">#REF!</definedName>
    <definedName name="CASHTIMEDEPOSIT" localSheetId="6">#REF!</definedName>
    <definedName name="CASHTIMEDEPOSIT" localSheetId="5">#REF!</definedName>
    <definedName name="CASHTIMEDEPOSIT">#REF!</definedName>
    <definedName name="CATORCE" localSheetId="7">#REF!</definedName>
    <definedName name="CATORCE" localSheetId="6">#REF!</definedName>
    <definedName name="CATORCE" localSheetId="5">#REF!</definedName>
    <definedName name="CATORCE">#REF!</definedName>
    <definedName name="CBIS_120" localSheetId="7">#REF!</definedName>
    <definedName name="CBIS_120" localSheetId="6">#REF!</definedName>
    <definedName name="CBIS_120" localSheetId="5">#REF!</definedName>
    <definedName name="CBIS_120">#REF!</definedName>
    <definedName name="cc">[24]Kas_bnk!$A$1</definedName>
    <definedName name="ccc">[25]KAs_bank!$A$1</definedName>
    <definedName name="CENTRAL" localSheetId="7">#REF!</definedName>
    <definedName name="CENTRAL" localSheetId="6">#REF!</definedName>
    <definedName name="CENTRAL" localSheetId="5">#REF!</definedName>
    <definedName name="CENTRAL">#REF!</definedName>
    <definedName name="CF" localSheetId="7">#REF!</definedName>
    <definedName name="CF" localSheetId="6">#REF!</definedName>
    <definedName name="CF" localSheetId="5">#REF!</definedName>
    <definedName name="CF">#REF!</definedName>
    <definedName name="Chart_No">[7]INPUTS!$A$64</definedName>
    <definedName name="CIC_USD" localSheetId="7">#REF!</definedName>
    <definedName name="CIC_USD" localSheetId="6">#REF!</definedName>
    <definedName name="CIC_USD" localSheetId="5">#REF!</definedName>
    <definedName name="CIC_USD">#REF!</definedName>
    <definedName name="CINTA" localSheetId="7">#REF!</definedName>
    <definedName name="CINTA" localSheetId="6">#REF!</definedName>
    <definedName name="CINTA" localSheetId="5">#REF!</definedName>
    <definedName name="CINTA">#REF!</definedName>
    <definedName name="closerebate" localSheetId="7">#REF!</definedName>
    <definedName name="closerebate" localSheetId="6">#REF!</definedName>
    <definedName name="closerebate" localSheetId="5">#REF!</definedName>
    <definedName name="closerebate">#REF!</definedName>
    <definedName name="cmr_co" localSheetId="7">#REF!</definedName>
    <definedName name="cmr_co" localSheetId="6">#REF!</definedName>
    <definedName name="cmr_co" localSheetId="5">#REF!</definedName>
    <definedName name="cmr_co">#REF!</definedName>
    <definedName name="coa" localSheetId="7">[18]Input!#REF!</definedName>
    <definedName name="coa" localSheetId="6">[18]Input!#REF!</definedName>
    <definedName name="coa" localSheetId="5">[18]Input!#REF!</definedName>
    <definedName name="coa">[18]Input!#REF!</definedName>
    <definedName name="COA_TB">'[21]HOLDING-TB'!$N$3:$N$802</definedName>
    <definedName name="COA_WS">'[21]HOLDING-TB'!$B$1402:$B$1955</definedName>
    <definedName name="Coal_Sold_Ton" localSheetId="7">#REF!</definedName>
    <definedName name="Coal_Sold_Ton" localSheetId="6">#REF!</definedName>
    <definedName name="Coal_Sold_Ton" localSheetId="5">#REF!</definedName>
    <definedName name="Coal_Sold_Ton">#REF!</definedName>
    <definedName name="Coal_Sold_USD" localSheetId="7">#REF!</definedName>
    <definedName name="Coal_Sold_USD" localSheetId="6">#REF!</definedName>
    <definedName name="Coal_Sold_USD" localSheetId="5">#REF!</definedName>
    <definedName name="Coal_Sold_USD">#REF!</definedName>
    <definedName name="Coaltruck_opt1" localSheetId="7">#REF!</definedName>
    <definedName name="Coaltruck_opt1" localSheetId="6">#REF!</definedName>
    <definedName name="Coaltruck_opt1" localSheetId="5">#REF!</definedName>
    <definedName name="Coaltruck_opt1">#REF!</definedName>
    <definedName name="Coaltruck_opt2" localSheetId="7">#REF!</definedName>
    <definedName name="Coaltruck_opt2" localSheetId="6">#REF!</definedName>
    <definedName name="Coaltruck_opt2" localSheetId="5">#REF!</definedName>
    <definedName name="Coaltruck_opt2">#REF!</definedName>
    <definedName name="cod" localSheetId="7">[18]Input!#REF!</definedName>
    <definedName name="cod" localSheetId="6">[18]Input!#REF!</definedName>
    <definedName name="cod" localSheetId="5">[18]Input!#REF!</definedName>
    <definedName name="cod">[18]Input!#REF!</definedName>
    <definedName name="code">[26]Rate!$A$2:$E$40</definedName>
    <definedName name="COGS" localSheetId="7">#REF!</definedName>
    <definedName name="COGS" localSheetId="6">#REF!</definedName>
    <definedName name="COGS" localSheetId="5">#REF!</definedName>
    <definedName name="COGS">#REF!</definedName>
    <definedName name="COMM" localSheetId="7">#REF!</definedName>
    <definedName name="COMM" localSheetId="6">#REF!</definedName>
    <definedName name="COMM" localSheetId="5">#REF!</definedName>
    <definedName name="COMM">#REF!</definedName>
    <definedName name="COMMSTOCKSUBSCRIPTIONRECEIVABLE" localSheetId="7">#REF!</definedName>
    <definedName name="COMMSTOCKSUBSCRIPTIONRECEIVABLE" localSheetId="6">#REF!</definedName>
    <definedName name="COMMSTOCKSUBSCRIPTIONRECEIVABLE" localSheetId="5">#REF!</definedName>
    <definedName name="COMMSTOCKSUBSCRIPTIONRECEIVABLE">#REF!</definedName>
    <definedName name="Compaq" localSheetId="7">#REF!</definedName>
    <definedName name="Compaq" localSheetId="6">#REF!</definedName>
    <definedName name="Compaq" localSheetId="5">#REF!</definedName>
    <definedName name="Compaq">#REF!</definedName>
    <definedName name="COMPARATIVO" localSheetId="7">#REF!</definedName>
    <definedName name="COMPARATIVO" localSheetId="6">#REF!</definedName>
    <definedName name="COMPARATIVO" localSheetId="5">#REF!</definedName>
    <definedName name="COMPARATIVO">#REF!</definedName>
    <definedName name="Computer">[27]sumdepn01!$C$11</definedName>
    <definedName name="CONS" localSheetId="7">#REF!</definedName>
    <definedName name="CONS" localSheetId="6">#REF!</definedName>
    <definedName name="CONS" localSheetId="5">#REF!</definedName>
    <definedName name="CONS">#REF!</definedName>
    <definedName name="CONSEJO" localSheetId="7">#REF!</definedName>
    <definedName name="CONSEJO" localSheetId="6">#REF!</definedName>
    <definedName name="CONSEJO" localSheetId="5">#REF!</definedName>
    <definedName name="CONSEJO">#REF!</definedName>
    <definedName name="CONVERTIBLENOTES" localSheetId="7">#REF!</definedName>
    <definedName name="CONVERTIBLENOTES" localSheetId="6">#REF!</definedName>
    <definedName name="CONVERTIBLENOTES" localSheetId="5">#REF!</definedName>
    <definedName name="CONVERTIBLENOTES">#REF!</definedName>
    <definedName name="copy" localSheetId="7">#REF!</definedName>
    <definedName name="copy" localSheetId="6">#REF!</definedName>
    <definedName name="copy" localSheetId="5">#REF!</definedName>
    <definedName name="copy">#REF!</definedName>
    <definedName name="coq" localSheetId="7">[18]Input!#REF!</definedName>
    <definedName name="coq" localSheetId="6">[18]Input!#REF!</definedName>
    <definedName name="coq" localSheetId="5">[18]Input!#REF!</definedName>
    <definedName name="coq">[18]Input!#REF!</definedName>
    <definedName name="costbegbalBuildingsandimprovements" localSheetId="7">#REF!</definedName>
    <definedName name="costbegbalBuildingsandimprovements" localSheetId="6">#REF!</definedName>
    <definedName name="costbegbalBuildingsandimprovements" localSheetId="5">#REF!</definedName>
    <definedName name="costbegbalBuildingsandimprovements">#REF!</definedName>
    <definedName name="costbegbalCIP" localSheetId="7">#REF!</definedName>
    <definedName name="costbegbalCIP" localSheetId="6">#REF!</definedName>
    <definedName name="costbegbalCIP" localSheetId="5">#REF!</definedName>
    <definedName name="costbegbalCIP">#REF!</definedName>
    <definedName name="costbegbalfurniture_Fixture" localSheetId="7">#REF!</definedName>
    <definedName name="costbegbalfurniture_Fixture" localSheetId="6">#REF!</definedName>
    <definedName name="costbegbalfurniture_Fixture" localSheetId="5">#REF!</definedName>
    <definedName name="costbegbalfurniture_Fixture">#REF!</definedName>
    <definedName name="costbegbalLandandlandrights" localSheetId="7">#REF!</definedName>
    <definedName name="costbegbalLandandlandrights" localSheetId="6">#REF!</definedName>
    <definedName name="costbegbalLandandlandrights" localSheetId="5">#REF!</definedName>
    <definedName name="costbegbalLandandlandrights">#REF!</definedName>
    <definedName name="costbegbalLandimprovements" localSheetId="7">#REF!</definedName>
    <definedName name="costbegbalLandimprovements" localSheetId="6">#REF!</definedName>
    <definedName name="costbegbalLandimprovements" localSheetId="5">#REF!</definedName>
    <definedName name="costbegbalLandimprovements">#REF!</definedName>
    <definedName name="costbegbalLease" localSheetId="7">#REF!</definedName>
    <definedName name="costbegbalLease" localSheetId="6">#REF!</definedName>
    <definedName name="costbegbalLease" localSheetId="5">#REF!</definedName>
    <definedName name="costbegbalLease">#REF!</definedName>
    <definedName name="costbegbalMachineryandequipment" localSheetId="7">#REF!</definedName>
    <definedName name="costbegbalMachineryandequipment" localSheetId="6">#REF!</definedName>
    <definedName name="costbegbalMachineryandequipment" localSheetId="5">#REF!</definedName>
    <definedName name="costbegbalMachineryandequipment">#REF!</definedName>
    <definedName name="costbegbalMatureplantations" localSheetId="7">#REF!</definedName>
    <definedName name="costbegbalMatureplantations" localSheetId="6">#REF!</definedName>
    <definedName name="costbegbalMatureplantations" localSheetId="5">#REF!</definedName>
    <definedName name="costbegbalMatureplantations">#REF!</definedName>
    <definedName name="costbegbalOfficeequipment" localSheetId="7">#REF!</definedName>
    <definedName name="costbegbalOfficeequipment" localSheetId="6">#REF!</definedName>
    <definedName name="costbegbalOfficeequipment" localSheetId="5">#REF!</definedName>
    <definedName name="costbegbalOfficeequipment">#REF!</definedName>
    <definedName name="costbegbalTelecommunicationsequipment" localSheetId="7">#REF!</definedName>
    <definedName name="costbegbalTelecommunicationsequipment" localSheetId="6">#REF!</definedName>
    <definedName name="costbegbalTelecommunicationsequipment" localSheetId="5">#REF!</definedName>
    <definedName name="costbegbalTelecommunicationsequipment">#REF!</definedName>
    <definedName name="costbegbalTransportationequipment" localSheetId="7">#REF!</definedName>
    <definedName name="costbegbalTransportationequipment" localSheetId="6">#REF!</definedName>
    <definedName name="costbegbalTransportationequipment" localSheetId="5">#REF!</definedName>
    <definedName name="costbegbalTransportationequipment">#REF!</definedName>
    <definedName name="COVER" localSheetId="7">#REF!</definedName>
    <definedName name="COVER" localSheetId="6">#REF!</definedName>
    <definedName name="COVER" localSheetId="5">#REF!</definedName>
    <definedName name="COVER">#REF!</definedName>
    <definedName name="COVER2" localSheetId="7">#REF!</definedName>
    <definedName name="COVER2" localSheetId="6">#REF!</definedName>
    <definedName name="COVER2" localSheetId="5">#REF!</definedName>
    <definedName name="COVER2">#REF!</definedName>
    <definedName name="cpp">'[28]cpp-unit'!$A$11:$W$380</definedName>
    <definedName name="_xlnm.Criteria" localSheetId="7">#REF!</definedName>
    <definedName name="_xlnm.Criteria" localSheetId="6">#REF!</definedName>
    <definedName name="_xlnm.Criteria" localSheetId="5">#REF!</definedName>
    <definedName name="_xlnm.Criteria">#REF!</definedName>
    <definedName name="ctr">[18]Input!$D$9</definedName>
    <definedName name="CUADRO3" localSheetId="7">#REF!</definedName>
    <definedName name="CUADRO3" localSheetId="6">#REF!</definedName>
    <definedName name="CUADRO3" localSheetId="5">#REF!</definedName>
    <definedName name="CUADRO3">#REF!</definedName>
    <definedName name="Cur_Mnth_Source">[7]INPUTS!$G$6:$G$63</definedName>
    <definedName name="cur_yr">[29]Instructions!$P$3</definedName>
    <definedName name="currebate" localSheetId="7">#REF!</definedName>
    <definedName name="currebate" localSheetId="6">#REF!</definedName>
    <definedName name="currebate" localSheetId="5">#REF!</definedName>
    <definedName name="currebate">#REF!</definedName>
    <definedName name="currenttax" localSheetId="7">'[6]Detail-PARENT'!#REF!</definedName>
    <definedName name="currenttax" localSheetId="6">'[6]Detail-PARENT'!#REF!</definedName>
    <definedName name="currenttax" localSheetId="5">'[6]Detail-PARENT'!#REF!</definedName>
    <definedName name="currenttax">'[6]Detail-PARENT'!#REF!</definedName>
    <definedName name="CURRLTDDEBTS" localSheetId="7">#REF!</definedName>
    <definedName name="CURRLTDDEBTS" localSheetId="6">#REF!</definedName>
    <definedName name="CURRLTDDEBTS" localSheetId="5">#REF!</definedName>
    <definedName name="CURRLTDDEBTS">#REF!</definedName>
    <definedName name="CURRLTDDIFFPAYMONFAACQ" localSheetId="7">#REF!</definedName>
    <definedName name="CURRLTDDIFFPAYMONFAACQ" localSheetId="6">#REF!</definedName>
    <definedName name="CURRLTDDIFFPAYMONFAACQ" localSheetId="5">#REF!</definedName>
    <definedName name="CURRLTDDIFFPAYMONFAACQ">#REF!</definedName>
    <definedName name="CURRLTDLOAN" localSheetId="7">#REF!</definedName>
    <definedName name="CURRLTDLOAN" localSheetId="6">#REF!</definedName>
    <definedName name="CURRLTDLOAN" localSheetId="5">#REF!</definedName>
    <definedName name="CURRLTDLOAN">#REF!</definedName>
    <definedName name="CURRLTDOBLIGATION" localSheetId="7">#REF!</definedName>
    <definedName name="CURRLTDOBLIGATION" localSheetId="6">#REF!</definedName>
    <definedName name="CURRLTDOBLIGATION" localSheetId="5">#REF!</definedName>
    <definedName name="CURRLTDOBLIGATION">#REF!</definedName>
    <definedName name="CURRLTDOTHER" localSheetId="7">#REF!</definedName>
    <definedName name="CURRLTDOTHER" localSheetId="6">#REF!</definedName>
    <definedName name="CURRLTDOTHER" localSheetId="5">#REF!</definedName>
    <definedName name="CURRLTDOTHER">#REF!</definedName>
    <definedName name="CURRLTDRELATED" localSheetId="7">#REF!</definedName>
    <definedName name="CURRLTDRELATED" localSheetId="6">#REF!</definedName>
    <definedName name="CURRLTDRELATED" localSheetId="5">#REF!</definedName>
    <definedName name="CURRLTDRELATED">#REF!</definedName>
    <definedName name="CURRMATURITIESOFDUEFROMSTOCKHOLDER" localSheetId="7">#REF!</definedName>
    <definedName name="CURRMATURITIESOFDUEFROMSTOCKHOLDER" localSheetId="6">#REF!</definedName>
    <definedName name="CURRMATURITIESOFDUEFROMSTOCKHOLDER" localSheetId="5">#REF!</definedName>
    <definedName name="CURRMATURITIESOFDUEFROMSTOCKHOLDER">#REF!</definedName>
    <definedName name="CUS" localSheetId="7">'[30]Workshop Tools'!#REF!</definedName>
    <definedName name="CUS" localSheetId="6">'[30]Workshop Tools'!#REF!</definedName>
    <definedName name="CUS" localSheetId="5">'[30]Workshop Tools'!#REF!</definedName>
    <definedName name="CUS">'[30]Workshop Tools'!#REF!</definedName>
    <definedName name="CUSTOMERDEPOSIT" localSheetId="7">#REF!</definedName>
    <definedName name="CUSTOMERDEPOSIT" localSheetId="6">#REF!</definedName>
    <definedName name="CUSTOMERDEPOSIT" localSheetId="5">#REF!</definedName>
    <definedName name="CUSTOMERDEPOSIT">#REF!</definedName>
    <definedName name="cvvvvvvvvvv" localSheetId="7">#REF!</definedName>
    <definedName name="cvvvvvvvvvv" localSheetId="6">#REF!</definedName>
    <definedName name="cvvvvvvvvvv" localSheetId="5">#REF!</definedName>
    <definedName name="cvvvvvvvvvv">#REF!</definedName>
    <definedName name="cy_net_income" localSheetId="7">#REF!</definedName>
    <definedName name="cy_net_income" localSheetId="6">#REF!</definedName>
    <definedName name="cy_net_income" localSheetId="5">#REF!</definedName>
    <definedName name="cy_net_income">#REF!</definedName>
    <definedName name="cy_ret_earn_beg" localSheetId="7">#REF!</definedName>
    <definedName name="cy_ret_earn_beg" localSheetId="6">#REF!</definedName>
    <definedName name="cy_ret_earn_beg" localSheetId="5">#REF!</definedName>
    <definedName name="cy_ret_earn_beg">#REF!</definedName>
    <definedName name="cy_retained_earnings" localSheetId="7">#REF!</definedName>
    <definedName name="cy_retained_earnings" localSheetId="6">#REF!</definedName>
    <definedName name="cy_retained_earnings" localSheetId="5">#REF!</definedName>
    <definedName name="cy_retained_earnings">#REF!</definedName>
    <definedName name="cy_share_equity" localSheetId="7">#REF!</definedName>
    <definedName name="cy_share_equity" localSheetId="6">#REF!</definedName>
    <definedName name="cy_share_equity" localSheetId="5">#REF!</definedName>
    <definedName name="cy_share_equity">#REF!</definedName>
    <definedName name="CYCLES">[31]JobDetails!$A$56:$A$90</definedName>
    <definedName name="d" localSheetId="7">#REF!</definedName>
    <definedName name="d" localSheetId="6">#REF!</definedName>
    <definedName name="d" localSheetId="5">#REF!</definedName>
    <definedName name="d">#REF!</definedName>
    <definedName name="D1A" localSheetId="7">#REF!</definedName>
    <definedName name="D1A" localSheetId="6">#REF!</definedName>
    <definedName name="D1A" localSheetId="5">#REF!</definedName>
    <definedName name="D1A">#REF!</definedName>
    <definedName name="D1B" localSheetId="7">#REF!</definedName>
    <definedName name="D1B" localSheetId="6">#REF!</definedName>
    <definedName name="D1B" localSheetId="5">#REF!</definedName>
    <definedName name="D1B">#REF!</definedName>
    <definedName name="DA" localSheetId="7">#REF!</definedName>
    <definedName name="DA" localSheetId="6">#REF!</definedName>
    <definedName name="DA" localSheetId="5">#REF!</definedName>
    <definedName name="DA">#REF!</definedName>
    <definedName name="dat">[20]Info!$C$5</definedName>
    <definedName name="DATA1" localSheetId="7">#REF!</definedName>
    <definedName name="DATA1" localSheetId="6">#REF!</definedName>
    <definedName name="DATA1" localSheetId="5">#REF!</definedName>
    <definedName name="DATA1">#REF!</definedName>
    <definedName name="DATA2" localSheetId="7">#REF!</definedName>
    <definedName name="DATA2" localSheetId="6">#REF!</definedName>
    <definedName name="DATA2" localSheetId="5">#REF!</definedName>
    <definedName name="DATA2">#REF!</definedName>
    <definedName name="_xlnm.Database" localSheetId="7">#REF!</definedName>
    <definedName name="_xlnm.Database" localSheetId="6">#REF!</definedName>
    <definedName name="_xlnm.Database" localSheetId="5">#REF!</definedName>
    <definedName name="_xlnm.Database">#REF!</definedName>
    <definedName name="datas" localSheetId="7">#REF!</definedName>
    <definedName name="datas" localSheetId="6">#REF!</definedName>
    <definedName name="datas" localSheetId="5">#REF!</definedName>
    <definedName name="datas">#REF!</definedName>
    <definedName name="date" localSheetId="7">[18]Input!#REF!</definedName>
    <definedName name="date" localSheetId="6">[18]Input!#REF!</definedName>
    <definedName name="date" localSheetId="5">[18]Input!#REF!</definedName>
    <definedName name="date">[18]Input!#REF!</definedName>
    <definedName name="DAYS" localSheetId="7">#REF!</definedName>
    <definedName name="DAYS" localSheetId="6">#REF!</definedName>
    <definedName name="DAYS" localSheetId="5">#REF!</definedName>
    <definedName name="DAYS">#REF!</definedName>
    <definedName name="ddd">[32]Fitting!$A$1</definedName>
    <definedName name="Ddiagf" localSheetId="7">#REF!</definedName>
    <definedName name="Ddiagf" localSheetId="6">#REF!</definedName>
    <definedName name="Ddiagf" localSheetId="5">#REF!</definedName>
    <definedName name="Ddiagf">#REF!</definedName>
    <definedName name="dec_prima" localSheetId="7">#REF!</definedName>
    <definedName name="dec_prima" localSheetId="6">#REF!</definedName>
    <definedName name="dec_prima" localSheetId="5">#REF!</definedName>
    <definedName name="dec_prima">#REF!</definedName>
    <definedName name="DEFERREDGAINONSALE" localSheetId="7">#REF!</definedName>
    <definedName name="DEFERREDGAINONSALE" localSheetId="6">#REF!</definedName>
    <definedName name="DEFERREDGAINONSALE" localSheetId="5">#REF!</definedName>
    <definedName name="DEFERREDGAINONSALE">#REF!</definedName>
    <definedName name="DEFERREDTAX" localSheetId="7">#REF!</definedName>
    <definedName name="DEFERREDTAX" localSheetId="6">#REF!</definedName>
    <definedName name="DEFERREDTAX" localSheetId="5">#REF!</definedName>
    <definedName name="DEFERREDTAX">#REF!</definedName>
    <definedName name="deffcharges" localSheetId="7">'[6]Detail-PARENT'!#REF!</definedName>
    <definedName name="deffcharges" localSheetId="6">'[6]Detail-PARENT'!#REF!</definedName>
    <definedName name="deffcharges" localSheetId="5">'[6]Detail-PARENT'!#REF!</definedName>
    <definedName name="deffcharges">'[6]Detail-PARENT'!#REF!</definedName>
    <definedName name="deffcharges2">'[5]Detail-PARENT'!$AU$802</definedName>
    <definedName name="deffchargeswo" localSheetId="7">'[6]Detail-PARENT'!#REF!</definedName>
    <definedName name="deffchargeswo" localSheetId="6">'[6]Detail-PARENT'!#REF!</definedName>
    <definedName name="deffchargeswo" localSheetId="5">'[6]Detail-PARENT'!#REF!</definedName>
    <definedName name="deffchargeswo">'[6]Detail-PARENT'!#REF!</definedName>
    <definedName name="deffproject" localSheetId="7">'[6]Detail-PARENT'!#REF!</definedName>
    <definedName name="deffproject" localSheetId="6">'[6]Detail-PARENT'!#REF!</definedName>
    <definedName name="deffproject" localSheetId="5">'[6]Detail-PARENT'!#REF!</definedName>
    <definedName name="deffproject">'[6]Detail-PARENT'!#REF!</definedName>
    <definedName name="deffproject2">'[5]Detail-PARENT'!$AU$813</definedName>
    <definedName name="defftax" localSheetId="7">'[6]Detail-PARENT'!#REF!</definedName>
    <definedName name="defftax" localSheetId="6">'[6]Detail-PARENT'!#REF!</definedName>
    <definedName name="defftax" localSheetId="5">'[6]Detail-PARENT'!#REF!</definedName>
    <definedName name="defftax">'[6]Detail-PARENT'!#REF!</definedName>
    <definedName name="deftax" localSheetId="7">'[6]Detail-PARENT'!#REF!</definedName>
    <definedName name="deftax" localSheetId="6">'[6]Detail-PARENT'!#REF!</definedName>
    <definedName name="deftax" localSheetId="5">'[6]Detail-PARENT'!#REF!</definedName>
    <definedName name="deftax">'[6]Detail-PARENT'!#REF!</definedName>
    <definedName name="deftax2">'[5]Detail-PARENT'!$AU$789</definedName>
    <definedName name="dem">[33]Summary!$O$83</definedName>
    <definedName name="deprexp" localSheetId="7">'[6]Detail-PARENT'!#REF!</definedName>
    <definedName name="deprexp" localSheetId="6">'[6]Detail-PARENT'!#REF!</definedName>
    <definedName name="deprexp" localSheetId="5">'[6]Detail-PARENT'!#REF!</definedName>
    <definedName name="deprexp">'[6]Detail-PARENT'!#REF!</definedName>
    <definedName name="Dept">[34]Dept!$B$2:$I$82</definedName>
    <definedName name="detail">'[35]Receivable (C)'!$A$1:$H$58</definedName>
    <definedName name="DETAILS" localSheetId="7">#REF!</definedName>
    <definedName name="DETAILS" localSheetId="6">#REF!</definedName>
    <definedName name="DETAILS" localSheetId="5">#REF!</definedName>
    <definedName name="DETAILS">#REF!</definedName>
    <definedName name="df" localSheetId="7">[3]Recov!#REF!</definedName>
    <definedName name="df" localSheetId="6">[3]Recov!#REF!</definedName>
    <definedName name="df" localSheetId="5">[3]Recov!#REF!</definedName>
    <definedName name="df">[3]Recov!#REF!</definedName>
    <definedName name="Di_AA">0.0044</definedName>
    <definedName name="Di_AUAV">0.0167</definedName>
    <definedName name="Di_AVS">0.0106</definedName>
    <definedName name="Di_B">0.0117</definedName>
    <definedName name="Di_BM">0.0117</definedName>
    <definedName name="Di_BN">0.0233</definedName>
    <definedName name="Di_BQ">0.0234</definedName>
    <definedName name="Di_BTS">0.029</definedName>
    <definedName name="Di_BZZ">0.0218</definedName>
    <definedName name="Di_E">0.007</definedName>
    <definedName name="Di_EQ">0.0123</definedName>
    <definedName name="Di_ES">0.0153</definedName>
    <definedName name="Di_ET">0.0163</definedName>
    <definedName name="Di_ETB">0.0163</definedName>
    <definedName name="Di_EWWA">0.0826</definedName>
    <definedName name="Di_EWYA">0.0826</definedName>
    <definedName name="Di_EZ">0.013</definedName>
    <definedName name="Di_F">0.0147</definedName>
    <definedName name="Di_FF">0.0411</definedName>
    <definedName name="Di_FN">0.0252</definedName>
    <definedName name="Di_FS">0.1015</definedName>
    <definedName name="Di_FSW">0.0945</definedName>
    <definedName name="Di_FW">0.0307</definedName>
    <definedName name="Di_FZ">0.1015</definedName>
    <definedName name="Di_HZE">0.0322</definedName>
    <definedName name="Di_HZEB">0.0322</definedName>
    <definedName name="Di_K">0.0167</definedName>
    <definedName name="Di_KL">0.0176</definedName>
    <definedName name="Di_KLC">0.0176</definedName>
    <definedName name="Di_KNA">0.0313</definedName>
    <definedName name="Di_L">0.0285</definedName>
    <definedName name="Di_LL">0.045</definedName>
    <definedName name="Di_LL4A">0.0245</definedName>
    <definedName name="Di_MB">0.0162</definedName>
    <definedName name="Di_MM">0.009</definedName>
    <definedName name="Di_MQ">0.031</definedName>
    <definedName name="Di_MR">0.0243</definedName>
    <definedName name="Di_MX">0.0397</definedName>
    <definedName name="Di_P">0.0508</definedName>
    <definedName name="Di_SB">0.0547</definedName>
    <definedName name="Di_SCA">0.04416</definedName>
    <definedName name="Di_U">0.0109</definedName>
    <definedName name="Di_UR">0.0334</definedName>
    <definedName name="Di_UV">0.0288</definedName>
    <definedName name="Di_UW">0.0206</definedName>
    <definedName name="Di_UX">0.0353</definedName>
    <definedName name="Di_UY">0.0237</definedName>
    <definedName name="Di_X">0.0157</definedName>
    <definedName name="Di_XM">0.0277</definedName>
    <definedName name="Di_ZU">0.016</definedName>
    <definedName name="DIECISEIS" localSheetId="7">#REF!</definedName>
    <definedName name="DIECISEIS" localSheetId="6">#REF!</definedName>
    <definedName name="DIECISEIS" localSheetId="5">#REF!</definedName>
    <definedName name="DIECISEIS">#REF!</definedName>
    <definedName name="diff" localSheetId="7">#REF!</definedName>
    <definedName name="diff" localSheetId="6">#REF!</definedName>
    <definedName name="diff" localSheetId="5">#REF!</definedName>
    <definedName name="diff">#REF!</definedName>
    <definedName name="DIFFINVALUEOFTRANSACTIONWITHUCC" localSheetId="7">#REF!</definedName>
    <definedName name="DIFFINVALUEOFTRANSACTIONWITHUCC" localSheetId="6">#REF!</definedName>
    <definedName name="DIFFINVALUEOFTRANSACTIONWITHUCC" localSheetId="5">#REF!</definedName>
    <definedName name="DIFFINVALUEOFTRANSACTIONWITHUCC">#REF!</definedName>
    <definedName name="DIFFRESULTFROMEQUITYTRANSACTIONOFSUBS" localSheetId="7">#REF!</definedName>
    <definedName name="DIFFRESULTFROMEQUITYTRANSACTIONOFSUBS" localSheetId="6">#REF!</definedName>
    <definedName name="DIFFRESULTFROMEQUITYTRANSACTIONOFSUBS" localSheetId="5">#REF!</definedName>
    <definedName name="DIFFRESULTFROMEQUITYTRANSACTIONOFSUBS">#REF!</definedName>
    <definedName name="DIFFRESULTFROMFOREXTRANSLATION" localSheetId="7">#REF!</definedName>
    <definedName name="DIFFRESULTFROMFOREXTRANSLATION" localSheetId="6">#REF!</definedName>
    <definedName name="DIFFRESULTFROMFOREXTRANSLATION" localSheetId="5">#REF!</definedName>
    <definedName name="DIFFRESULTFROMFOREXTRANSLATION">#REF!</definedName>
    <definedName name="Digital" localSheetId="7">#REF!</definedName>
    <definedName name="Digital" localSheetId="6">#REF!</definedName>
    <definedName name="Digital" localSheetId="5">#REF!</definedName>
    <definedName name="Digital">#REF!</definedName>
    <definedName name="DIV" localSheetId="7">'[36]Income S'!#REF!</definedName>
    <definedName name="DIV" localSheetId="6">'[36]Income S'!#REF!</definedName>
    <definedName name="DIV" localSheetId="5">'[36]Income S'!#REF!</definedName>
    <definedName name="DIV">'[36]Income S'!#REF!</definedName>
    <definedName name="dividend" localSheetId="7">#REF!</definedName>
    <definedName name="dividend" localSheetId="6">#REF!</definedName>
    <definedName name="dividend" localSheetId="5">#REF!</definedName>
    <definedName name="dividend">#REF!</definedName>
    <definedName name="dividendexp" localSheetId="7">#REF!</definedName>
    <definedName name="dividendexp" localSheetId="6">#REF!</definedName>
    <definedName name="dividendexp" localSheetId="5">#REF!</definedName>
    <definedName name="dividendexp">#REF!</definedName>
    <definedName name="dividendnet" localSheetId="7">#REF!</definedName>
    <definedName name="dividendnet" localSheetId="6">#REF!</definedName>
    <definedName name="dividendnet" localSheetId="5">#REF!</definedName>
    <definedName name="dividendnet">#REF!</definedName>
    <definedName name="DIVIDENPAYABLE" localSheetId="7">#REF!</definedName>
    <definedName name="DIVIDENPAYABLE" localSheetId="6">#REF!</definedName>
    <definedName name="DIVIDENPAYABLE" localSheetId="5">#REF!</definedName>
    <definedName name="DIVIDENPAYABLE">#REF!</definedName>
    <definedName name="dldata" localSheetId="7">#REF!</definedName>
    <definedName name="dldata" localSheetId="6">#REF!</definedName>
    <definedName name="dldata" localSheetId="5">#REF!</definedName>
    <definedName name="dldata">#REF!</definedName>
    <definedName name="Doc" localSheetId="7">#REF!</definedName>
    <definedName name="Doc" localSheetId="6">#REF!</definedName>
    <definedName name="Doc" localSheetId="5">#REF!</definedName>
    <definedName name="Doc">#REF!</definedName>
    <definedName name="donation" localSheetId="7">#REF!</definedName>
    <definedName name="donation" localSheetId="6">#REF!</definedName>
    <definedName name="donation" localSheetId="5">#REF!</definedName>
    <definedName name="donation">#REF!</definedName>
    <definedName name="DUEFROMAFFBB" localSheetId="7">'[14]BS-RTI'!#REF!</definedName>
    <definedName name="DUEFROMAFFBB" localSheetId="6">'[14]BS-RTI'!#REF!</definedName>
    <definedName name="DUEFROMAFFBB" localSheetId="5">'[14]BS-RTI'!#REF!</definedName>
    <definedName name="DUEFROMAFFBB">'[14]BS-RTI'!#REF!</definedName>
    <definedName name="DUEFROMAFFCO" localSheetId="7">#REF!</definedName>
    <definedName name="DUEFROMAFFCO" localSheetId="6">#REF!</definedName>
    <definedName name="DUEFROMAFFCO" localSheetId="5">#REF!</definedName>
    <definedName name="DUEFROMAFFCO">#REF!</definedName>
    <definedName name="DUEFROMAFFCON" localSheetId="7">#REF!</definedName>
    <definedName name="DUEFROMAFFCON" localSheetId="6">#REF!</definedName>
    <definedName name="DUEFROMAFFCON" localSheetId="5">#REF!</definedName>
    <definedName name="DUEFROMAFFCON">#REF!</definedName>
    <definedName name="DUEFROMCOUNTERPART" localSheetId="7">#REF!</definedName>
    <definedName name="DUEFROMCOUNTERPART" localSheetId="6">#REF!</definedName>
    <definedName name="DUEFROMCOUNTERPART" localSheetId="5">#REF!</definedName>
    <definedName name="DUEFROMCOUNTERPART">#REF!</definedName>
    <definedName name="DUEFROMOTHSTOCKHOLDER" localSheetId="7">#REF!</definedName>
    <definedName name="DUEFROMOTHSTOCKHOLDER" localSheetId="6">#REF!</definedName>
    <definedName name="DUEFROMOTHSTOCKHOLDER" localSheetId="5">#REF!</definedName>
    <definedName name="DUEFROMOTHSTOCKHOLDER">#REF!</definedName>
    <definedName name="DUEFROMSTOCKHOLDER" localSheetId="7">#REF!</definedName>
    <definedName name="DUEFROMSTOCKHOLDER" localSheetId="6">#REF!</definedName>
    <definedName name="DUEFROMSTOCKHOLDER" localSheetId="5">#REF!</definedName>
    <definedName name="DUEFROMSTOCKHOLDER">#REF!</definedName>
    <definedName name="DUEFROMSUBSCO" localSheetId="7">#REF!</definedName>
    <definedName name="DUEFROMSUBSCO" localSheetId="6">#REF!</definedName>
    <definedName name="DUEFROMSUBSCO" localSheetId="5">#REF!</definedName>
    <definedName name="DUEFROMSUBSCO">#REF!</definedName>
    <definedName name="DUETOAFFBB" localSheetId="7">'[14]BS-RTI'!#REF!</definedName>
    <definedName name="DUETOAFFBB" localSheetId="6">'[14]BS-RTI'!#REF!</definedName>
    <definedName name="DUETOAFFBB" localSheetId="5">'[14]BS-RTI'!#REF!</definedName>
    <definedName name="DUETOAFFBB">'[14]BS-RTI'!#REF!</definedName>
    <definedName name="DUETOAFFCO" localSheetId="7">#REF!</definedName>
    <definedName name="DUETOAFFCO" localSheetId="6">#REF!</definedName>
    <definedName name="DUETOAFFCO" localSheetId="5">#REF!</definedName>
    <definedName name="DUETOAFFCO">#REF!</definedName>
    <definedName name="DUETOAFFCON" localSheetId="7">#REF!</definedName>
    <definedName name="DUETOAFFCON" localSheetId="6">#REF!</definedName>
    <definedName name="DUETOAFFCON" localSheetId="5">#REF!</definedName>
    <definedName name="DUETOAFFCON">#REF!</definedName>
    <definedName name="DUETOCOUNTERPART" localSheetId="7">#REF!</definedName>
    <definedName name="DUETOCOUNTERPART" localSheetId="6">#REF!</definedName>
    <definedName name="DUETOCOUNTERPART" localSheetId="5">#REF!</definedName>
    <definedName name="DUETOCOUNTERPART">#REF!</definedName>
    <definedName name="DUETOPLASMAPROJECT" localSheetId="7">#REF!</definedName>
    <definedName name="DUETOPLASMAPROJECT" localSheetId="6">#REF!</definedName>
    <definedName name="DUETOPLASMAPROJECT" localSheetId="5">#REF!</definedName>
    <definedName name="DUETOPLASMAPROJECT">#REF!</definedName>
    <definedName name="DUETOSTOCKHOLDER" localSheetId="7">#REF!</definedName>
    <definedName name="DUETOSTOCKHOLDER" localSheetId="6">#REF!</definedName>
    <definedName name="DUETOSTOCKHOLDER" localSheetId="5">#REF!</definedName>
    <definedName name="DUETOSTOCKHOLDER">#REF!</definedName>
    <definedName name="DUETOSTOCKSUBSBB" localSheetId="7">'[14]BS-RTI'!#REF!</definedName>
    <definedName name="DUETOSTOCKSUBSBB" localSheetId="6">'[14]BS-RTI'!#REF!</definedName>
    <definedName name="DUETOSTOCKSUBSBB" localSheetId="5">'[14]BS-RTI'!#REF!</definedName>
    <definedName name="DUETOSTOCKSUBSBB">'[14]BS-RTI'!#REF!</definedName>
    <definedName name="DUETOSTOCKSUBSCON" localSheetId="7">#REF!</definedName>
    <definedName name="DUETOSTOCKSUBSCON" localSheetId="6">#REF!</definedName>
    <definedName name="DUETOSTOCKSUBSCON" localSheetId="5">#REF!</definedName>
    <definedName name="DUETOSTOCKSUBSCON">#REF!</definedName>
    <definedName name="E" localSheetId="7">#REF!</definedName>
    <definedName name="E" localSheetId="6">#REF!</definedName>
    <definedName name="E" localSheetId="5">#REF!</definedName>
    <definedName name="E">#REF!</definedName>
    <definedName name="E1A" localSheetId="7">#REF!</definedName>
    <definedName name="E1A" localSheetId="6">#REF!</definedName>
    <definedName name="E1A" localSheetId="5">#REF!</definedName>
    <definedName name="E1A">#REF!</definedName>
    <definedName name="eben" localSheetId="7">'[37]SE-C'!#REF!</definedName>
    <definedName name="eben" localSheetId="6">'[37]SE-C'!#REF!</definedName>
    <definedName name="eben" localSheetId="5">'[37]SE-C'!#REF!</definedName>
    <definedName name="eben">'[37]SE-C'!#REF!</definedName>
    <definedName name="EE">[38]JobDetails!$A$56:$A$90</definedName>
    <definedName name="eee" localSheetId="0" hidden="1">{"Graphic",#N/A,TRUE,"Graphic"}</definedName>
    <definedName name="eee" hidden="1">{"Graphic",#N/A,TRUE,"Graphic"}</definedName>
    <definedName name="EJ_5" localSheetId="7">[22]DBase!#REF!</definedName>
    <definedName name="EJ_5" localSheetId="6">[22]DBase!#REF!</definedName>
    <definedName name="EJ_5" localSheetId="5">[22]DBase!#REF!</definedName>
    <definedName name="EJ_5">[22]DBase!#REF!</definedName>
    <definedName name="End_Bal_Ton" localSheetId="7">#REF!</definedName>
    <definedName name="End_Bal_Ton" localSheetId="6">#REF!</definedName>
    <definedName name="End_Bal_Ton" localSheetId="5">#REF!</definedName>
    <definedName name="End_Bal_Ton">#REF!</definedName>
    <definedName name="End_Bal_USD" localSheetId="7">#REF!</definedName>
    <definedName name="End_Bal_USD" localSheetId="6">#REF!</definedName>
    <definedName name="End_Bal_USD" localSheetId="5">#REF!</definedName>
    <definedName name="End_Bal_USD">#REF!</definedName>
    <definedName name="Entities" localSheetId="7">'[39]SetUp Data'!#REF!</definedName>
    <definedName name="Entities" localSheetId="6">'[39]SetUp Data'!#REF!</definedName>
    <definedName name="Entities" localSheetId="5">'[39]SetUp Data'!#REF!</definedName>
    <definedName name="Entities">'[39]SetUp Data'!#REF!</definedName>
    <definedName name="EPMWorkbookOptions_1" hidden="1">"KD0AAB+LCAAAAAAABADtm21vokoUgL9vsv/B+F0BBbUNdUMRt+QiEF62d9NsCMpYySJwB1rbf38H8AWQdm3XGqF8aErOnDlz5plzzmQmDv3taek0HgEMbM+9ahJtvNkA7syzbPf+qvkQzltEr/lt+PULfevB31PP+y35IVINGqifG1w+BdZVcxGG/iWGrVar9qrb9uA91sFxAvt3IqizBViaza2y/Wfllu0GoenOQBON2mjQrOe6YBaNqXns"</definedName>
    <definedName name="EPMWorkbookOptions_2" hidden="1">"A4TADX/YYBU3ZppHZmiupUgumkuQDLsdMgRL/wHa8Zh6AKAMwRwgezPQRtNoDo2xPDGuZVa8JXDjbt0peITW1Ecetn3g2K7lEe2Z17atywGO41hg+tjUn2G/jDuZE3hxJBHoE/kUeI5tmZFbhhyJ5qYTgO1/Govc2znL+L5jz8wU2IOd3tjIWkmJ1yyGeadyPiQwd3wb2ItNN7ZlAXdkL4EbxB6/rLrzNsjoIC114a22NljP8eAwhA+Axgoa"</definedName>
    <definedName name="EPMWorkbookOptions_3" hidden="1">"Xusaz6Kg597s1h0RhxA8hWPz0YN2iPyKlyTpvNeW639j3y8c9BeqwEFBB6wbG0ATzhb2zs6rOgf4M7ZhEKYmVNyeM7Sd9cvAD9VK6+mu/d8DiEkyLCvpokZjRY2v2UhWEJURCie6AyJloGht474StAAc4jSWfBRaD3zHfJah5wMYPg8JqkfNwXTeonoW2SI784vWgAKghZugQ1rTPtmfdqORs70KDAtmsF24CVhOUWEsUMsGeaECUkn6pzDd"</definedName>
    <definedName name="EPMWorkbookOptions_4" hidden="1">"rSH+at/JjMKJ2g2BPglUSFBF2NN+weomnJ53qg1UWC9d27lqRmHTzOXj6wt7WF8a+9N8jwhEkTWcIpmyM6GxQ4IplQ8fl7v6iNc0heGF96cvjpNoxzs8e4kKZu8WYzZeNWPEaIwq6QrLlT1oj80mkUsaI9RksmR4Uda1skM5nxp3rau8yKkqIqyJnPLuQtftUhRJkocXuk71Cl2OZa7aRcls5FVKHscfQkqUtpiMinA6n3xnGY37Lik/353o"</definedName>
    <definedName name="EPMWorkbookOptions_5" hidden="1">"vT6BDwb9wxO9W71E30BEwRrt1f9o+ufdp3Ms2CqwOJ90RTWR196frOj40et1u284f5DVy9aEYX158DoPquaR4UHWPHL5YrCSqErCpz2rF3FJZAYj1HtesZvv2PPGgnR7wvtyqno7XkQwG6fji4uyB+jxYFwzAiOW/87xfDKWFzVOYaUTJm2vekm7hpi7BxYEY9NQ8nA9KhdRqgqW88liWZHGvMZyEdcTpnK/eqmcJpmNW5k1REks/dbzIWDQ"</definedName>
    <definedName name="EPMWorkbookOptions_6" hidden="1">"GYPAiRpNHk20ByStxrq55IjOp+QpssbqCiLN/sUd25sr3qB6FS8FMrkIFtiyR+nRUPCj0mfs0ViMjJpGmganl57G+VRzlZVk7oR1/KJ6dTxGuHfUSqQlj9MjIolvw2soWShqJU4251PNNH5yymJGVPB34xHCbJB2cKLXJjplj9KjAum3P++p+wUgdYSkgXTIGkg2QqgKADmfnW7CMaqucOopd7sKvrPYYEzOlj+1UR2hb1HKeFOsRGNFb0Uz"</definedName>
    <definedName name="EPMWorkbookOptions_7" hidden="1">"0o06srb/wjYt3H+VSytgDkGwkFzJB+76KWNWFquxDjBhZFNyVfMRbB5Q5sWx7ub1MYrKMKa40d5vyOqvrPWi0Xzww4S2OXXABMD7nYU9+dcvO7Pr187D/wHSu1SJKD0AAA=="</definedName>
    <definedName name="eqinsubs" localSheetId="7">'[6]Detail-PARENT'!#REF!</definedName>
    <definedName name="eqinsubs" localSheetId="6">'[6]Detail-PARENT'!#REF!</definedName>
    <definedName name="eqinsubs" localSheetId="5">'[6]Detail-PARENT'!#REF!</definedName>
    <definedName name="eqinsubs">'[6]Detail-PARENT'!#REF!</definedName>
    <definedName name="est" localSheetId="0" hidden="1">{"EVA",#N/A,FALSE,"EVA";"WACC",#N/A,FALSE,"WACC"}</definedName>
    <definedName name="est" hidden="1">{"EVA",#N/A,FALSE,"EVA";"WACC",#N/A,FALSE,"WACC"}</definedName>
    <definedName name="ETB" localSheetId="7">#REF!</definedName>
    <definedName name="ETB" localSheetId="6">#REF!</definedName>
    <definedName name="ETB" localSheetId="5">#REF!</definedName>
    <definedName name="ETB">#REF!</definedName>
    <definedName name="Excel_BuiltIn_Print_Titles_1" localSheetId="7">[40]KAS_BNK!#REF!</definedName>
    <definedName name="Excel_BuiltIn_Print_Titles_1" localSheetId="6">[40]KAS_BNK!#REF!</definedName>
    <definedName name="Excel_BuiltIn_Print_Titles_1" localSheetId="5">[40]KAS_BNK!#REF!</definedName>
    <definedName name="Excel_BuiltIn_Print_Titles_1">[40]KAS_BNK!#REF!</definedName>
    <definedName name="Excel_BuiltIn_Print_Titles_10" localSheetId="7">'[40]ARUS KAS'!#REF!</definedName>
    <definedName name="Excel_BuiltIn_Print_Titles_10" localSheetId="6">'[40]ARUS KAS'!#REF!</definedName>
    <definedName name="Excel_BuiltIn_Print_Titles_10" localSheetId="5">'[40]ARUS KAS'!#REF!</definedName>
    <definedName name="Excel_BuiltIn_Print_Titles_10">'[40]ARUS KAS'!#REF!</definedName>
    <definedName name="EXCESSOFBOOKVALUEOVERCOST" localSheetId="7">#REF!</definedName>
    <definedName name="EXCESSOFBOOKVALUEOVERCOST" localSheetId="6">#REF!</definedName>
    <definedName name="EXCESSOFBOOKVALUEOVERCOST" localSheetId="5">#REF!</definedName>
    <definedName name="EXCESSOFBOOKVALUEOVERCOST">#REF!</definedName>
    <definedName name="EXCESSOFCONSTRUCTIONOVERCLAIM" localSheetId="7">#REF!</definedName>
    <definedName name="EXCESSOFCONSTRUCTIONOVERCLAIM" localSheetId="6">#REF!</definedName>
    <definedName name="EXCESSOFCONSTRUCTIONOVERCLAIM" localSheetId="5">#REF!</definedName>
    <definedName name="EXCESSOFCONSTRUCTIONOVERCLAIM">#REF!</definedName>
    <definedName name="F" localSheetId="0">{"EVA",#N/A,FALSE,"EVA";"WACC",#N/A,FALSE,"WACC"}</definedName>
    <definedName name="F">{"EVA",#N/A,FALSE,"EVA";"WACC",#N/A,FALSE,"WACC"}</definedName>
    <definedName name="F1A" localSheetId="7">#REF!</definedName>
    <definedName name="F1A" localSheetId="6">#REF!</definedName>
    <definedName name="F1A" localSheetId="5">#REF!</definedName>
    <definedName name="F1A">#REF!</definedName>
    <definedName name="F1B" localSheetId="7">#REF!</definedName>
    <definedName name="F1B" localSheetId="6">#REF!</definedName>
    <definedName name="F1B" localSheetId="5">#REF!</definedName>
    <definedName name="F1B">#REF!</definedName>
    <definedName name="fa" localSheetId="7">#REF!</definedName>
    <definedName name="fa" localSheetId="6">#REF!</definedName>
    <definedName name="fa" localSheetId="5">#REF!</definedName>
    <definedName name="fa">#REF!</definedName>
    <definedName name="FA1ACCUMDEPR" localSheetId="7">#REF!</definedName>
    <definedName name="FA1ACCUMDEPR" localSheetId="6">#REF!</definedName>
    <definedName name="FA1ACCUMDEPR" localSheetId="5">#REF!</definedName>
    <definedName name="FA1ACCUMDEPR">#REF!</definedName>
    <definedName name="FA1CARRYINGVALUE" localSheetId="7">#REF!</definedName>
    <definedName name="FA1CARRYINGVALUE" localSheetId="6">#REF!</definedName>
    <definedName name="FA1CARRYINGVALUE" localSheetId="5">#REF!</definedName>
    <definedName name="FA1CARRYINGVALUE">#REF!</definedName>
    <definedName name="FA2ACCUMDEPR" localSheetId="7">#REF!</definedName>
    <definedName name="FA2ACCUMDEPR" localSheetId="6">#REF!</definedName>
    <definedName name="FA2ACCUMDEPR" localSheetId="5">#REF!</definedName>
    <definedName name="FA2ACCUMDEPR">#REF!</definedName>
    <definedName name="FA2CARRYINGVALUE" localSheetId="7">#REF!</definedName>
    <definedName name="FA2CARRYINGVALUE" localSheetId="6">#REF!</definedName>
    <definedName name="FA2CARRYINGVALUE" localSheetId="5">#REF!</definedName>
    <definedName name="FA2CARRYINGVALUE">#REF!</definedName>
    <definedName name="Fabcm">[7]INPUTS!$I$58</definedName>
    <definedName name="Fabob">[7]INPUTS!$I$57</definedName>
    <definedName name="FARIDA" localSheetId="7">#REF!</definedName>
    <definedName name="FARIDA" localSheetId="6">#REF!</definedName>
    <definedName name="FARIDA" localSheetId="5">#REF!</definedName>
    <definedName name="FARIDA">#REF!</definedName>
    <definedName name="Favgprice">[7]INPUTS!$I$28</definedName>
    <definedName name="Fbincm">[7]INPUTS!$I$20</definedName>
    <definedName name="Fbinob">[7]INPUTS!$I$17</definedName>
    <definedName name="Fcapex">[7]INPUTS!$I$14</definedName>
    <definedName name="Fcconv">[7]INPUTS!$I$8</definedName>
    <definedName name="Fcf">[7]INPUTS!$I$13</definedName>
    <definedName name="Fcostpertonne">[7]INPUTS!$I$11</definedName>
    <definedName name="Fdifr">[7]INPUTS!$I$6</definedName>
    <definedName name="feb_prima" localSheetId="7">#REF!</definedName>
    <definedName name="feb_prima" localSheetId="6">#REF!</definedName>
    <definedName name="feb_prima" localSheetId="5">#REF!</definedName>
    <definedName name="feb_prima">#REF!</definedName>
    <definedName name="Fempl100">[7]INPUTS!$I$40</definedName>
    <definedName name="Fempl200">[7]INPUTS!$I$41</definedName>
    <definedName name="Fempl300">[7]INPUTS!$I$42</definedName>
    <definedName name="Fempl400">[7]INPUTS!$I$43</definedName>
    <definedName name="Fempl500">[7]INPUTS!$I$44</definedName>
    <definedName name="Fempl600">[7]INPUTS!$I$45</definedName>
    <definedName name="Fempl900">[7]INPUTS!$I$46</definedName>
    <definedName name="Fempl910">[7]INPUTS!$I$48</definedName>
    <definedName name="Fempl920">[7]INPUTS!$I$47</definedName>
    <definedName name="ff" localSheetId="0" hidden="1">{"adj95mult",#N/A,FALSE,"COMPCO";"adj95est",#N/A,FALSE,"COMPCO"}</definedName>
    <definedName name="ff" hidden="1">{"adj95mult",#N/A,FALSE,"COMPCO";"adj95est",#N/A,FALSE,"COMPCO"}</definedName>
    <definedName name="FF_RECONCILIATION" localSheetId="7">#REF!</definedName>
    <definedName name="FF_RECONCILIATION" localSheetId="6">#REF!</definedName>
    <definedName name="FF_RECONCILIATION" localSheetId="5">#REF!</definedName>
    <definedName name="FF_RECONCILIATION">#REF!</definedName>
    <definedName name="ffadj" localSheetId="7">#REF!</definedName>
    <definedName name="ffadj" localSheetId="6">#REF!</definedName>
    <definedName name="ffadj" localSheetId="5">#REF!</definedName>
    <definedName name="ffadj">#REF!</definedName>
    <definedName name="ffddiv" localSheetId="7">#REF!</definedName>
    <definedName name="ffddiv" localSheetId="6">#REF!</definedName>
    <definedName name="ffddiv" localSheetId="5">#REF!</definedName>
    <definedName name="ffddiv">#REF!</definedName>
    <definedName name="ffddon" localSheetId="7">#REF!</definedName>
    <definedName name="ffddon" localSheetId="6">#REF!</definedName>
    <definedName name="ffddon" localSheetId="5">#REF!</definedName>
    <definedName name="ffddon">#REF!</definedName>
    <definedName name="ffdint" localSheetId="7">#REF!</definedName>
    <definedName name="ffdint" localSheetId="6">#REF!</definedName>
    <definedName name="ffdint" localSheetId="5">#REF!</definedName>
    <definedName name="ffdint">#REF!</definedName>
    <definedName name="ffefe" localSheetId="0" hidden="1">{"adj95mult",#N/A,FALSE,"COMPCO";"adj95est",#N/A,FALSE,"COMPCO"}</definedName>
    <definedName name="ffefe" hidden="1">{"adj95mult",#N/A,FALSE,"COMPCO";"adj95est",#N/A,FALSE,"COMPCO"}</definedName>
    <definedName name="fff">[32]SP!$A$1</definedName>
    <definedName name="Fhatcm">[7]INPUTS!$I$18</definedName>
    <definedName name="Fhatob">[7]INPUTS!$I$15</definedName>
    <definedName name="FISCAL" localSheetId="7">'[36]balance sheet'!#REF!</definedName>
    <definedName name="FISCAL" localSheetId="6">'[36]balance sheet'!#REF!</definedName>
    <definedName name="FISCAL" localSheetId="5">'[36]balance sheet'!#REF!</definedName>
    <definedName name="FISCAL">'[36]balance sheet'!#REF!</definedName>
    <definedName name="Fkpccm">[7]INPUTS!$I$21</definedName>
    <definedName name="Fkpccons">[7]INPUTS!$I$51</definedName>
    <definedName name="Fkpccont">[7]INPUTS!$I$54</definedName>
    <definedName name="Fkpcexpemp">[7]INPUTS!$I$50</definedName>
    <definedName name="Fkpcft">[7]INPUTS!$I$52</definedName>
    <definedName name="Fkpcindemp">[7]INPUTS!$I$49</definedName>
    <definedName name="Fkpcinv">[7]INPUTS!$I$25</definedName>
    <definedName name="Fkpcls">[7]INPUTS!$I$53</definedName>
    <definedName name="Fkpcob">[7]INPUTS!$I$7</definedName>
    <definedName name="Fkpcsales">[7]INPUTS!$I$10</definedName>
    <definedName name="Fnetback">[7]INPUTS!$I$27</definedName>
    <definedName name="Fnpat">[7]INPUTS!$I$12</definedName>
    <definedName name="FOREX" localSheetId="7">'[30]Workshop Tools'!#REF!</definedName>
    <definedName name="FOREX" localSheetId="6">'[30]Workshop Tools'!#REF!</definedName>
    <definedName name="FOREX" localSheetId="5">'[30]Workshop Tools'!#REF!</definedName>
    <definedName name="FOREX">'[30]Workshop Tools'!#REF!</definedName>
    <definedName name="Format" localSheetId="7">#REF!</definedName>
    <definedName name="Format" localSheetId="6">#REF!</definedName>
    <definedName name="Format" localSheetId="5">#REF!</definedName>
    <definedName name="Format">#REF!</definedName>
    <definedName name="format_3">[33]SALES_SUMMARY!$L$6:$N$67,[33]SALES_SUMMARY!$D$6:$F$67</definedName>
    <definedName name="format_4">[33]SALES_SUMMARY!$L$68,[33]SALES_SUMMARY!$L$54</definedName>
    <definedName name="format_ke2">[33]SALES_SUMMARY!$D$68:$J$68,[33]SALES_SUMMARY!$D$54:$J$54,[33]SALES_SUMMARY!$L$32:$R$32,[33]SALES_SUMMARY!$L$54:$R$54,[33]SALES_SUMMARY!$L$68:$R$68</definedName>
    <definedName name="FormC_Area1" localSheetId="7">#REF!</definedName>
    <definedName name="FormC_Area1" localSheetId="6">#REF!</definedName>
    <definedName name="FormC_Area1" localSheetId="5">#REF!</definedName>
    <definedName name="FormC_Area1">#REF!</definedName>
    <definedName name="FormC_Area2" localSheetId="7">#REF!</definedName>
    <definedName name="FormC_Area2" localSheetId="6">#REF!</definedName>
    <definedName name="FormC_Area2" localSheetId="5">#REF!</definedName>
    <definedName name="FormC_Area2">#REF!</definedName>
    <definedName name="FormC_Area3" localSheetId="7">#REF!</definedName>
    <definedName name="FormC_Area3" localSheetId="6">#REF!</definedName>
    <definedName name="FormC_Area3" localSheetId="5">#REF!</definedName>
    <definedName name="FormC_Area3">#REF!</definedName>
    <definedName name="FormC_Area4" localSheetId="7">#REF!</definedName>
    <definedName name="FormC_Area4" localSheetId="6">#REF!</definedName>
    <definedName name="FormC_Area4" localSheetId="5">#REF!</definedName>
    <definedName name="FormC_Area4">#REF!</definedName>
    <definedName name="four_months_1" localSheetId="7">#REF!</definedName>
    <definedName name="four_months_1" localSheetId="6">#REF!</definedName>
    <definedName name="four_months_1" localSheetId="5">#REF!</definedName>
    <definedName name="four_months_1">#REF!</definedName>
    <definedName name="four_months_2" localSheetId="7">#REF!</definedName>
    <definedName name="four_months_2" localSheetId="6">#REF!</definedName>
    <definedName name="four_months_2" localSheetId="5">#REF!</definedName>
    <definedName name="four_months_2">#REF!</definedName>
    <definedName name="four_months_3" localSheetId="7">#REF!</definedName>
    <definedName name="four_months_3" localSheetId="6">#REF!</definedName>
    <definedName name="four_months_3" localSheetId="5">#REF!</definedName>
    <definedName name="four_months_3">#REF!</definedName>
    <definedName name="Fpf">[7]INPUTS!$I$36</definedName>
    <definedName name="Fpitinv">[7]INPUTS!$I$22</definedName>
    <definedName name="Fportinv">[7]INPUTS!$I$24</definedName>
    <definedName name="Fqual">[7]INPUTS!$I$26</definedName>
    <definedName name="Frain">[7]INPUTS!$I$39</definedName>
    <definedName name="Frecov">[7]INPUTS!$I$29</definedName>
    <definedName name="Frehab">[7]INPUTS!$I$9</definedName>
    <definedName name="Frominv">[7]INPUTS!$I$23</definedName>
    <definedName name="Fspex3500">[7]INPUTS!$I$31</definedName>
    <definedName name="Fspr996">[7]INPUTS!$I$30</definedName>
    <definedName name="Fsurcm">[7]INPUTS!$I$19</definedName>
    <definedName name="Fsurob">[7]INPUTS!$I$16</definedName>
    <definedName name="FTC" localSheetId="7">#REF!</definedName>
    <definedName name="FTC" localSheetId="6">#REF!</definedName>
    <definedName name="FTC" localSheetId="5">#REF!</definedName>
    <definedName name="FTC">#REF!</definedName>
    <definedName name="FYB">[27]sumdepn01!$AC$1</definedName>
    <definedName name="FYE">[27]sumdepn01!$AC$2</definedName>
    <definedName name="G_Page_1" localSheetId="7">#REF!</definedName>
    <definedName name="G_Page_1" localSheetId="6">#REF!</definedName>
    <definedName name="G_Page_1" localSheetId="5">#REF!</definedName>
    <definedName name="G_Page_1">#REF!</definedName>
    <definedName name="G_Page_2" localSheetId="7">#REF!</definedName>
    <definedName name="G_Page_2" localSheetId="6">#REF!</definedName>
    <definedName name="G_Page_2" localSheetId="5">#REF!</definedName>
    <definedName name="G_Page_2">#REF!</definedName>
    <definedName name="G1A" localSheetId="7">#REF!</definedName>
    <definedName name="G1A" localSheetId="6">#REF!</definedName>
    <definedName name="G1A" localSheetId="5">#REF!</definedName>
    <definedName name="G1A">#REF!</definedName>
    <definedName name="GAAP_REP" localSheetId="7">#REF!</definedName>
    <definedName name="GAAP_REP" localSheetId="6">#REF!</definedName>
    <definedName name="GAAP_REP" localSheetId="5">#REF!</definedName>
    <definedName name="GAAP_REP">#REF!</definedName>
    <definedName name="GAEXP" localSheetId="7">'[6]Detail-PARENT'!#REF!</definedName>
    <definedName name="GAEXP" localSheetId="6">'[6]Detail-PARENT'!#REF!</definedName>
    <definedName name="GAEXP" localSheetId="5">'[6]Detail-PARENT'!#REF!</definedName>
    <definedName name="GAEXP">'[6]Detail-PARENT'!#REF!</definedName>
    <definedName name="General">[38]JobDetails!$A$56:$A$90</definedName>
    <definedName name="ghju">[41]Worksheet!$M$13</definedName>
    <definedName name="GITA" localSheetId="7">#REF!</definedName>
    <definedName name="GITA" localSheetId="6">#REF!</definedName>
    <definedName name="GITA" localSheetId="5">#REF!</definedName>
    <definedName name="GITA">#REF!</definedName>
    <definedName name="GOODWILL" localSheetId="7">#REF!</definedName>
    <definedName name="GOODWILL" localSheetId="6">#REF!</definedName>
    <definedName name="GOODWILL" localSheetId="5">#REF!</definedName>
    <definedName name="GOODWILL">#REF!</definedName>
    <definedName name="GovtLifting" localSheetId="7">#REF!</definedName>
    <definedName name="GovtLifting" localSheetId="6">#REF!</definedName>
    <definedName name="GovtLifting" localSheetId="5">#REF!</definedName>
    <definedName name="GovtLifting">#REF!</definedName>
    <definedName name="grosstax_payable" localSheetId="7">#REF!</definedName>
    <definedName name="grosstax_payable" localSheetId="6">#REF!</definedName>
    <definedName name="grosstax_payable" localSheetId="5">#REF!</definedName>
    <definedName name="grosstax_payable">#REF!</definedName>
    <definedName name="GRUP" localSheetId="7">'[42]A-GL-SUMMARY'!#REF!</definedName>
    <definedName name="GRUP" localSheetId="6">'[42]A-GL-SUMMARY'!#REF!</definedName>
    <definedName name="GRUP" localSheetId="5">'[42]A-GL-SUMMARY'!#REF!</definedName>
    <definedName name="GRUP">'[42]A-GL-SUMMARY'!#REF!</definedName>
    <definedName name="guarantee" localSheetId="7">'[6]Detail-PARENT'!#REF!</definedName>
    <definedName name="guarantee" localSheetId="6">'[6]Detail-PARENT'!#REF!</definedName>
    <definedName name="guarantee" localSheetId="5">'[6]Detail-PARENT'!#REF!</definedName>
    <definedName name="guarantee">'[6]Detail-PARENT'!#REF!</definedName>
    <definedName name="guarantee2">'[5]Detail-PARENT'!$AU$854</definedName>
    <definedName name="H1A" localSheetId="7">#REF!</definedName>
    <definedName name="H1A" localSheetId="6">#REF!</definedName>
    <definedName name="H1A" localSheetId="5">#REF!</definedName>
    <definedName name="H1A">#REF!</definedName>
    <definedName name="Header" localSheetId="7">#REF!</definedName>
    <definedName name="Header" localSheetId="6">#REF!</definedName>
    <definedName name="Header" localSheetId="5">#REF!</definedName>
    <definedName name="Header">#REF!</definedName>
    <definedName name="Heru">[43]rate!$A$1:$IV$65536</definedName>
    <definedName name="HFA" localSheetId="0" hidden="1">{"Graphic",#N/A,TRUE,"Graphic"}</definedName>
    <definedName name="HFA" hidden="1">{"Graphic",#N/A,TRUE,"Graphic"}</definedName>
    <definedName name="hh" localSheetId="7">#REF!</definedName>
    <definedName name="hh" localSheetId="6">#REF!</definedName>
    <definedName name="hh" localSheetId="5">#REF!</definedName>
    <definedName name="hh">#REF!</definedName>
    <definedName name="HL" localSheetId="7">[44]LABA!#REF!</definedName>
    <definedName name="HL" localSheetId="6">[44]LABA!#REF!</definedName>
    <definedName name="HL" localSheetId="5">[44]LABA!#REF!</definedName>
    <definedName name="HL">[44]LABA!#REF!</definedName>
    <definedName name="HOJA_1" localSheetId="7">#REF!</definedName>
    <definedName name="HOJA_1" localSheetId="6">#REF!</definedName>
    <definedName name="HOJA_1" localSheetId="5">#REF!</definedName>
    <definedName name="HOJA_1">#REF!</definedName>
    <definedName name="HOJA_2" localSheetId="7">#REF!</definedName>
    <definedName name="HOJA_2" localSheetId="6">#REF!</definedName>
    <definedName name="HOJA_2" localSheetId="5">#REF!</definedName>
    <definedName name="HOJA_2">#REF!</definedName>
    <definedName name="hp" localSheetId="7">#REF!</definedName>
    <definedName name="hp" localSheetId="6">#REF!</definedName>
    <definedName name="hp" localSheetId="5">#REF!</definedName>
    <definedName name="hp">#REF!</definedName>
    <definedName name="HP_3yr_Area" localSheetId="7">#REF!</definedName>
    <definedName name="HP_3yr_Area" localSheetId="6">#REF!</definedName>
    <definedName name="HP_3yr_Area" localSheetId="5">#REF!</definedName>
    <definedName name="HP_3yr_Area">#REF!</definedName>
    <definedName name="HP_3yr_Area1" localSheetId="7">#REF!</definedName>
    <definedName name="HP_3yr_Area1" localSheetId="6">#REF!</definedName>
    <definedName name="HP_3yr_Area1" localSheetId="5">#REF!</definedName>
    <definedName name="HP_3yr_Area1">#REF!</definedName>
    <definedName name="HP_MV_Area" localSheetId="7">#REF!</definedName>
    <definedName name="HP_MV_Area" localSheetId="6">#REF!</definedName>
    <definedName name="HP_MV_Area" localSheetId="5">#REF!</definedName>
    <definedName name="HP_MV_Area">#REF!</definedName>
    <definedName name="HP_MV_AREA_1" localSheetId="7">#REF!</definedName>
    <definedName name="HP_MV_AREA_1" localSheetId="6">#REF!</definedName>
    <definedName name="HP_MV_AREA_1" localSheetId="5">#REF!</definedName>
    <definedName name="HP_MV_AREA_1">#REF!</definedName>
    <definedName name="HP_s19A_1yr_Area" localSheetId="7">#REF!</definedName>
    <definedName name="HP_s19A_1yr_Area" localSheetId="6">#REF!</definedName>
    <definedName name="HP_s19A_1yr_Area" localSheetId="5">#REF!</definedName>
    <definedName name="HP_s19A_1yr_Area">#REF!</definedName>
    <definedName name="hp1a1" localSheetId="7">#REF!</definedName>
    <definedName name="hp1a1" localSheetId="6">#REF!</definedName>
    <definedName name="hp1a1" localSheetId="5">#REF!</definedName>
    <definedName name="hp1a1">#REF!</definedName>
    <definedName name="hp1a2" localSheetId="7">#REF!</definedName>
    <definedName name="hp1a2" localSheetId="6">#REF!</definedName>
    <definedName name="hp1a2" localSheetId="5">#REF!</definedName>
    <definedName name="hp1a2">#REF!</definedName>
    <definedName name="hp1a3" localSheetId="7">#REF!</definedName>
    <definedName name="hp1a3" localSheetId="6">#REF!</definedName>
    <definedName name="hp1a3" localSheetId="5">#REF!</definedName>
    <definedName name="hp1a3">#REF!</definedName>
    <definedName name="hp1a4" localSheetId="7">#REF!</definedName>
    <definedName name="hp1a4" localSheetId="6">#REF!</definedName>
    <definedName name="hp1a4" localSheetId="5">#REF!</definedName>
    <definedName name="hp1a4">#REF!</definedName>
    <definedName name="hp1a5" localSheetId="7">#REF!</definedName>
    <definedName name="hp1a5" localSheetId="6">#REF!</definedName>
    <definedName name="hp1a5" localSheetId="5">#REF!</definedName>
    <definedName name="hp1a5">#REF!</definedName>
    <definedName name="hp1a6" localSheetId="7">#REF!</definedName>
    <definedName name="hp1a6" localSheetId="6">#REF!</definedName>
    <definedName name="hp1a6" localSheetId="5">#REF!</definedName>
    <definedName name="hp1a6">#REF!</definedName>
    <definedName name="hp1atot" localSheetId="7">#REF!</definedName>
    <definedName name="hp1atot" localSheetId="6">#REF!</definedName>
    <definedName name="hp1atot" localSheetId="5">#REF!</definedName>
    <definedName name="hp1atot">#REF!</definedName>
    <definedName name="HP1TOT" localSheetId="7">#REF!</definedName>
    <definedName name="HP1TOT" localSheetId="6">#REF!</definedName>
    <definedName name="HP1TOT" localSheetId="5">#REF!</definedName>
    <definedName name="HP1TOT">#REF!</definedName>
    <definedName name="HP3TOT" localSheetId="7">#REF!</definedName>
    <definedName name="HP3TOT" localSheetId="6">#REF!</definedName>
    <definedName name="HP3TOT" localSheetId="5">#REF!</definedName>
    <definedName name="HP3TOT">#REF!</definedName>
    <definedName name="HPAMT1" localSheetId="7">#REF!</definedName>
    <definedName name="HPAMT1" localSheetId="6">#REF!</definedName>
    <definedName name="HPAMT1" localSheetId="5">#REF!</definedName>
    <definedName name="HPAMT1">#REF!</definedName>
    <definedName name="hpamt10" localSheetId="7">#REF!</definedName>
    <definedName name="hpamt10" localSheetId="6">#REF!</definedName>
    <definedName name="hpamt10" localSheetId="5">#REF!</definedName>
    <definedName name="hpamt10">#REF!</definedName>
    <definedName name="HPAMT2" localSheetId="7">#REF!</definedName>
    <definedName name="HPAMT2" localSheetId="6">#REF!</definedName>
    <definedName name="HPAMT2" localSheetId="5">#REF!</definedName>
    <definedName name="HPAMT2">#REF!</definedName>
    <definedName name="HPAMT3" localSheetId="7">#REF!</definedName>
    <definedName name="HPAMT3" localSheetId="6">#REF!</definedName>
    <definedName name="HPAMT3" localSheetId="5">#REF!</definedName>
    <definedName name="HPAMT3">#REF!</definedName>
    <definedName name="HPAMT4" localSheetId="7">#REF!</definedName>
    <definedName name="HPAMT4" localSheetId="6">#REF!</definedName>
    <definedName name="HPAMT4" localSheetId="5">#REF!</definedName>
    <definedName name="HPAMT4">#REF!</definedName>
    <definedName name="HPAMT5" localSheetId="7">#REF!</definedName>
    <definedName name="HPAMT5" localSheetId="6">#REF!</definedName>
    <definedName name="HPAMT5" localSheetId="5">#REF!</definedName>
    <definedName name="HPAMT5">#REF!</definedName>
    <definedName name="hpamt6" localSheetId="7">#REF!</definedName>
    <definedName name="hpamt6" localSheetId="6">#REF!</definedName>
    <definedName name="hpamt6" localSheetId="5">#REF!</definedName>
    <definedName name="hpamt6">#REF!</definedName>
    <definedName name="hpamt7" localSheetId="7">#REF!</definedName>
    <definedName name="hpamt7" localSheetId="6">#REF!</definedName>
    <definedName name="hpamt7" localSheetId="5">#REF!</definedName>
    <definedName name="hpamt7">#REF!</definedName>
    <definedName name="hpamt8" localSheetId="7">#REF!</definedName>
    <definedName name="hpamt8" localSheetId="6">#REF!</definedName>
    <definedName name="hpamt8" localSheetId="5">#REF!</definedName>
    <definedName name="hpamt8">#REF!</definedName>
    <definedName name="hpamt9" localSheetId="7">#REF!</definedName>
    <definedName name="hpamt9" localSheetId="6">#REF!</definedName>
    <definedName name="hpamt9" localSheetId="5">#REF!</definedName>
    <definedName name="hpamt9">#REF!</definedName>
    <definedName name="HPAMTA1" localSheetId="7">#REF!</definedName>
    <definedName name="HPAMTA1" localSheetId="6">#REF!</definedName>
    <definedName name="HPAMTA1" localSheetId="5">#REF!</definedName>
    <definedName name="HPAMTA1">#REF!</definedName>
    <definedName name="HPAMTA10" localSheetId="7">#REF!</definedName>
    <definedName name="HPAMTA10" localSheetId="6">#REF!</definedName>
    <definedName name="HPAMTA10" localSheetId="5">#REF!</definedName>
    <definedName name="HPAMTA10">#REF!</definedName>
    <definedName name="HPAMTA2" localSheetId="7">#REF!</definedName>
    <definedName name="HPAMTA2" localSheetId="6">#REF!</definedName>
    <definedName name="HPAMTA2" localSheetId="5">#REF!</definedName>
    <definedName name="HPAMTA2">#REF!</definedName>
    <definedName name="HPAMTA3" localSheetId="7">#REF!</definedName>
    <definedName name="HPAMTA3" localSheetId="6">#REF!</definedName>
    <definedName name="HPAMTA3" localSheetId="5">#REF!</definedName>
    <definedName name="HPAMTA3">#REF!</definedName>
    <definedName name="HPAMTA4" localSheetId="7">#REF!</definedName>
    <definedName name="HPAMTA4" localSheetId="6">#REF!</definedName>
    <definedName name="HPAMTA4" localSheetId="5">#REF!</definedName>
    <definedName name="HPAMTA4">#REF!</definedName>
    <definedName name="HPAMTA5" localSheetId="7">#REF!</definedName>
    <definedName name="HPAMTA5" localSheetId="6">#REF!</definedName>
    <definedName name="HPAMTA5" localSheetId="5">#REF!</definedName>
    <definedName name="HPAMTA5">#REF!</definedName>
    <definedName name="HPAMTA6" localSheetId="7">#REF!</definedName>
    <definedName name="HPAMTA6" localSheetId="6">#REF!</definedName>
    <definedName name="HPAMTA6" localSheetId="5">#REF!</definedName>
    <definedName name="HPAMTA6">#REF!</definedName>
    <definedName name="HPAMTA7" localSheetId="7">#REF!</definedName>
    <definedName name="HPAMTA7" localSheetId="6">#REF!</definedName>
    <definedName name="HPAMTA7" localSheetId="5">#REF!</definedName>
    <definedName name="HPAMTA7">#REF!</definedName>
    <definedName name="HPAMTA8" localSheetId="7">#REF!</definedName>
    <definedName name="HPAMTA8" localSheetId="6">#REF!</definedName>
    <definedName name="HPAMTA8" localSheetId="5">#REF!</definedName>
    <definedName name="HPAMTA8">#REF!</definedName>
    <definedName name="HPAMTA9" localSheetId="7">#REF!</definedName>
    <definedName name="HPAMTA9" localSheetId="6">#REF!</definedName>
    <definedName name="HPAMTA9" localSheetId="5">#REF!</definedName>
    <definedName name="HPAMTA9">#REF!</definedName>
    <definedName name="HPAMY1" localSheetId="7">#REF!</definedName>
    <definedName name="HPAMY1" localSheetId="6">#REF!</definedName>
    <definedName name="HPAMY1" localSheetId="5">#REF!</definedName>
    <definedName name="HPAMY1">#REF!</definedName>
    <definedName name="HPATOT" localSheetId="7">#REF!</definedName>
    <definedName name="HPATOT" localSheetId="6">#REF!</definedName>
    <definedName name="HPATOT" localSheetId="5">#REF!</definedName>
    <definedName name="HPATOT">#REF!</definedName>
    <definedName name="HPBAL1" localSheetId="7">#REF!</definedName>
    <definedName name="HPBAL1" localSheetId="6">#REF!</definedName>
    <definedName name="HPBAL1" localSheetId="5">#REF!</definedName>
    <definedName name="HPBAL1">#REF!</definedName>
    <definedName name="HPBAL10" localSheetId="7">#REF!</definedName>
    <definedName name="HPBAL10" localSheetId="6">#REF!</definedName>
    <definedName name="HPBAL10" localSheetId="5">#REF!</definedName>
    <definedName name="HPBAL10">#REF!</definedName>
    <definedName name="HPBAL2" localSheetId="7">#REF!</definedName>
    <definedName name="HPBAL2" localSheetId="6">#REF!</definedName>
    <definedName name="HPBAL2" localSheetId="5">#REF!</definedName>
    <definedName name="HPBAL2">#REF!</definedName>
    <definedName name="HPBAL3" localSheetId="7">#REF!</definedName>
    <definedName name="HPBAL3" localSheetId="6">#REF!</definedName>
    <definedName name="HPBAL3" localSheetId="5">#REF!</definedName>
    <definedName name="HPBAL3">#REF!</definedName>
    <definedName name="HPBAL4" localSheetId="7">#REF!</definedName>
    <definedName name="HPBAL4" localSheetId="6">#REF!</definedName>
    <definedName name="HPBAL4" localSheetId="5">#REF!</definedName>
    <definedName name="HPBAL4">#REF!</definedName>
    <definedName name="HPBAL5" localSheetId="7">#REF!</definedName>
    <definedName name="HPBAL5" localSheetId="6">#REF!</definedName>
    <definedName name="HPBAL5" localSheetId="5">#REF!</definedName>
    <definedName name="HPBAL5">#REF!</definedName>
    <definedName name="HPBAL6" localSheetId="7">#REF!</definedName>
    <definedName name="HPBAL6" localSheetId="6">#REF!</definedName>
    <definedName name="HPBAL6" localSheetId="5">#REF!</definedName>
    <definedName name="HPBAL6">#REF!</definedName>
    <definedName name="HPBAL7" localSheetId="7">#REF!</definedName>
    <definedName name="HPBAL7" localSheetId="6">#REF!</definedName>
    <definedName name="HPBAL7" localSheetId="5">#REF!</definedName>
    <definedName name="HPBAL7">#REF!</definedName>
    <definedName name="HPBAL8" localSheetId="7">#REF!</definedName>
    <definedName name="HPBAL8" localSheetId="6">#REF!</definedName>
    <definedName name="HPBAL8" localSheetId="5">#REF!</definedName>
    <definedName name="HPBAL8">#REF!</definedName>
    <definedName name="HPBAL9" localSheetId="7">#REF!</definedName>
    <definedName name="HPBAL9" localSheetId="6">#REF!</definedName>
    <definedName name="HPBAL9" localSheetId="5">#REF!</definedName>
    <definedName name="HPBAL9">#REF!</definedName>
    <definedName name="HPBALA1" localSheetId="7">#REF!</definedName>
    <definedName name="HPBALA1" localSheetId="6">#REF!</definedName>
    <definedName name="HPBALA1" localSheetId="5">#REF!</definedName>
    <definedName name="HPBALA1">#REF!</definedName>
    <definedName name="HPBALA10" localSheetId="7">#REF!</definedName>
    <definedName name="HPBALA10" localSheetId="6">#REF!</definedName>
    <definedName name="HPBALA10" localSheetId="5">#REF!</definedName>
    <definedName name="HPBALA10">#REF!</definedName>
    <definedName name="HPBALA2" localSheetId="7">#REF!</definedName>
    <definedName name="HPBALA2" localSheetId="6">#REF!</definedName>
    <definedName name="HPBALA2" localSheetId="5">#REF!</definedName>
    <definedName name="HPBALA2">#REF!</definedName>
    <definedName name="HPBALA3" localSheetId="7">#REF!</definedName>
    <definedName name="HPBALA3" localSheetId="6">#REF!</definedName>
    <definedName name="HPBALA3" localSheetId="5">#REF!</definedName>
    <definedName name="HPBALA3">#REF!</definedName>
    <definedName name="HPBALA4" localSheetId="7">#REF!</definedName>
    <definedName name="HPBALA4" localSheetId="6">#REF!</definedName>
    <definedName name="HPBALA4" localSheetId="5">#REF!</definedName>
    <definedName name="HPBALA4">#REF!</definedName>
    <definedName name="HPBALA5" localSheetId="7">#REF!</definedName>
    <definedName name="HPBALA5" localSheetId="6">#REF!</definedName>
    <definedName name="HPBALA5" localSheetId="5">#REF!</definedName>
    <definedName name="HPBALA5">#REF!</definedName>
    <definedName name="HPBALA6" localSheetId="7">#REF!</definedName>
    <definedName name="HPBALA6" localSheetId="6">#REF!</definedName>
    <definedName name="HPBALA6" localSheetId="5">#REF!</definedName>
    <definedName name="HPBALA6">#REF!</definedName>
    <definedName name="HPBALA7" localSheetId="7">#REF!</definedName>
    <definedName name="HPBALA7" localSheetId="6">#REF!</definedName>
    <definedName name="HPBALA7" localSheetId="5">#REF!</definedName>
    <definedName name="HPBALA7">#REF!</definedName>
    <definedName name="HPBALA8" localSheetId="7">#REF!</definedName>
    <definedName name="HPBALA8" localSheetId="6">#REF!</definedName>
    <definedName name="HPBALA8" localSheetId="5">#REF!</definedName>
    <definedName name="HPBALA8">#REF!</definedName>
    <definedName name="HPBALA9" localSheetId="7">#REF!</definedName>
    <definedName name="HPBALA9" localSheetId="6">#REF!</definedName>
    <definedName name="HPBALA9" localSheetId="5">#REF!</definedName>
    <definedName name="HPBALA9">#REF!</definedName>
    <definedName name="hpcost1" localSheetId="7">#REF!</definedName>
    <definedName name="hpcost1" localSheetId="6">#REF!</definedName>
    <definedName name="hpcost1" localSheetId="5">#REF!</definedName>
    <definedName name="hpcost1">#REF!</definedName>
    <definedName name="hpcost10" localSheetId="7">#REF!</definedName>
    <definedName name="hpcost10" localSheetId="6">#REF!</definedName>
    <definedName name="hpcost10" localSheetId="5">#REF!</definedName>
    <definedName name="hpcost10">#REF!</definedName>
    <definedName name="hpcost2" localSheetId="7">#REF!</definedName>
    <definedName name="hpcost2" localSheetId="6">#REF!</definedName>
    <definedName name="hpcost2" localSheetId="5">#REF!</definedName>
    <definedName name="hpcost2">#REF!</definedName>
    <definedName name="hpcost3" localSheetId="7">#REF!</definedName>
    <definedName name="hpcost3" localSheetId="6">#REF!</definedName>
    <definedName name="hpcost3" localSheetId="5">#REF!</definedName>
    <definedName name="hpcost3">#REF!</definedName>
    <definedName name="hpcost4" localSheetId="7">#REF!</definedName>
    <definedName name="hpcost4" localSheetId="6">#REF!</definedName>
    <definedName name="hpcost4" localSheetId="5">#REF!</definedName>
    <definedName name="hpcost4">#REF!</definedName>
    <definedName name="hpcost5" localSheetId="7">#REF!</definedName>
    <definedName name="hpcost5" localSheetId="6">#REF!</definedName>
    <definedName name="hpcost5" localSheetId="5">#REF!</definedName>
    <definedName name="hpcost5">#REF!</definedName>
    <definedName name="hpcost6" localSheetId="7">#REF!</definedName>
    <definedName name="hpcost6" localSheetId="6">#REF!</definedName>
    <definedName name="hpcost6" localSheetId="5">#REF!</definedName>
    <definedName name="hpcost6">#REF!</definedName>
    <definedName name="hpcost7" localSheetId="7">#REF!</definedName>
    <definedName name="hpcost7" localSheetId="6">#REF!</definedName>
    <definedName name="hpcost7" localSheetId="5">#REF!</definedName>
    <definedName name="hpcost7">#REF!</definedName>
    <definedName name="hpcost8" localSheetId="7">#REF!</definedName>
    <definedName name="hpcost8" localSheetId="6">#REF!</definedName>
    <definedName name="hpcost8" localSheetId="5">#REF!</definedName>
    <definedName name="hpcost8">#REF!</definedName>
    <definedName name="hpcost9" localSheetId="7">#REF!</definedName>
    <definedName name="hpcost9" localSheetId="6">#REF!</definedName>
    <definedName name="hpcost9" localSheetId="5">#REF!</definedName>
    <definedName name="hpcost9">#REF!</definedName>
    <definedName name="HPCOSTA1" localSheetId="7">#REF!</definedName>
    <definedName name="HPCOSTA1" localSheetId="6">#REF!</definedName>
    <definedName name="HPCOSTA1" localSheetId="5">#REF!</definedName>
    <definedName name="HPCOSTA1">#REF!</definedName>
    <definedName name="HPCOSTA10" localSheetId="7">#REF!</definedName>
    <definedName name="HPCOSTA10" localSheetId="6">#REF!</definedName>
    <definedName name="HPCOSTA10" localSheetId="5">#REF!</definedName>
    <definedName name="HPCOSTA10">#REF!</definedName>
    <definedName name="HPCOSTA2" localSheetId="7">#REF!</definedName>
    <definedName name="HPCOSTA2" localSheetId="6">#REF!</definedName>
    <definedName name="HPCOSTA2" localSheetId="5">#REF!</definedName>
    <definedName name="HPCOSTA2">#REF!</definedName>
    <definedName name="HPCOSTA3" localSheetId="7">#REF!</definedName>
    <definedName name="HPCOSTA3" localSheetId="6">#REF!</definedName>
    <definedName name="HPCOSTA3" localSheetId="5">#REF!</definedName>
    <definedName name="HPCOSTA3">#REF!</definedName>
    <definedName name="HPCOSTA4" localSheetId="7">#REF!</definedName>
    <definedName name="HPCOSTA4" localSheetId="6">#REF!</definedName>
    <definedName name="HPCOSTA4" localSheetId="5">#REF!</definedName>
    <definedName name="HPCOSTA4">#REF!</definedName>
    <definedName name="HPCOSTA5" localSheetId="7">#REF!</definedName>
    <definedName name="HPCOSTA5" localSheetId="6">#REF!</definedName>
    <definedName name="HPCOSTA5" localSheetId="5">#REF!</definedName>
    <definedName name="HPCOSTA5">#REF!</definedName>
    <definedName name="HPCOSTA6" localSheetId="7">#REF!</definedName>
    <definedName name="HPCOSTA6" localSheetId="6">#REF!</definedName>
    <definedName name="HPCOSTA6" localSheetId="5">#REF!</definedName>
    <definedName name="HPCOSTA6">#REF!</definedName>
    <definedName name="HPCOSTA7" localSheetId="7">#REF!</definedName>
    <definedName name="HPCOSTA7" localSheetId="6">#REF!</definedName>
    <definedName name="HPCOSTA7" localSheetId="5">#REF!</definedName>
    <definedName name="HPCOSTA7">#REF!</definedName>
    <definedName name="HPCOSTA8" localSheetId="7">#REF!</definedName>
    <definedName name="HPCOSTA8" localSheetId="6">#REF!</definedName>
    <definedName name="HPCOSTA8" localSheetId="5">#REF!</definedName>
    <definedName name="HPCOSTA8">#REF!</definedName>
    <definedName name="HPCOSTA9" localSheetId="7">#REF!</definedName>
    <definedName name="HPCOSTA9" localSheetId="6">#REF!</definedName>
    <definedName name="HPCOSTA9" localSheetId="5">#REF!</definedName>
    <definedName name="HPCOSTA9">#REF!</definedName>
    <definedName name="HPID1" localSheetId="7">#REF!</definedName>
    <definedName name="HPID1" localSheetId="6">#REF!</definedName>
    <definedName name="HPID1" localSheetId="5">#REF!</definedName>
    <definedName name="HPID1">#REF!</definedName>
    <definedName name="hpid10" localSheetId="7">#REF!</definedName>
    <definedName name="hpid10" localSheetId="6">#REF!</definedName>
    <definedName name="hpid10" localSheetId="5">#REF!</definedName>
    <definedName name="hpid10">#REF!</definedName>
    <definedName name="HPID2" localSheetId="7">#REF!</definedName>
    <definedName name="HPID2" localSheetId="6">#REF!</definedName>
    <definedName name="HPID2" localSheetId="5">#REF!</definedName>
    <definedName name="HPID2">#REF!</definedName>
    <definedName name="HPID3" localSheetId="7">#REF!</definedName>
    <definedName name="HPID3" localSheetId="6">#REF!</definedName>
    <definedName name="HPID3" localSheetId="5">#REF!</definedName>
    <definedName name="HPID3">#REF!</definedName>
    <definedName name="HPID4" localSheetId="7">#REF!</definedName>
    <definedName name="HPID4" localSheetId="6">#REF!</definedName>
    <definedName name="HPID4" localSheetId="5">#REF!</definedName>
    <definedName name="HPID4">#REF!</definedName>
    <definedName name="HPID5" localSheetId="7">#REF!</definedName>
    <definedName name="HPID5" localSheetId="6">#REF!</definedName>
    <definedName name="HPID5" localSheetId="5">#REF!</definedName>
    <definedName name="HPID5">#REF!</definedName>
    <definedName name="hpid6" localSheetId="7">#REF!</definedName>
    <definedName name="hpid6" localSheetId="6">#REF!</definedName>
    <definedName name="hpid6" localSheetId="5">#REF!</definedName>
    <definedName name="hpid6">#REF!</definedName>
    <definedName name="hpid7" localSheetId="7">#REF!</definedName>
    <definedName name="hpid7" localSheetId="6">#REF!</definedName>
    <definedName name="hpid7" localSheetId="5">#REF!</definedName>
    <definedName name="hpid7">#REF!</definedName>
    <definedName name="hpid8" localSheetId="7">#REF!</definedName>
    <definedName name="hpid8" localSheetId="6">#REF!</definedName>
    <definedName name="hpid8" localSheetId="5">#REF!</definedName>
    <definedName name="hpid8">#REF!</definedName>
    <definedName name="hpid9" localSheetId="7">#REF!</definedName>
    <definedName name="hpid9" localSheetId="6">#REF!</definedName>
    <definedName name="hpid9" localSheetId="5">#REF!</definedName>
    <definedName name="hpid9">#REF!</definedName>
    <definedName name="HPIDA1" localSheetId="7">#REF!</definedName>
    <definedName name="HPIDA1" localSheetId="6">#REF!</definedName>
    <definedName name="HPIDA1" localSheetId="5">#REF!</definedName>
    <definedName name="HPIDA1">#REF!</definedName>
    <definedName name="HPIDA10" localSheetId="7">#REF!</definedName>
    <definedName name="HPIDA10" localSheetId="6">#REF!</definedName>
    <definedName name="HPIDA10" localSheetId="5">#REF!</definedName>
    <definedName name="HPIDA10">#REF!</definedName>
    <definedName name="HPIDA2" localSheetId="7">#REF!</definedName>
    <definedName name="HPIDA2" localSheetId="6">#REF!</definedName>
    <definedName name="HPIDA2" localSheetId="5">#REF!</definedName>
    <definedName name="HPIDA2">#REF!</definedName>
    <definedName name="HPIDA3" localSheetId="7">#REF!</definedName>
    <definedName name="HPIDA3" localSheetId="6">#REF!</definedName>
    <definedName name="HPIDA3" localSheetId="5">#REF!</definedName>
    <definedName name="HPIDA3">#REF!</definedName>
    <definedName name="HPIDA4" localSheetId="7">#REF!</definedName>
    <definedName name="HPIDA4" localSheetId="6">#REF!</definedName>
    <definedName name="HPIDA4" localSheetId="5">#REF!</definedName>
    <definedName name="HPIDA4">#REF!</definedName>
    <definedName name="HPIDA5" localSheetId="7">#REF!</definedName>
    <definedName name="HPIDA5" localSheetId="6">#REF!</definedName>
    <definedName name="HPIDA5" localSheetId="5">#REF!</definedName>
    <definedName name="HPIDA5">#REF!</definedName>
    <definedName name="HPIDA6" localSheetId="7">#REF!</definedName>
    <definedName name="HPIDA6" localSheetId="6">#REF!</definedName>
    <definedName name="HPIDA6" localSheetId="5">#REF!</definedName>
    <definedName name="HPIDA6">#REF!</definedName>
    <definedName name="HPIDA7" localSheetId="7">#REF!</definedName>
    <definedName name="HPIDA7" localSheetId="6">#REF!</definedName>
    <definedName name="HPIDA7" localSheetId="5">#REF!</definedName>
    <definedName name="HPIDA7">#REF!</definedName>
    <definedName name="HPIDA8" localSheetId="7">#REF!</definedName>
    <definedName name="HPIDA8" localSheetId="6">#REF!</definedName>
    <definedName name="HPIDA8" localSheetId="5">#REF!</definedName>
    <definedName name="HPIDA8">#REF!</definedName>
    <definedName name="HPIDA9" localSheetId="7">#REF!</definedName>
    <definedName name="HPIDA9" localSheetId="6">#REF!</definedName>
    <definedName name="HPIDA9" localSheetId="5">#REF!</definedName>
    <definedName name="HPIDA9">#REF!</definedName>
    <definedName name="HPINSTAL1" localSheetId="7">#REF!</definedName>
    <definedName name="HPINSTAL1" localSheetId="6">#REF!</definedName>
    <definedName name="HPINSTAL1" localSheetId="5">#REF!</definedName>
    <definedName name="HPINSTAL1">#REF!</definedName>
    <definedName name="hpinstal10" localSheetId="7">#REF!</definedName>
    <definedName name="hpinstal10" localSheetId="6">#REF!</definedName>
    <definedName name="hpinstal10" localSheetId="5">#REF!</definedName>
    <definedName name="hpinstal10">#REF!</definedName>
    <definedName name="HPINSTAL2" localSheetId="7">#REF!</definedName>
    <definedName name="HPINSTAL2" localSheetId="6">#REF!</definedName>
    <definedName name="HPINSTAL2" localSheetId="5">#REF!</definedName>
    <definedName name="HPINSTAL2">#REF!</definedName>
    <definedName name="HPINSTAL3" localSheetId="7">#REF!</definedName>
    <definedName name="HPINSTAL3" localSheetId="6">#REF!</definedName>
    <definedName name="HPINSTAL3" localSheetId="5">#REF!</definedName>
    <definedName name="HPINSTAL3">#REF!</definedName>
    <definedName name="HPINSTAL4" localSheetId="7">#REF!</definedName>
    <definedName name="HPINSTAL4" localSheetId="6">#REF!</definedName>
    <definedName name="HPINSTAL4" localSheetId="5">#REF!</definedName>
    <definedName name="HPINSTAL4">#REF!</definedName>
    <definedName name="HPINSTAL5" localSheetId="7">#REF!</definedName>
    <definedName name="HPINSTAL5" localSheetId="6">#REF!</definedName>
    <definedName name="HPINSTAL5" localSheetId="5">#REF!</definedName>
    <definedName name="HPINSTAL5">#REF!</definedName>
    <definedName name="hpinstal6" localSheetId="7">#REF!</definedName>
    <definedName name="hpinstal6" localSheetId="6">#REF!</definedName>
    <definedName name="hpinstal6" localSheetId="5">#REF!</definedName>
    <definedName name="hpinstal6">#REF!</definedName>
    <definedName name="hpinstal7" localSheetId="7">#REF!</definedName>
    <definedName name="hpinstal7" localSheetId="6">#REF!</definedName>
    <definedName name="hpinstal7" localSheetId="5">#REF!</definedName>
    <definedName name="hpinstal7">#REF!</definedName>
    <definedName name="hpinstal8" localSheetId="7">#REF!</definedName>
    <definedName name="hpinstal8" localSheetId="6">#REF!</definedName>
    <definedName name="hpinstal8" localSheetId="5">#REF!</definedName>
    <definedName name="hpinstal8">#REF!</definedName>
    <definedName name="hpinstal9" localSheetId="7">#REF!</definedName>
    <definedName name="hpinstal9" localSheetId="6">#REF!</definedName>
    <definedName name="hpinstal9" localSheetId="5">#REF!</definedName>
    <definedName name="hpinstal9">#REF!</definedName>
    <definedName name="HPINSTALA1" localSheetId="7">#REF!</definedName>
    <definedName name="HPINSTALA1" localSheetId="6">#REF!</definedName>
    <definedName name="HPINSTALA1" localSheetId="5">#REF!</definedName>
    <definedName name="HPINSTALA1">#REF!</definedName>
    <definedName name="HPINSTALA10" localSheetId="7">#REF!</definedName>
    <definedName name="HPINSTALA10" localSheetId="6">#REF!</definedName>
    <definedName name="HPINSTALA10" localSheetId="5">#REF!</definedName>
    <definedName name="HPINSTALA10">#REF!</definedName>
    <definedName name="HPINSTALA2" localSheetId="7">#REF!</definedName>
    <definedName name="HPINSTALA2" localSheetId="6">#REF!</definedName>
    <definedName name="HPINSTALA2" localSheetId="5">#REF!</definedName>
    <definedName name="HPINSTALA2">#REF!</definedName>
    <definedName name="HPINSTALA3" localSheetId="7">#REF!</definedName>
    <definedName name="HPINSTALA3" localSheetId="6">#REF!</definedName>
    <definedName name="HPINSTALA3" localSheetId="5">#REF!</definedName>
    <definedName name="HPINSTALA3">#REF!</definedName>
    <definedName name="HPINSTALA4" localSheetId="7">#REF!</definedName>
    <definedName name="HPINSTALA4" localSheetId="6">#REF!</definedName>
    <definedName name="HPINSTALA4" localSheetId="5">#REF!</definedName>
    <definedName name="HPINSTALA4">#REF!</definedName>
    <definedName name="HPINSTALA5" localSheetId="7">#REF!</definedName>
    <definedName name="HPINSTALA5" localSheetId="6">#REF!</definedName>
    <definedName name="HPINSTALA5" localSheetId="5">#REF!</definedName>
    <definedName name="HPINSTALA5">#REF!</definedName>
    <definedName name="HPINSTALA6" localSheetId="7">#REF!</definedName>
    <definedName name="HPINSTALA6" localSheetId="6">#REF!</definedName>
    <definedName name="HPINSTALA6" localSheetId="5">#REF!</definedName>
    <definedName name="HPINSTALA6">#REF!</definedName>
    <definedName name="HPINSTALA7" localSheetId="7">#REF!</definedName>
    <definedName name="HPINSTALA7" localSheetId="6">#REF!</definedName>
    <definedName name="HPINSTALA7" localSheetId="5">#REF!</definedName>
    <definedName name="HPINSTALA7">#REF!</definedName>
    <definedName name="HPINSTALA8" localSheetId="7">#REF!</definedName>
    <definedName name="HPINSTALA8" localSheetId="6">#REF!</definedName>
    <definedName name="HPINSTALA8" localSheetId="5">#REF!</definedName>
    <definedName name="HPINSTALA8">#REF!</definedName>
    <definedName name="HPINSTALA9" localSheetId="7">#REF!</definedName>
    <definedName name="HPINSTALA9" localSheetId="6">#REF!</definedName>
    <definedName name="HPINSTALA9" localSheetId="5">#REF!</definedName>
    <definedName name="HPINSTALA9">#REF!</definedName>
    <definedName name="HPINSTALOS1" localSheetId="7">#REF!</definedName>
    <definedName name="HPINSTALOS1" localSheetId="6">#REF!</definedName>
    <definedName name="HPINSTALOS1" localSheetId="5">#REF!</definedName>
    <definedName name="HPINSTALOS1">#REF!</definedName>
    <definedName name="hpinstalos10" localSheetId="7">#REF!</definedName>
    <definedName name="hpinstalos10" localSheetId="6">#REF!</definedName>
    <definedName name="hpinstalos10" localSheetId="5">#REF!</definedName>
    <definedName name="hpinstalos10">#REF!</definedName>
    <definedName name="HPINSTALOS2" localSheetId="7">#REF!</definedName>
    <definedName name="HPINSTALOS2" localSheetId="6">#REF!</definedName>
    <definedName name="HPINSTALOS2" localSheetId="5">#REF!</definedName>
    <definedName name="HPINSTALOS2">#REF!</definedName>
    <definedName name="HPINSTALOS3" localSheetId="7">#REF!</definedName>
    <definedName name="HPINSTALOS3" localSheetId="6">#REF!</definedName>
    <definedName name="HPINSTALOS3" localSheetId="5">#REF!</definedName>
    <definedName name="HPINSTALOS3">#REF!</definedName>
    <definedName name="HPINSTALOS4" localSheetId="7">#REF!</definedName>
    <definedName name="HPINSTALOS4" localSheetId="6">#REF!</definedName>
    <definedName name="HPINSTALOS4" localSheetId="5">#REF!</definedName>
    <definedName name="HPINSTALOS4">#REF!</definedName>
    <definedName name="HPINSTALOS5" localSheetId="7">#REF!</definedName>
    <definedName name="HPINSTALOS5" localSheetId="6">#REF!</definedName>
    <definedName name="HPINSTALOS5" localSheetId="5">#REF!</definedName>
    <definedName name="HPINSTALOS5">#REF!</definedName>
    <definedName name="hpinstalos6" localSheetId="7">#REF!</definedName>
    <definedName name="hpinstalos6" localSheetId="6">#REF!</definedName>
    <definedName name="hpinstalos6" localSheetId="5">#REF!</definedName>
    <definedName name="hpinstalos6">#REF!</definedName>
    <definedName name="hpinstalos7" localSheetId="7">#REF!</definedName>
    <definedName name="hpinstalos7" localSheetId="6">#REF!</definedName>
    <definedName name="hpinstalos7" localSheetId="5">#REF!</definedName>
    <definedName name="hpinstalos7">#REF!</definedName>
    <definedName name="hpinstalos8" localSheetId="7">#REF!</definedName>
    <definedName name="hpinstalos8" localSheetId="6">#REF!</definedName>
    <definedName name="hpinstalos8" localSheetId="5">#REF!</definedName>
    <definedName name="hpinstalos8">#REF!</definedName>
    <definedName name="hpinstalos9" localSheetId="7">#REF!</definedName>
    <definedName name="hpinstalos9" localSheetId="6">#REF!</definedName>
    <definedName name="hpinstalos9" localSheetId="5">#REF!</definedName>
    <definedName name="hpinstalos9">#REF!</definedName>
    <definedName name="HPINSTALOSA1" localSheetId="7">#REF!</definedName>
    <definedName name="HPINSTALOSA1" localSheetId="6">#REF!</definedName>
    <definedName name="HPINSTALOSA1" localSheetId="5">#REF!</definedName>
    <definedName name="HPINSTALOSA1">#REF!</definedName>
    <definedName name="HPINSTALOSA10" localSheetId="7">#REF!</definedName>
    <definedName name="HPINSTALOSA10" localSheetId="6">#REF!</definedName>
    <definedName name="HPINSTALOSA10" localSheetId="5">#REF!</definedName>
    <definedName name="HPINSTALOSA10">#REF!</definedName>
    <definedName name="HPINSTALOSA2" localSheetId="7">#REF!</definedName>
    <definedName name="HPINSTALOSA2" localSheetId="6">#REF!</definedName>
    <definedName name="HPINSTALOSA2" localSheetId="5">#REF!</definedName>
    <definedName name="HPINSTALOSA2">#REF!</definedName>
    <definedName name="HPINSTALOSA3" localSheetId="7">#REF!</definedName>
    <definedName name="HPINSTALOSA3" localSheetId="6">#REF!</definedName>
    <definedName name="HPINSTALOSA3" localSheetId="5">#REF!</definedName>
    <definedName name="HPINSTALOSA3">#REF!</definedName>
    <definedName name="HPINSTALOSA4" localSheetId="7">#REF!</definedName>
    <definedName name="HPINSTALOSA4" localSheetId="6">#REF!</definedName>
    <definedName name="HPINSTALOSA4" localSheetId="5">#REF!</definedName>
    <definedName name="HPINSTALOSA4">#REF!</definedName>
    <definedName name="HPINSTALOSA5" localSheetId="7">#REF!</definedName>
    <definedName name="HPINSTALOSA5" localSheetId="6">#REF!</definedName>
    <definedName name="HPINSTALOSA5" localSheetId="5">#REF!</definedName>
    <definedName name="HPINSTALOSA5">#REF!</definedName>
    <definedName name="HPINSTALOSA6" localSheetId="7">#REF!</definedName>
    <definedName name="HPINSTALOSA6" localSheetId="6">#REF!</definedName>
    <definedName name="HPINSTALOSA6" localSheetId="5">#REF!</definedName>
    <definedName name="HPINSTALOSA6">#REF!</definedName>
    <definedName name="HPINSTALOSA7" localSheetId="7">#REF!</definedName>
    <definedName name="HPINSTALOSA7" localSheetId="6">#REF!</definedName>
    <definedName name="HPINSTALOSA7" localSheetId="5">#REF!</definedName>
    <definedName name="HPINSTALOSA7">#REF!</definedName>
    <definedName name="HPINSTALOSA8" localSheetId="7">#REF!</definedName>
    <definedName name="HPINSTALOSA8" localSheetId="6">#REF!</definedName>
    <definedName name="HPINSTALOSA8" localSheetId="5">#REF!</definedName>
    <definedName name="HPINSTALOSA8">#REF!</definedName>
    <definedName name="HPINSTALOSA9" localSheetId="7">#REF!</definedName>
    <definedName name="HPINSTALOSA9" localSheetId="6">#REF!</definedName>
    <definedName name="HPINSTALOSA9" localSheetId="5">#REF!</definedName>
    <definedName name="HPINSTALOSA9">#REF!</definedName>
    <definedName name="HPINSTALP10" localSheetId="7">#REF!</definedName>
    <definedName name="HPINSTALP10" localSheetId="6">#REF!</definedName>
    <definedName name="HPINSTALP10" localSheetId="5">#REF!</definedName>
    <definedName name="HPINSTALP10">#REF!</definedName>
    <definedName name="HPINSTALPAID1" localSheetId="7">#REF!</definedName>
    <definedName name="HPINSTALPAID1" localSheetId="6">#REF!</definedName>
    <definedName name="HPINSTALPAID1" localSheetId="5">#REF!</definedName>
    <definedName name="HPINSTALPAID1">#REF!</definedName>
    <definedName name="HPINSTALPAID10" localSheetId="7">#REF!</definedName>
    <definedName name="HPINSTALPAID10" localSheetId="6">#REF!</definedName>
    <definedName name="HPINSTALPAID10" localSheetId="5">#REF!</definedName>
    <definedName name="HPINSTALPAID10">#REF!</definedName>
    <definedName name="HPINSTALPAID2" localSheetId="7">#REF!</definedName>
    <definedName name="HPINSTALPAID2" localSheetId="6">#REF!</definedName>
    <definedName name="HPINSTALPAID2" localSheetId="5">#REF!</definedName>
    <definedName name="HPINSTALPAID2">#REF!</definedName>
    <definedName name="HPINSTALPAID3" localSheetId="7">#REF!</definedName>
    <definedName name="HPINSTALPAID3" localSheetId="6">#REF!</definedName>
    <definedName name="HPINSTALPAID3" localSheetId="5">#REF!</definedName>
    <definedName name="HPINSTALPAID3">#REF!</definedName>
    <definedName name="HPINSTALPAID4" localSheetId="7">#REF!</definedName>
    <definedName name="HPINSTALPAID4" localSheetId="6">#REF!</definedName>
    <definedName name="HPINSTALPAID4" localSheetId="5">#REF!</definedName>
    <definedName name="HPINSTALPAID4">#REF!</definedName>
    <definedName name="HPINSTALPAID5" localSheetId="7">#REF!</definedName>
    <definedName name="HPINSTALPAID5" localSheetId="6">#REF!</definedName>
    <definedName name="HPINSTALPAID5" localSheetId="5">#REF!</definedName>
    <definedName name="HPINSTALPAID5">#REF!</definedName>
    <definedName name="HPINSTALPAID6" localSheetId="7">#REF!</definedName>
    <definedName name="HPINSTALPAID6" localSheetId="6">#REF!</definedName>
    <definedName name="HPINSTALPAID6" localSheetId="5">#REF!</definedName>
    <definedName name="HPINSTALPAID6">#REF!</definedName>
    <definedName name="HPINSTALPAID7" localSheetId="7">#REF!</definedName>
    <definedName name="HPINSTALPAID7" localSheetId="6">#REF!</definedName>
    <definedName name="HPINSTALPAID7" localSheetId="5">#REF!</definedName>
    <definedName name="HPINSTALPAID7">#REF!</definedName>
    <definedName name="HPINSTALPAID8" localSheetId="7">#REF!</definedName>
    <definedName name="HPINSTALPAID8" localSheetId="6">#REF!</definedName>
    <definedName name="HPINSTALPAID8" localSheetId="5">#REF!</definedName>
    <definedName name="HPINSTALPAID8">#REF!</definedName>
    <definedName name="HPINSTALPAID9" localSheetId="7">#REF!</definedName>
    <definedName name="HPINSTALPAID9" localSheetId="6">#REF!</definedName>
    <definedName name="HPINSTALPAID9" localSheetId="5">#REF!</definedName>
    <definedName name="HPINSTALPAID9">#REF!</definedName>
    <definedName name="HPINSTALPY1" localSheetId="7">#REF!</definedName>
    <definedName name="HPINSTALPY1" localSheetId="6">#REF!</definedName>
    <definedName name="HPINSTALPY1" localSheetId="5">#REF!</definedName>
    <definedName name="HPINSTALPY1">#REF!</definedName>
    <definedName name="HPINSTALPY10" localSheetId="7">#REF!</definedName>
    <definedName name="HPINSTALPY10" localSheetId="6">#REF!</definedName>
    <definedName name="HPINSTALPY10" localSheetId="5">#REF!</definedName>
    <definedName name="HPINSTALPY10">#REF!</definedName>
    <definedName name="HPINSTALPY2" localSheetId="7">#REF!</definedName>
    <definedName name="HPINSTALPY2" localSheetId="6">#REF!</definedName>
    <definedName name="HPINSTALPY2" localSheetId="5">#REF!</definedName>
    <definedName name="HPINSTALPY2">#REF!</definedName>
    <definedName name="HPINSTALPY3" localSheetId="7">#REF!</definedName>
    <definedName name="HPINSTALPY3" localSheetId="6">#REF!</definedName>
    <definedName name="HPINSTALPY3" localSheetId="5">#REF!</definedName>
    <definedName name="HPINSTALPY3">#REF!</definedName>
    <definedName name="HPINSTALPY4" localSheetId="7">#REF!</definedName>
    <definedName name="HPINSTALPY4" localSheetId="6">#REF!</definedName>
    <definedName name="HPINSTALPY4" localSheetId="5">#REF!</definedName>
    <definedName name="HPINSTALPY4">#REF!</definedName>
    <definedName name="HPINSTALPY5" localSheetId="7">#REF!</definedName>
    <definedName name="HPINSTALPY5" localSheetId="6">#REF!</definedName>
    <definedName name="HPINSTALPY5" localSheetId="5">#REF!</definedName>
    <definedName name="HPINSTALPY5">#REF!</definedName>
    <definedName name="HPINSTALPY6" localSheetId="7">#REF!</definedName>
    <definedName name="HPINSTALPY6" localSheetId="6">#REF!</definedName>
    <definedName name="HPINSTALPY6" localSheetId="5">#REF!</definedName>
    <definedName name="HPINSTALPY6">#REF!</definedName>
    <definedName name="HPINSTALPY7" localSheetId="7">#REF!</definedName>
    <definedName name="HPINSTALPY7" localSheetId="6">#REF!</definedName>
    <definedName name="HPINSTALPY7" localSheetId="5">#REF!</definedName>
    <definedName name="HPINSTALPY7">#REF!</definedName>
    <definedName name="HPINSTALPY8" localSheetId="7">#REF!</definedName>
    <definedName name="HPINSTALPY8" localSheetId="6">#REF!</definedName>
    <definedName name="HPINSTALPY8" localSheetId="5">#REF!</definedName>
    <definedName name="HPINSTALPY8">#REF!</definedName>
    <definedName name="HPINSTALPY9" localSheetId="7">#REF!</definedName>
    <definedName name="HPINSTALPY9" localSheetId="6">#REF!</definedName>
    <definedName name="HPINSTALPY9" localSheetId="5">#REF!</definedName>
    <definedName name="HPINSTALPY9">#REF!</definedName>
    <definedName name="HPINSTALPYA1" localSheetId="7">#REF!</definedName>
    <definedName name="HPINSTALPYA1" localSheetId="6">#REF!</definedName>
    <definedName name="HPINSTALPYA1" localSheetId="5">#REF!</definedName>
    <definedName name="HPINSTALPYA1">#REF!</definedName>
    <definedName name="HPINSTALPYA10" localSheetId="7">#REF!</definedName>
    <definedName name="HPINSTALPYA10" localSheetId="6">#REF!</definedName>
    <definedName name="HPINSTALPYA10" localSheetId="5">#REF!</definedName>
    <definedName name="HPINSTALPYA10">#REF!</definedName>
    <definedName name="HPINSTALPYA2" localSheetId="7">#REF!</definedName>
    <definedName name="HPINSTALPYA2" localSheetId="6">#REF!</definedName>
    <definedName name="HPINSTALPYA2" localSheetId="5">#REF!</definedName>
    <definedName name="HPINSTALPYA2">#REF!</definedName>
    <definedName name="HPINSTALPYA3" localSheetId="7">#REF!</definedName>
    <definedName name="HPINSTALPYA3" localSheetId="6">#REF!</definedName>
    <definedName name="HPINSTALPYA3" localSheetId="5">#REF!</definedName>
    <definedName name="HPINSTALPYA3">#REF!</definedName>
    <definedName name="HPINSTALPYA4" localSheetId="7">#REF!</definedName>
    <definedName name="HPINSTALPYA4" localSheetId="6">#REF!</definedName>
    <definedName name="HPINSTALPYA4" localSheetId="5">#REF!</definedName>
    <definedName name="HPINSTALPYA4">#REF!</definedName>
    <definedName name="HPINSTALPYA5" localSheetId="7">#REF!</definedName>
    <definedName name="HPINSTALPYA5" localSheetId="6">#REF!</definedName>
    <definedName name="HPINSTALPYA5" localSheetId="5">#REF!</definedName>
    <definedName name="HPINSTALPYA5">#REF!</definedName>
    <definedName name="HPINSTALPYA6" localSheetId="7">#REF!</definedName>
    <definedName name="HPINSTALPYA6" localSheetId="6">#REF!</definedName>
    <definedName name="HPINSTALPYA6" localSheetId="5">#REF!</definedName>
    <definedName name="HPINSTALPYA6">#REF!</definedName>
    <definedName name="HPINSTALPYA7" localSheetId="7">#REF!</definedName>
    <definedName name="HPINSTALPYA7" localSheetId="6">#REF!</definedName>
    <definedName name="HPINSTALPYA7" localSheetId="5">#REF!</definedName>
    <definedName name="HPINSTALPYA7">#REF!</definedName>
    <definedName name="HPINSTALPYA8" localSheetId="7">#REF!</definedName>
    <definedName name="HPINSTALPYA8" localSheetId="6">#REF!</definedName>
    <definedName name="HPINSTALPYA8" localSheetId="5">#REF!</definedName>
    <definedName name="HPINSTALPYA8">#REF!</definedName>
    <definedName name="HPINSTALPYA9" localSheetId="7">#REF!</definedName>
    <definedName name="HPINSTALPYA9" localSheetId="6">#REF!</definedName>
    <definedName name="HPINSTALPYA9" localSheetId="5">#REF!</definedName>
    <definedName name="HPINSTALPYA9">#REF!</definedName>
    <definedName name="HPP" localSheetId="7">'[6]Detail-PARENT'!#REF!</definedName>
    <definedName name="HPP" localSheetId="6">'[6]Detail-PARENT'!#REF!</definedName>
    <definedName name="HPP" localSheetId="5">'[6]Detail-PARENT'!#REF!</definedName>
    <definedName name="HPP">'[6]Detail-PARENT'!#REF!</definedName>
    <definedName name="HPPRIN1" localSheetId="7">#REF!</definedName>
    <definedName name="HPPRIN1" localSheetId="6">#REF!</definedName>
    <definedName name="HPPRIN1" localSheetId="5">#REF!</definedName>
    <definedName name="HPPRIN1">#REF!</definedName>
    <definedName name="HPPRIN2" localSheetId="7">#REF!</definedName>
    <definedName name="HPPRIN2" localSheetId="6">#REF!</definedName>
    <definedName name="HPPRIN2" localSheetId="5">#REF!</definedName>
    <definedName name="HPPRIN2">#REF!</definedName>
    <definedName name="HPPRIN3" localSheetId="7">#REF!</definedName>
    <definedName name="HPPRIN3" localSheetId="6">#REF!</definedName>
    <definedName name="HPPRIN3" localSheetId="5">#REF!</definedName>
    <definedName name="HPPRIN3">#REF!</definedName>
    <definedName name="HPPRIN4" localSheetId="7">#REF!</definedName>
    <definedName name="HPPRIN4" localSheetId="6">#REF!</definedName>
    <definedName name="HPPRIN4" localSheetId="5">#REF!</definedName>
    <definedName name="HPPRIN4">#REF!</definedName>
    <definedName name="HPPRIN5" localSheetId="7">#REF!</definedName>
    <definedName name="HPPRIN5" localSheetId="6">#REF!</definedName>
    <definedName name="HPPRIN5" localSheetId="5">#REF!</definedName>
    <definedName name="HPPRIN5">#REF!</definedName>
    <definedName name="HPPRINA1" localSheetId="7">#REF!</definedName>
    <definedName name="HPPRINA1" localSheetId="6">#REF!</definedName>
    <definedName name="HPPRINA1" localSheetId="5">#REF!</definedName>
    <definedName name="HPPRINA1">#REF!</definedName>
    <definedName name="HPPRINA10" localSheetId="7">#REF!</definedName>
    <definedName name="HPPRINA10" localSheetId="6">#REF!</definedName>
    <definedName name="HPPRINA10" localSheetId="5">#REF!</definedName>
    <definedName name="HPPRINA10">#REF!</definedName>
    <definedName name="HPPRINA2" localSheetId="7">#REF!</definedName>
    <definedName name="HPPRINA2" localSheetId="6">#REF!</definedName>
    <definedName name="HPPRINA2" localSheetId="5">#REF!</definedName>
    <definedName name="HPPRINA2">#REF!</definedName>
    <definedName name="HPPRINA3" localSheetId="7">#REF!</definedName>
    <definedName name="HPPRINA3" localSheetId="6">#REF!</definedName>
    <definedName name="HPPRINA3" localSheetId="5">#REF!</definedName>
    <definedName name="HPPRINA3">#REF!</definedName>
    <definedName name="HPPRINA4" localSheetId="7">#REF!</definedName>
    <definedName name="HPPRINA4" localSheetId="6">#REF!</definedName>
    <definedName name="HPPRINA4" localSheetId="5">#REF!</definedName>
    <definedName name="HPPRINA4">#REF!</definedName>
    <definedName name="HPPRINA5" localSheetId="7">#REF!</definedName>
    <definedName name="HPPRINA5" localSheetId="6">#REF!</definedName>
    <definedName name="HPPRINA5" localSheetId="5">#REF!</definedName>
    <definedName name="HPPRINA5">#REF!</definedName>
    <definedName name="HPPRINA6" localSheetId="7">#REF!</definedName>
    <definedName name="HPPRINA6" localSheetId="6">#REF!</definedName>
    <definedName name="HPPRINA6" localSheetId="5">#REF!</definedName>
    <definedName name="HPPRINA6">#REF!</definedName>
    <definedName name="HPPRINA7" localSheetId="7">#REF!</definedName>
    <definedName name="HPPRINA7" localSheetId="6">#REF!</definedName>
    <definedName name="HPPRINA7" localSheetId="5">#REF!</definedName>
    <definedName name="HPPRINA7">#REF!</definedName>
    <definedName name="HPPRINA8" localSheetId="7">#REF!</definedName>
    <definedName name="HPPRINA8" localSheetId="6">#REF!</definedName>
    <definedName name="HPPRINA8" localSheetId="5">#REF!</definedName>
    <definedName name="HPPRINA8">#REF!</definedName>
    <definedName name="HPPRINA9" localSheetId="7">#REF!</definedName>
    <definedName name="HPPRINA9" localSheetId="6">#REF!</definedName>
    <definedName name="HPPRINA9" localSheetId="5">#REF!</definedName>
    <definedName name="HPPRINA9">#REF!</definedName>
    <definedName name="HPPRINP2" localSheetId="7">#REF!</definedName>
    <definedName name="HPPRINP2" localSheetId="6">#REF!</definedName>
    <definedName name="HPPRINP2" localSheetId="5">#REF!</definedName>
    <definedName name="HPPRINP2">#REF!</definedName>
    <definedName name="hptax1" localSheetId="7">#REF!</definedName>
    <definedName name="hptax1" localSheetId="6">#REF!</definedName>
    <definedName name="hptax1" localSheetId="5">#REF!</definedName>
    <definedName name="hptax1">#REF!</definedName>
    <definedName name="hptax10" localSheetId="7">#REF!</definedName>
    <definedName name="hptax10" localSheetId="6">#REF!</definedName>
    <definedName name="hptax10" localSheetId="5">#REF!</definedName>
    <definedName name="hptax10">#REF!</definedName>
    <definedName name="hptax2" localSheetId="7">#REF!</definedName>
    <definedName name="hptax2" localSheetId="6">#REF!</definedName>
    <definedName name="hptax2" localSheetId="5">#REF!</definedName>
    <definedName name="hptax2">#REF!</definedName>
    <definedName name="hptax3" localSheetId="7">#REF!</definedName>
    <definedName name="hptax3" localSheetId="6">#REF!</definedName>
    <definedName name="hptax3" localSheetId="5">#REF!</definedName>
    <definedName name="hptax3">#REF!</definedName>
    <definedName name="hptax4" localSheetId="7">#REF!</definedName>
    <definedName name="hptax4" localSheetId="6">#REF!</definedName>
    <definedName name="hptax4" localSheetId="5">#REF!</definedName>
    <definedName name="hptax4">#REF!</definedName>
    <definedName name="hptax5" localSheetId="7">#REF!</definedName>
    <definedName name="hptax5" localSheetId="6">#REF!</definedName>
    <definedName name="hptax5" localSheetId="5">#REF!</definedName>
    <definedName name="hptax5">#REF!</definedName>
    <definedName name="hptax6" localSheetId="7">#REF!</definedName>
    <definedName name="hptax6" localSheetId="6">#REF!</definedName>
    <definedName name="hptax6" localSheetId="5">#REF!</definedName>
    <definedName name="hptax6">#REF!</definedName>
    <definedName name="hptax7" localSheetId="7">#REF!</definedName>
    <definedName name="hptax7" localSheetId="6">#REF!</definedName>
    <definedName name="hptax7" localSheetId="5">#REF!</definedName>
    <definedName name="hptax7">#REF!</definedName>
    <definedName name="hptax8" localSheetId="7">#REF!</definedName>
    <definedName name="hptax8" localSheetId="6">#REF!</definedName>
    <definedName name="hptax8" localSheetId="5">#REF!</definedName>
    <definedName name="hptax8">#REF!</definedName>
    <definedName name="hptax9" localSheetId="7">#REF!</definedName>
    <definedName name="hptax9" localSheetId="6">#REF!</definedName>
    <definedName name="hptax9" localSheetId="5">#REF!</definedName>
    <definedName name="hptax9">#REF!</definedName>
    <definedName name="HPTTL1" localSheetId="7">#REF!</definedName>
    <definedName name="HPTTL1" localSheetId="6">#REF!</definedName>
    <definedName name="HPTTL1" localSheetId="5">#REF!</definedName>
    <definedName name="HPTTL1">#REF!</definedName>
    <definedName name="hpttl10" localSheetId="7">#REF!</definedName>
    <definedName name="hpttl10" localSheetId="6">#REF!</definedName>
    <definedName name="hpttl10" localSheetId="5">#REF!</definedName>
    <definedName name="hpttl10">#REF!</definedName>
    <definedName name="HPTTL2" localSheetId="7">#REF!</definedName>
    <definedName name="HPTTL2" localSheetId="6">#REF!</definedName>
    <definedName name="HPTTL2" localSheetId="5">#REF!</definedName>
    <definedName name="HPTTL2">#REF!</definedName>
    <definedName name="HPTTL3" localSheetId="7">#REF!</definedName>
    <definedName name="HPTTL3" localSheetId="6">#REF!</definedName>
    <definedName name="HPTTL3" localSheetId="5">#REF!</definedName>
    <definedName name="HPTTL3">#REF!</definedName>
    <definedName name="HPTTL4" localSheetId="7">#REF!</definedName>
    <definedName name="HPTTL4" localSheetId="6">#REF!</definedName>
    <definedName name="HPTTL4" localSheetId="5">#REF!</definedName>
    <definedName name="HPTTL4">#REF!</definedName>
    <definedName name="HPTTL5" localSheetId="7">#REF!</definedName>
    <definedName name="HPTTL5" localSheetId="6">#REF!</definedName>
    <definedName name="HPTTL5" localSheetId="5">#REF!</definedName>
    <definedName name="HPTTL5">#REF!</definedName>
    <definedName name="hpttl6" localSheetId="7">#REF!</definedName>
    <definedName name="hpttl6" localSheetId="6">#REF!</definedName>
    <definedName name="hpttl6" localSheetId="5">#REF!</definedName>
    <definedName name="hpttl6">#REF!</definedName>
    <definedName name="hpttl7" localSheetId="7">#REF!</definedName>
    <definedName name="hpttl7" localSheetId="6">#REF!</definedName>
    <definedName name="hpttl7" localSheetId="5">#REF!</definedName>
    <definedName name="hpttl7">#REF!</definedName>
    <definedName name="hpttl8" localSheetId="7">#REF!</definedName>
    <definedName name="hpttl8" localSheetId="6">#REF!</definedName>
    <definedName name="hpttl8" localSheetId="5">#REF!</definedName>
    <definedName name="hpttl8">#REF!</definedName>
    <definedName name="hpttl9" localSheetId="7">#REF!</definedName>
    <definedName name="hpttl9" localSheetId="6">#REF!</definedName>
    <definedName name="hpttl9" localSheetId="5">#REF!</definedName>
    <definedName name="hpttl9">#REF!</definedName>
    <definedName name="HPTTLA1" localSheetId="7">#REF!</definedName>
    <definedName name="HPTTLA1" localSheetId="6">#REF!</definedName>
    <definedName name="HPTTLA1" localSheetId="5">#REF!</definedName>
    <definedName name="HPTTLA1">#REF!</definedName>
    <definedName name="HPTTLA10" localSheetId="7">#REF!</definedName>
    <definedName name="HPTTLA10" localSheetId="6">#REF!</definedName>
    <definedName name="HPTTLA10" localSheetId="5">#REF!</definedName>
    <definedName name="HPTTLA10">#REF!</definedName>
    <definedName name="HPTTLA2" localSheetId="7">#REF!</definedName>
    <definedName name="HPTTLA2" localSheetId="6">#REF!</definedName>
    <definedName name="HPTTLA2" localSheetId="5">#REF!</definedName>
    <definedName name="HPTTLA2">#REF!</definedName>
    <definedName name="HPTTLA3" localSheetId="7">#REF!</definedName>
    <definedName name="HPTTLA3" localSheetId="6">#REF!</definedName>
    <definedName name="HPTTLA3" localSheetId="5">#REF!</definedName>
    <definedName name="HPTTLA3">#REF!</definedName>
    <definedName name="HPTTLA4" localSheetId="7">#REF!</definedName>
    <definedName name="HPTTLA4" localSheetId="6">#REF!</definedName>
    <definedName name="HPTTLA4" localSheetId="5">#REF!</definedName>
    <definedName name="HPTTLA4">#REF!</definedName>
    <definedName name="HPTTLA5" localSheetId="7">#REF!</definedName>
    <definedName name="HPTTLA5" localSheetId="6">#REF!</definedName>
    <definedName name="HPTTLA5" localSheetId="5">#REF!</definedName>
    <definedName name="HPTTLA5">#REF!</definedName>
    <definedName name="HPTTLA6" localSheetId="7">#REF!</definedName>
    <definedName name="HPTTLA6" localSheetId="6">#REF!</definedName>
    <definedName name="HPTTLA6" localSheetId="5">#REF!</definedName>
    <definedName name="HPTTLA6">#REF!</definedName>
    <definedName name="HPTTLA7" localSheetId="7">#REF!</definedName>
    <definedName name="HPTTLA7" localSheetId="6">#REF!</definedName>
    <definedName name="HPTTLA7" localSheetId="5">#REF!</definedName>
    <definedName name="HPTTLA7">#REF!</definedName>
    <definedName name="HPTTLA8" localSheetId="7">#REF!</definedName>
    <definedName name="HPTTLA8" localSheetId="6">#REF!</definedName>
    <definedName name="HPTTLA8" localSheetId="5">#REF!</definedName>
    <definedName name="HPTTLA8">#REF!</definedName>
    <definedName name="HPTTLA9" localSheetId="7">#REF!</definedName>
    <definedName name="HPTTLA9" localSheetId="6">#REF!</definedName>
    <definedName name="HPTTLA9" localSheetId="5">#REF!</definedName>
    <definedName name="HPTTLA9">#REF!</definedName>
    <definedName name="HPTWDV1" localSheetId="7">#REF!</definedName>
    <definedName name="HPTWDV1" localSheetId="6">#REF!</definedName>
    <definedName name="HPTWDV1" localSheetId="5">#REF!</definedName>
    <definedName name="HPTWDV1">#REF!</definedName>
    <definedName name="HPTWDV10" localSheetId="7">#REF!</definedName>
    <definedName name="HPTWDV10" localSheetId="6">#REF!</definedName>
    <definedName name="HPTWDV10" localSheetId="5">#REF!</definedName>
    <definedName name="HPTWDV10">#REF!</definedName>
    <definedName name="HPTWDV101" localSheetId="7">#REF!</definedName>
    <definedName name="HPTWDV101" localSheetId="6">#REF!</definedName>
    <definedName name="HPTWDV101" localSheetId="5">#REF!</definedName>
    <definedName name="HPTWDV101">#REF!</definedName>
    <definedName name="HPTWDV101_8B" localSheetId="7">'[18]IBA&amp;HP'!#REF!</definedName>
    <definedName name="HPTWDV101_8B" localSheetId="6">'[18]IBA&amp;HP'!#REF!</definedName>
    <definedName name="HPTWDV101_8B" localSheetId="5">'[18]IBA&amp;HP'!#REF!</definedName>
    <definedName name="HPTWDV101_8B">'[18]IBA&amp;HP'!#REF!</definedName>
    <definedName name="HPTWDV101A" localSheetId="7">#REF!</definedName>
    <definedName name="HPTWDV101A" localSheetId="6">#REF!</definedName>
    <definedName name="HPTWDV101A" localSheetId="5">#REF!</definedName>
    <definedName name="HPTWDV101A">#REF!</definedName>
    <definedName name="HPTWDV101ACF" localSheetId="7">'[18]IBA&amp;HP'!#REF!</definedName>
    <definedName name="HPTWDV101ACF" localSheetId="6">'[18]IBA&amp;HP'!#REF!</definedName>
    <definedName name="HPTWDV101ACF" localSheetId="5">'[18]IBA&amp;HP'!#REF!</definedName>
    <definedName name="HPTWDV101ACF">'[18]IBA&amp;HP'!#REF!</definedName>
    <definedName name="HPTWDV102" localSheetId="7">#REF!</definedName>
    <definedName name="HPTWDV102" localSheetId="6">#REF!</definedName>
    <definedName name="HPTWDV102" localSheetId="5">#REF!</definedName>
    <definedName name="HPTWDV102">#REF!</definedName>
    <definedName name="HPTWDV102A" localSheetId="7">#REF!</definedName>
    <definedName name="HPTWDV102A" localSheetId="6">#REF!</definedName>
    <definedName name="HPTWDV102A" localSheetId="5">#REF!</definedName>
    <definedName name="HPTWDV102A">#REF!</definedName>
    <definedName name="HPTWDV103" localSheetId="7">#REF!</definedName>
    <definedName name="HPTWDV103" localSheetId="6">#REF!</definedName>
    <definedName name="HPTWDV103" localSheetId="5">#REF!</definedName>
    <definedName name="HPTWDV103">#REF!</definedName>
    <definedName name="HPTWDV103A" localSheetId="7">#REF!</definedName>
    <definedName name="HPTWDV103A" localSheetId="6">#REF!</definedName>
    <definedName name="HPTWDV103A" localSheetId="5">#REF!</definedName>
    <definedName name="HPTWDV103A">#REF!</definedName>
    <definedName name="HPTWDV104A" localSheetId="7">#REF!</definedName>
    <definedName name="HPTWDV104A" localSheetId="6">#REF!</definedName>
    <definedName name="HPTWDV104A" localSheetId="5">#REF!</definedName>
    <definedName name="HPTWDV104A">#REF!</definedName>
    <definedName name="HPTWDV105A" localSheetId="7">#REF!</definedName>
    <definedName name="HPTWDV105A" localSheetId="6">#REF!</definedName>
    <definedName name="HPTWDV105A" localSheetId="5">#REF!</definedName>
    <definedName name="HPTWDV105A">#REF!</definedName>
    <definedName name="HPTWDV106A" localSheetId="7">#REF!</definedName>
    <definedName name="HPTWDV106A" localSheetId="6">#REF!</definedName>
    <definedName name="HPTWDV106A" localSheetId="5">#REF!</definedName>
    <definedName name="HPTWDV106A">#REF!</definedName>
    <definedName name="HPTWDV107A" localSheetId="7">#REF!</definedName>
    <definedName name="HPTWDV107A" localSheetId="6">#REF!</definedName>
    <definedName name="HPTWDV107A" localSheetId="5">#REF!</definedName>
    <definedName name="HPTWDV107A">#REF!</definedName>
    <definedName name="HPTWDV108A" localSheetId="7">#REF!</definedName>
    <definedName name="HPTWDV108A" localSheetId="6">#REF!</definedName>
    <definedName name="HPTWDV108A" localSheetId="5">#REF!</definedName>
    <definedName name="HPTWDV108A">#REF!</definedName>
    <definedName name="HPTWDV10A" localSheetId="7">#REF!</definedName>
    <definedName name="HPTWDV10A" localSheetId="6">#REF!</definedName>
    <definedName name="HPTWDV10A" localSheetId="5">#REF!</definedName>
    <definedName name="HPTWDV10A">#REF!</definedName>
    <definedName name="HPTWDV10ACF" localSheetId="7">'[18]IBA&amp;HP'!#REF!</definedName>
    <definedName name="HPTWDV10ACF" localSheetId="6">'[18]IBA&amp;HP'!#REF!</definedName>
    <definedName name="HPTWDV10ACF" localSheetId="5">'[18]IBA&amp;HP'!#REF!</definedName>
    <definedName name="HPTWDV10ACF">'[18]IBA&amp;HP'!#REF!</definedName>
    <definedName name="HPTWDV10BA" localSheetId="7">'[18]IBA&amp;HP'!#REF!</definedName>
    <definedName name="HPTWDV10BA" localSheetId="6">'[18]IBA&amp;HP'!#REF!</definedName>
    <definedName name="HPTWDV10BA" localSheetId="5">'[18]IBA&amp;HP'!#REF!</definedName>
    <definedName name="HPTWDV10BA">'[18]IBA&amp;HP'!#REF!</definedName>
    <definedName name="HPTWDV10BB" localSheetId="7">'[18]IBA&amp;HP'!#REF!</definedName>
    <definedName name="HPTWDV10BB" localSheetId="6">'[18]IBA&amp;HP'!#REF!</definedName>
    <definedName name="HPTWDV10BB" localSheetId="5">'[18]IBA&amp;HP'!#REF!</definedName>
    <definedName name="HPTWDV10BB">'[18]IBA&amp;HP'!#REF!</definedName>
    <definedName name="HPTWDV10BC" localSheetId="7">'[18]IBA&amp;HP'!#REF!</definedName>
    <definedName name="HPTWDV10BC" localSheetId="6">'[18]IBA&amp;HP'!#REF!</definedName>
    <definedName name="HPTWDV10BC" localSheetId="5">'[18]IBA&amp;HP'!#REF!</definedName>
    <definedName name="HPTWDV10BC">'[18]IBA&amp;HP'!#REF!</definedName>
    <definedName name="HPTWDV10BD" localSheetId="7">'[18]IBA&amp;HP'!#REF!</definedName>
    <definedName name="HPTWDV10BD" localSheetId="6">'[18]IBA&amp;HP'!#REF!</definedName>
    <definedName name="HPTWDV10BD" localSheetId="5">'[18]IBA&amp;HP'!#REF!</definedName>
    <definedName name="HPTWDV10BD">'[18]IBA&amp;HP'!#REF!</definedName>
    <definedName name="HPTWDV10BE" localSheetId="7">'[18]IBA&amp;HP'!#REF!</definedName>
    <definedName name="HPTWDV10BE" localSheetId="6">'[18]IBA&amp;HP'!#REF!</definedName>
    <definedName name="HPTWDV10BE" localSheetId="5">'[18]IBA&amp;HP'!#REF!</definedName>
    <definedName name="HPTWDV10BE">'[18]IBA&amp;HP'!#REF!</definedName>
    <definedName name="HPTWDV10BF" localSheetId="7">'[18]IBA&amp;HP'!#REF!</definedName>
    <definedName name="HPTWDV10BF" localSheetId="6">'[18]IBA&amp;HP'!#REF!</definedName>
    <definedName name="HPTWDV10BF" localSheetId="5">'[18]IBA&amp;HP'!#REF!</definedName>
    <definedName name="HPTWDV10BF">'[18]IBA&amp;HP'!#REF!</definedName>
    <definedName name="HPTWDV11" localSheetId="7">#REF!</definedName>
    <definedName name="HPTWDV11" localSheetId="6">#REF!</definedName>
    <definedName name="HPTWDV11" localSheetId="5">#REF!</definedName>
    <definedName name="HPTWDV11">#REF!</definedName>
    <definedName name="HPTWDV11_8B" localSheetId="7">'[18]IBA&amp;HP'!#REF!</definedName>
    <definedName name="HPTWDV11_8B" localSheetId="6">'[18]IBA&amp;HP'!#REF!</definedName>
    <definedName name="HPTWDV11_8B" localSheetId="5">'[18]IBA&amp;HP'!#REF!</definedName>
    <definedName name="HPTWDV11_8B">'[18]IBA&amp;HP'!#REF!</definedName>
    <definedName name="HPTWDV11A" localSheetId="7">#REF!</definedName>
    <definedName name="HPTWDV11A" localSheetId="6">#REF!</definedName>
    <definedName name="HPTWDV11A" localSheetId="5">#REF!</definedName>
    <definedName name="HPTWDV11A">#REF!</definedName>
    <definedName name="HPTWDV11ACF" localSheetId="7">'[18]IBA&amp;HP'!#REF!</definedName>
    <definedName name="HPTWDV11ACF" localSheetId="6">'[18]IBA&amp;HP'!#REF!</definedName>
    <definedName name="HPTWDV11ACF" localSheetId="5">'[18]IBA&amp;HP'!#REF!</definedName>
    <definedName name="HPTWDV11ACF">'[18]IBA&amp;HP'!#REF!</definedName>
    <definedName name="HPTWDV12" localSheetId="7">#REF!</definedName>
    <definedName name="HPTWDV12" localSheetId="6">#REF!</definedName>
    <definedName name="HPTWDV12" localSheetId="5">#REF!</definedName>
    <definedName name="HPTWDV12">#REF!</definedName>
    <definedName name="HPTWDV12A" localSheetId="7">#REF!</definedName>
    <definedName name="HPTWDV12A" localSheetId="6">#REF!</definedName>
    <definedName name="HPTWDV12A" localSheetId="5">#REF!</definedName>
    <definedName name="HPTWDV12A">#REF!</definedName>
    <definedName name="HPTWDV13" localSheetId="7">#REF!</definedName>
    <definedName name="HPTWDV13" localSheetId="6">#REF!</definedName>
    <definedName name="HPTWDV13" localSheetId="5">#REF!</definedName>
    <definedName name="HPTWDV13">#REF!</definedName>
    <definedName name="HPTWDV13A" localSheetId="7">#REF!</definedName>
    <definedName name="HPTWDV13A" localSheetId="6">#REF!</definedName>
    <definedName name="HPTWDV13A" localSheetId="5">#REF!</definedName>
    <definedName name="HPTWDV13A">#REF!</definedName>
    <definedName name="hptwdv14a" localSheetId="7">#REF!</definedName>
    <definedName name="hptwdv14a" localSheetId="6">#REF!</definedName>
    <definedName name="hptwdv14a" localSheetId="5">#REF!</definedName>
    <definedName name="hptwdv14a">#REF!</definedName>
    <definedName name="hptwdv15a" localSheetId="7">#REF!</definedName>
    <definedName name="hptwdv15a" localSheetId="6">#REF!</definedName>
    <definedName name="hptwdv15a" localSheetId="5">#REF!</definedName>
    <definedName name="hptwdv15a">#REF!</definedName>
    <definedName name="hptwdv16a" localSheetId="7">#REF!</definedName>
    <definedName name="hptwdv16a" localSheetId="6">#REF!</definedName>
    <definedName name="hptwdv16a" localSheetId="5">#REF!</definedName>
    <definedName name="hptwdv16a">#REF!</definedName>
    <definedName name="hptwdv17a" localSheetId="7">#REF!</definedName>
    <definedName name="hptwdv17a" localSheetId="6">#REF!</definedName>
    <definedName name="hptwdv17a" localSheetId="5">#REF!</definedName>
    <definedName name="hptwdv17a">#REF!</definedName>
    <definedName name="hptwdv18a" localSheetId="7">#REF!</definedName>
    <definedName name="hptwdv18a" localSheetId="6">#REF!</definedName>
    <definedName name="hptwdv18a" localSheetId="5">#REF!</definedName>
    <definedName name="hptwdv18a">#REF!</definedName>
    <definedName name="HPTWDV1A" localSheetId="7">#REF!</definedName>
    <definedName name="HPTWDV1A" localSheetId="6">#REF!</definedName>
    <definedName name="HPTWDV1A" localSheetId="5">#REF!</definedName>
    <definedName name="HPTWDV1A">#REF!</definedName>
    <definedName name="HPTWDV1ACF" localSheetId="7">'[18]IBA&amp;HP'!#REF!</definedName>
    <definedName name="HPTWDV1ACF" localSheetId="6">'[18]IBA&amp;HP'!#REF!</definedName>
    <definedName name="HPTWDV1ACF" localSheetId="5">'[18]IBA&amp;HP'!#REF!</definedName>
    <definedName name="HPTWDV1ACF">'[18]IBA&amp;HP'!#REF!</definedName>
    <definedName name="HPTWDV1BA" localSheetId="7">'[18]IBA&amp;HP'!#REF!</definedName>
    <definedName name="HPTWDV1BA" localSheetId="6">'[18]IBA&amp;HP'!#REF!</definedName>
    <definedName name="HPTWDV1BA" localSheetId="5">'[18]IBA&amp;HP'!#REF!</definedName>
    <definedName name="HPTWDV1BA">'[18]IBA&amp;HP'!#REF!</definedName>
    <definedName name="HPTWDV1BA_F" localSheetId="7">'[18]IBA&amp;HP'!#REF!</definedName>
    <definedName name="HPTWDV1BA_F" localSheetId="6">'[18]IBA&amp;HP'!#REF!</definedName>
    <definedName name="HPTWDV1BA_F" localSheetId="5">'[18]IBA&amp;HP'!#REF!</definedName>
    <definedName name="HPTWDV1BA_F">'[18]IBA&amp;HP'!#REF!</definedName>
    <definedName name="HPTWDV1BB" localSheetId="7">'[18]IBA&amp;HP'!#REF!</definedName>
    <definedName name="HPTWDV1BB" localSheetId="6">'[18]IBA&amp;HP'!#REF!</definedName>
    <definedName name="HPTWDV1BB" localSheetId="5">'[18]IBA&amp;HP'!#REF!</definedName>
    <definedName name="HPTWDV1BB">'[18]IBA&amp;HP'!#REF!</definedName>
    <definedName name="HPTWDV1BC" localSheetId="7">'[18]IBA&amp;HP'!#REF!</definedName>
    <definedName name="HPTWDV1BC" localSheetId="6">'[18]IBA&amp;HP'!#REF!</definedName>
    <definedName name="HPTWDV1BC" localSheetId="5">'[18]IBA&amp;HP'!#REF!</definedName>
    <definedName name="HPTWDV1BC">'[18]IBA&amp;HP'!#REF!</definedName>
    <definedName name="HPTWDV1BD" localSheetId="7">'[18]IBA&amp;HP'!#REF!</definedName>
    <definedName name="HPTWDV1BD" localSheetId="6">'[18]IBA&amp;HP'!#REF!</definedName>
    <definedName name="HPTWDV1BD" localSheetId="5">'[18]IBA&amp;HP'!#REF!</definedName>
    <definedName name="HPTWDV1BD">'[18]IBA&amp;HP'!#REF!</definedName>
    <definedName name="HPTWDV1BE" localSheetId="7">'[18]IBA&amp;HP'!#REF!</definedName>
    <definedName name="HPTWDV1BE" localSheetId="6">'[18]IBA&amp;HP'!#REF!</definedName>
    <definedName name="HPTWDV1BE" localSheetId="5">'[18]IBA&amp;HP'!#REF!</definedName>
    <definedName name="HPTWDV1BE">'[18]IBA&amp;HP'!#REF!</definedName>
    <definedName name="HPTWDV1BF" localSheetId="7">'[18]IBA&amp;HP'!#REF!</definedName>
    <definedName name="HPTWDV1BF" localSheetId="6">'[18]IBA&amp;HP'!#REF!</definedName>
    <definedName name="HPTWDV1BF" localSheetId="5">'[18]IBA&amp;HP'!#REF!</definedName>
    <definedName name="HPTWDV1BF">'[18]IBA&amp;HP'!#REF!</definedName>
    <definedName name="HPTWDV2" localSheetId="7">#REF!</definedName>
    <definedName name="HPTWDV2" localSheetId="6">#REF!</definedName>
    <definedName name="HPTWDV2" localSheetId="5">#REF!</definedName>
    <definedName name="HPTWDV2">#REF!</definedName>
    <definedName name="HPTWDV21" localSheetId="7">#REF!</definedName>
    <definedName name="HPTWDV21" localSheetId="6">#REF!</definedName>
    <definedName name="HPTWDV21" localSheetId="5">#REF!</definedName>
    <definedName name="HPTWDV21">#REF!</definedName>
    <definedName name="HPTWDV21_8B" localSheetId="7">'[18]IBA&amp;HP'!#REF!</definedName>
    <definedName name="HPTWDV21_8B" localSheetId="6">'[18]IBA&amp;HP'!#REF!</definedName>
    <definedName name="HPTWDV21_8B" localSheetId="5">'[18]IBA&amp;HP'!#REF!</definedName>
    <definedName name="HPTWDV21_8B">'[18]IBA&amp;HP'!#REF!</definedName>
    <definedName name="HPTWDV21A" localSheetId="7">#REF!</definedName>
    <definedName name="HPTWDV21A" localSheetId="6">#REF!</definedName>
    <definedName name="HPTWDV21A" localSheetId="5">#REF!</definedName>
    <definedName name="HPTWDV21A">#REF!</definedName>
    <definedName name="HPTWDV21ACF" localSheetId="7">'[18]IBA&amp;HP'!#REF!</definedName>
    <definedName name="HPTWDV21ACF" localSheetId="6">'[18]IBA&amp;HP'!#REF!</definedName>
    <definedName name="HPTWDV21ACF" localSheetId="5">'[18]IBA&amp;HP'!#REF!</definedName>
    <definedName name="HPTWDV21ACF">'[18]IBA&amp;HP'!#REF!</definedName>
    <definedName name="HPTWDV22" localSheetId="7">#REF!</definedName>
    <definedName name="HPTWDV22" localSheetId="6">#REF!</definedName>
    <definedName name="HPTWDV22" localSheetId="5">#REF!</definedName>
    <definedName name="HPTWDV22">#REF!</definedName>
    <definedName name="HPTWDV22A" localSheetId="7">#REF!</definedName>
    <definedName name="HPTWDV22A" localSheetId="6">#REF!</definedName>
    <definedName name="HPTWDV22A" localSheetId="5">#REF!</definedName>
    <definedName name="HPTWDV22A">#REF!</definedName>
    <definedName name="HPTWDV23" localSheetId="7">#REF!</definedName>
    <definedName name="HPTWDV23" localSheetId="6">#REF!</definedName>
    <definedName name="HPTWDV23" localSheetId="5">#REF!</definedName>
    <definedName name="HPTWDV23">#REF!</definedName>
    <definedName name="HPTWDV23A" localSheetId="7">#REF!</definedName>
    <definedName name="HPTWDV23A" localSheetId="6">#REF!</definedName>
    <definedName name="HPTWDV23A" localSheetId="5">#REF!</definedName>
    <definedName name="HPTWDV23A">#REF!</definedName>
    <definedName name="HPTWDV24A" localSheetId="7">#REF!</definedName>
    <definedName name="HPTWDV24A" localSheetId="6">#REF!</definedName>
    <definedName name="HPTWDV24A" localSheetId="5">#REF!</definedName>
    <definedName name="HPTWDV24A">#REF!</definedName>
    <definedName name="HPTWDV25A" localSheetId="7">#REF!</definedName>
    <definedName name="HPTWDV25A" localSheetId="6">#REF!</definedName>
    <definedName name="HPTWDV25A" localSheetId="5">#REF!</definedName>
    <definedName name="HPTWDV25A">#REF!</definedName>
    <definedName name="HPTWDV26A" localSheetId="7">#REF!</definedName>
    <definedName name="HPTWDV26A" localSheetId="6">#REF!</definedName>
    <definedName name="HPTWDV26A" localSheetId="5">#REF!</definedName>
    <definedName name="HPTWDV26A">#REF!</definedName>
    <definedName name="HPTWDV27A" localSheetId="7">#REF!</definedName>
    <definedName name="HPTWDV27A" localSheetId="6">#REF!</definedName>
    <definedName name="HPTWDV27A" localSheetId="5">#REF!</definedName>
    <definedName name="HPTWDV27A">#REF!</definedName>
    <definedName name="HPTWDV28A" localSheetId="7">#REF!</definedName>
    <definedName name="HPTWDV28A" localSheetId="6">#REF!</definedName>
    <definedName name="HPTWDV28A" localSheetId="5">#REF!</definedName>
    <definedName name="HPTWDV28A">#REF!</definedName>
    <definedName name="HPTWDV2A" localSheetId="7">#REF!</definedName>
    <definedName name="HPTWDV2A" localSheetId="6">#REF!</definedName>
    <definedName name="HPTWDV2A" localSheetId="5">#REF!</definedName>
    <definedName name="HPTWDV2A">#REF!</definedName>
    <definedName name="HPTWDV2ACF" localSheetId="7">'[18]IBA&amp;HP'!#REF!</definedName>
    <definedName name="HPTWDV2ACF" localSheetId="6">'[18]IBA&amp;HP'!#REF!</definedName>
    <definedName name="HPTWDV2ACF" localSheetId="5">'[18]IBA&amp;HP'!#REF!</definedName>
    <definedName name="HPTWDV2ACF">'[18]IBA&amp;HP'!#REF!</definedName>
    <definedName name="HPTWDV2AG" localSheetId="7">'[18]IBA&amp;HP'!#REF!</definedName>
    <definedName name="HPTWDV2AG" localSheetId="6">'[18]IBA&amp;HP'!#REF!</definedName>
    <definedName name="HPTWDV2AG" localSheetId="5">'[18]IBA&amp;HP'!#REF!</definedName>
    <definedName name="HPTWDV2AG">'[18]IBA&amp;HP'!#REF!</definedName>
    <definedName name="HPTWDV2BA" localSheetId="7">'[18]IBA&amp;HP'!#REF!</definedName>
    <definedName name="HPTWDV2BA" localSheetId="6">'[18]IBA&amp;HP'!#REF!</definedName>
    <definedName name="HPTWDV2BA" localSheetId="5">'[18]IBA&amp;HP'!#REF!</definedName>
    <definedName name="HPTWDV2BA">'[18]IBA&amp;HP'!#REF!</definedName>
    <definedName name="HPTWDV2BB" localSheetId="7">'[18]IBA&amp;HP'!#REF!</definedName>
    <definedName name="HPTWDV2BB" localSheetId="6">'[18]IBA&amp;HP'!#REF!</definedName>
    <definedName name="HPTWDV2BB" localSheetId="5">'[18]IBA&amp;HP'!#REF!</definedName>
    <definedName name="HPTWDV2BB">'[18]IBA&amp;HP'!#REF!</definedName>
    <definedName name="HPTWDV2BC" localSheetId="7">'[18]IBA&amp;HP'!#REF!</definedName>
    <definedName name="HPTWDV2BC" localSheetId="6">'[18]IBA&amp;HP'!#REF!</definedName>
    <definedName name="HPTWDV2BC" localSheetId="5">'[18]IBA&amp;HP'!#REF!</definedName>
    <definedName name="HPTWDV2BC">'[18]IBA&amp;HP'!#REF!</definedName>
    <definedName name="HPTWDV2BD" localSheetId="7">'[18]IBA&amp;HP'!#REF!</definedName>
    <definedName name="HPTWDV2BD" localSheetId="6">'[18]IBA&amp;HP'!#REF!</definedName>
    <definedName name="HPTWDV2BD" localSheetId="5">'[18]IBA&amp;HP'!#REF!</definedName>
    <definedName name="HPTWDV2BD">'[18]IBA&amp;HP'!#REF!</definedName>
    <definedName name="HPTWDV2BE" localSheetId="7">'[18]IBA&amp;HP'!#REF!</definedName>
    <definedName name="HPTWDV2BE" localSheetId="6">'[18]IBA&amp;HP'!#REF!</definedName>
    <definedName name="HPTWDV2BE" localSheetId="5">'[18]IBA&amp;HP'!#REF!</definedName>
    <definedName name="HPTWDV2BE">'[18]IBA&amp;HP'!#REF!</definedName>
    <definedName name="HPTWDV2BF" localSheetId="7">'[18]IBA&amp;HP'!#REF!</definedName>
    <definedName name="HPTWDV2BF" localSheetId="6">'[18]IBA&amp;HP'!#REF!</definedName>
    <definedName name="HPTWDV2BF" localSheetId="5">'[18]IBA&amp;HP'!#REF!</definedName>
    <definedName name="HPTWDV2BF">'[18]IBA&amp;HP'!#REF!</definedName>
    <definedName name="HPTWDV3" localSheetId="7">#REF!</definedName>
    <definedName name="HPTWDV3" localSheetId="6">#REF!</definedName>
    <definedName name="HPTWDV3" localSheetId="5">#REF!</definedName>
    <definedName name="HPTWDV3">#REF!</definedName>
    <definedName name="HPTWDV31" localSheetId="7">#REF!</definedName>
    <definedName name="HPTWDV31" localSheetId="6">#REF!</definedName>
    <definedName name="HPTWDV31" localSheetId="5">#REF!</definedName>
    <definedName name="HPTWDV31">#REF!</definedName>
    <definedName name="HPTWDV31_8B" localSheetId="7">'[18]IBA&amp;HP'!#REF!</definedName>
    <definedName name="HPTWDV31_8B" localSheetId="6">'[18]IBA&amp;HP'!#REF!</definedName>
    <definedName name="HPTWDV31_8B" localSheetId="5">'[18]IBA&amp;HP'!#REF!</definedName>
    <definedName name="HPTWDV31_8B">'[18]IBA&amp;HP'!#REF!</definedName>
    <definedName name="HPTWDV31A" localSheetId="7">#REF!</definedName>
    <definedName name="HPTWDV31A" localSheetId="6">#REF!</definedName>
    <definedName name="HPTWDV31A" localSheetId="5">#REF!</definedName>
    <definedName name="HPTWDV31A">#REF!</definedName>
    <definedName name="HPTWDV31ACF" localSheetId="7">'[18]IBA&amp;HP'!#REF!</definedName>
    <definedName name="HPTWDV31ACF" localSheetId="6">'[18]IBA&amp;HP'!#REF!</definedName>
    <definedName name="HPTWDV31ACF" localSheetId="5">'[18]IBA&amp;HP'!#REF!</definedName>
    <definedName name="HPTWDV31ACF">'[18]IBA&amp;HP'!#REF!</definedName>
    <definedName name="HPTWDV32" localSheetId="7">#REF!</definedName>
    <definedName name="HPTWDV32" localSheetId="6">#REF!</definedName>
    <definedName name="HPTWDV32" localSheetId="5">#REF!</definedName>
    <definedName name="HPTWDV32">#REF!</definedName>
    <definedName name="HPTWDV32A" localSheetId="7">#REF!</definedName>
    <definedName name="HPTWDV32A" localSheetId="6">#REF!</definedName>
    <definedName name="HPTWDV32A" localSheetId="5">#REF!</definedName>
    <definedName name="HPTWDV32A">#REF!</definedName>
    <definedName name="HPTWDV33" localSheetId="7">#REF!</definedName>
    <definedName name="HPTWDV33" localSheetId="6">#REF!</definedName>
    <definedName name="HPTWDV33" localSheetId="5">#REF!</definedName>
    <definedName name="HPTWDV33">#REF!</definedName>
    <definedName name="HPTWDV33A" localSheetId="7">#REF!</definedName>
    <definedName name="HPTWDV33A" localSheetId="6">#REF!</definedName>
    <definedName name="HPTWDV33A" localSheetId="5">#REF!</definedName>
    <definedName name="HPTWDV33A">#REF!</definedName>
    <definedName name="HPTWDV34A" localSheetId="7">#REF!</definedName>
    <definedName name="HPTWDV34A" localSheetId="6">#REF!</definedName>
    <definedName name="HPTWDV34A" localSheetId="5">#REF!</definedName>
    <definedName name="HPTWDV34A">#REF!</definedName>
    <definedName name="HPTWDV35A" localSheetId="7">#REF!</definedName>
    <definedName name="HPTWDV35A" localSheetId="6">#REF!</definedName>
    <definedName name="HPTWDV35A" localSheetId="5">#REF!</definedName>
    <definedName name="HPTWDV35A">#REF!</definedName>
    <definedName name="HPTWDV36A" localSheetId="7">#REF!</definedName>
    <definedName name="HPTWDV36A" localSheetId="6">#REF!</definedName>
    <definedName name="HPTWDV36A" localSheetId="5">#REF!</definedName>
    <definedName name="HPTWDV36A">#REF!</definedName>
    <definedName name="HPTWDV37A" localSheetId="7">#REF!</definedName>
    <definedName name="HPTWDV37A" localSheetId="6">#REF!</definedName>
    <definedName name="HPTWDV37A" localSheetId="5">#REF!</definedName>
    <definedName name="HPTWDV37A">#REF!</definedName>
    <definedName name="HPTWDV38A" localSheetId="7">#REF!</definedName>
    <definedName name="HPTWDV38A" localSheetId="6">#REF!</definedName>
    <definedName name="HPTWDV38A" localSheetId="5">#REF!</definedName>
    <definedName name="HPTWDV38A">#REF!</definedName>
    <definedName name="HPTWDV3A" localSheetId="7">#REF!</definedName>
    <definedName name="HPTWDV3A" localSheetId="6">#REF!</definedName>
    <definedName name="HPTWDV3A" localSheetId="5">#REF!</definedName>
    <definedName name="HPTWDV3A">#REF!</definedName>
    <definedName name="HPTWDV3ACF" localSheetId="7">'[18]IBA&amp;HP'!#REF!</definedName>
    <definedName name="HPTWDV3ACF" localSheetId="6">'[18]IBA&amp;HP'!#REF!</definedName>
    <definedName name="HPTWDV3ACF" localSheetId="5">'[18]IBA&amp;HP'!#REF!</definedName>
    <definedName name="HPTWDV3ACF">'[18]IBA&amp;HP'!#REF!</definedName>
    <definedName name="HPTWDV3BA" localSheetId="7">'[18]IBA&amp;HP'!#REF!</definedName>
    <definedName name="HPTWDV3BA" localSheetId="6">'[18]IBA&amp;HP'!#REF!</definedName>
    <definedName name="HPTWDV3BA" localSheetId="5">'[18]IBA&amp;HP'!#REF!</definedName>
    <definedName name="HPTWDV3BA">'[18]IBA&amp;HP'!#REF!</definedName>
    <definedName name="HPTWDV3BB" localSheetId="7">'[18]IBA&amp;HP'!#REF!</definedName>
    <definedName name="HPTWDV3BB" localSheetId="6">'[18]IBA&amp;HP'!#REF!</definedName>
    <definedName name="HPTWDV3BB" localSheetId="5">'[18]IBA&amp;HP'!#REF!</definedName>
    <definedName name="HPTWDV3BB">'[18]IBA&amp;HP'!#REF!</definedName>
    <definedName name="HPTWDV3BC" localSheetId="7">'[18]IBA&amp;HP'!#REF!</definedName>
    <definedName name="HPTWDV3BC" localSheetId="6">'[18]IBA&amp;HP'!#REF!</definedName>
    <definedName name="HPTWDV3BC" localSheetId="5">'[18]IBA&amp;HP'!#REF!</definedName>
    <definedName name="HPTWDV3BC">'[18]IBA&amp;HP'!#REF!</definedName>
    <definedName name="HPTWDV3BD" localSheetId="7">'[18]IBA&amp;HP'!#REF!</definedName>
    <definedName name="HPTWDV3BD" localSheetId="6">'[18]IBA&amp;HP'!#REF!</definedName>
    <definedName name="HPTWDV3BD" localSheetId="5">'[18]IBA&amp;HP'!#REF!</definedName>
    <definedName name="HPTWDV3BD">'[18]IBA&amp;HP'!#REF!</definedName>
    <definedName name="HPTWDV3BE" localSheetId="7">'[18]IBA&amp;HP'!#REF!</definedName>
    <definedName name="HPTWDV3BE" localSheetId="6">'[18]IBA&amp;HP'!#REF!</definedName>
    <definedName name="HPTWDV3BE" localSheetId="5">'[18]IBA&amp;HP'!#REF!</definedName>
    <definedName name="HPTWDV3BE">'[18]IBA&amp;HP'!#REF!</definedName>
    <definedName name="HPTWDV3BF" localSheetId="7">'[18]IBA&amp;HP'!#REF!</definedName>
    <definedName name="HPTWDV3BF" localSheetId="6">'[18]IBA&amp;HP'!#REF!</definedName>
    <definedName name="HPTWDV3BF" localSheetId="5">'[18]IBA&amp;HP'!#REF!</definedName>
    <definedName name="HPTWDV3BF">'[18]IBA&amp;HP'!#REF!</definedName>
    <definedName name="HPTWDV4" localSheetId="7">#REF!</definedName>
    <definedName name="HPTWDV4" localSheetId="6">#REF!</definedName>
    <definedName name="HPTWDV4" localSheetId="5">#REF!</definedName>
    <definedName name="HPTWDV4">#REF!</definedName>
    <definedName name="HPTWDV41" localSheetId="7">#REF!</definedName>
    <definedName name="HPTWDV41" localSheetId="6">#REF!</definedName>
    <definedName name="HPTWDV41" localSheetId="5">#REF!</definedName>
    <definedName name="HPTWDV41">#REF!</definedName>
    <definedName name="HPTWDV41_8B" localSheetId="7">'[18]IBA&amp;HP'!#REF!</definedName>
    <definedName name="HPTWDV41_8B" localSheetId="6">'[18]IBA&amp;HP'!#REF!</definedName>
    <definedName name="HPTWDV41_8B" localSheetId="5">'[18]IBA&amp;HP'!#REF!</definedName>
    <definedName name="HPTWDV41_8B">'[18]IBA&amp;HP'!#REF!</definedName>
    <definedName name="HPTWDV41A" localSheetId="7">#REF!</definedName>
    <definedName name="HPTWDV41A" localSheetId="6">#REF!</definedName>
    <definedName name="HPTWDV41A" localSheetId="5">#REF!</definedName>
    <definedName name="HPTWDV41A">#REF!</definedName>
    <definedName name="HPTWDV41ACF" localSheetId="7">'[18]IBA&amp;HP'!#REF!</definedName>
    <definedName name="HPTWDV41ACF" localSheetId="6">'[18]IBA&amp;HP'!#REF!</definedName>
    <definedName name="HPTWDV41ACF" localSheetId="5">'[18]IBA&amp;HP'!#REF!</definedName>
    <definedName name="HPTWDV41ACF">'[18]IBA&amp;HP'!#REF!</definedName>
    <definedName name="HPTWDV42" localSheetId="7">#REF!</definedName>
    <definedName name="HPTWDV42" localSheetId="6">#REF!</definedName>
    <definedName name="HPTWDV42" localSheetId="5">#REF!</definedName>
    <definedName name="HPTWDV42">#REF!</definedName>
    <definedName name="HPTWDV42A" localSheetId="7">#REF!</definedName>
    <definedName name="HPTWDV42A" localSheetId="6">#REF!</definedName>
    <definedName name="HPTWDV42A" localSheetId="5">#REF!</definedName>
    <definedName name="HPTWDV42A">#REF!</definedName>
    <definedName name="HPTWDV43" localSheetId="7">#REF!</definedName>
    <definedName name="HPTWDV43" localSheetId="6">#REF!</definedName>
    <definedName name="HPTWDV43" localSheetId="5">#REF!</definedName>
    <definedName name="HPTWDV43">#REF!</definedName>
    <definedName name="HPTWDV43A" localSheetId="7">#REF!</definedName>
    <definedName name="HPTWDV43A" localSheetId="6">#REF!</definedName>
    <definedName name="HPTWDV43A" localSheetId="5">#REF!</definedName>
    <definedName name="HPTWDV43A">#REF!</definedName>
    <definedName name="HPTWDV44A" localSheetId="7">#REF!</definedName>
    <definedName name="HPTWDV44A" localSheetId="6">#REF!</definedName>
    <definedName name="HPTWDV44A" localSheetId="5">#REF!</definedName>
    <definedName name="HPTWDV44A">#REF!</definedName>
    <definedName name="HPTWDV45A" localSheetId="7">#REF!</definedName>
    <definedName name="HPTWDV45A" localSheetId="6">#REF!</definedName>
    <definedName name="HPTWDV45A" localSheetId="5">#REF!</definedName>
    <definedName name="HPTWDV45A">#REF!</definedName>
    <definedName name="HPTWDV46A" localSheetId="7">#REF!</definedName>
    <definedName name="HPTWDV46A" localSheetId="6">#REF!</definedName>
    <definedName name="HPTWDV46A" localSheetId="5">#REF!</definedName>
    <definedName name="HPTWDV46A">#REF!</definedName>
    <definedName name="HPTWDV47A" localSheetId="7">#REF!</definedName>
    <definedName name="HPTWDV47A" localSheetId="6">#REF!</definedName>
    <definedName name="HPTWDV47A" localSheetId="5">#REF!</definedName>
    <definedName name="HPTWDV47A">#REF!</definedName>
    <definedName name="HPTWDV48A" localSheetId="7">#REF!</definedName>
    <definedName name="HPTWDV48A" localSheetId="6">#REF!</definedName>
    <definedName name="HPTWDV48A" localSheetId="5">#REF!</definedName>
    <definedName name="HPTWDV48A">#REF!</definedName>
    <definedName name="HPTWDV4A" localSheetId="7">#REF!</definedName>
    <definedName name="HPTWDV4A" localSheetId="6">#REF!</definedName>
    <definedName name="HPTWDV4A" localSheetId="5">#REF!</definedName>
    <definedName name="HPTWDV4A">#REF!</definedName>
    <definedName name="HPTWDV4ACF" localSheetId="7">'[18]IBA&amp;HP'!#REF!</definedName>
    <definedName name="HPTWDV4ACF" localSheetId="6">'[18]IBA&amp;HP'!#REF!</definedName>
    <definedName name="HPTWDV4ACF" localSheetId="5">'[18]IBA&amp;HP'!#REF!</definedName>
    <definedName name="HPTWDV4ACF">'[18]IBA&amp;HP'!#REF!</definedName>
    <definedName name="HPTWDV4BA" localSheetId="7">'[18]IBA&amp;HP'!#REF!</definedName>
    <definedName name="HPTWDV4BA" localSheetId="6">'[18]IBA&amp;HP'!#REF!</definedName>
    <definedName name="HPTWDV4BA" localSheetId="5">'[18]IBA&amp;HP'!#REF!</definedName>
    <definedName name="HPTWDV4BA">'[18]IBA&amp;HP'!#REF!</definedName>
    <definedName name="HPTWDV4BB" localSheetId="7">'[18]IBA&amp;HP'!#REF!</definedName>
    <definedName name="HPTWDV4BB" localSheetId="6">'[18]IBA&amp;HP'!#REF!</definedName>
    <definedName name="HPTWDV4BB" localSheetId="5">'[18]IBA&amp;HP'!#REF!</definedName>
    <definedName name="HPTWDV4BB">'[18]IBA&amp;HP'!#REF!</definedName>
    <definedName name="HPTWDV4BC" localSheetId="7">'[18]IBA&amp;HP'!#REF!</definedName>
    <definedName name="HPTWDV4BC" localSheetId="6">'[18]IBA&amp;HP'!#REF!</definedName>
    <definedName name="HPTWDV4BC" localSheetId="5">'[18]IBA&amp;HP'!#REF!</definedName>
    <definedName name="HPTWDV4BC">'[18]IBA&amp;HP'!#REF!</definedName>
    <definedName name="HPTWDV4BD" localSheetId="7">'[18]IBA&amp;HP'!#REF!</definedName>
    <definedName name="HPTWDV4BD" localSheetId="6">'[18]IBA&amp;HP'!#REF!</definedName>
    <definedName name="HPTWDV4BD" localSheetId="5">'[18]IBA&amp;HP'!#REF!</definedName>
    <definedName name="HPTWDV4BD">'[18]IBA&amp;HP'!#REF!</definedName>
    <definedName name="HPTWDV4BE" localSheetId="7">'[18]IBA&amp;HP'!#REF!</definedName>
    <definedName name="HPTWDV4BE" localSheetId="6">'[18]IBA&amp;HP'!#REF!</definedName>
    <definedName name="HPTWDV4BE" localSheetId="5">'[18]IBA&amp;HP'!#REF!</definedName>
    <definedName name="HPTWDV4BE">'[18]IBA&amp;HP'!#REF!</definedName>
    <definedName name="HPTWDV4BF" localSheetId="7">'[18]IBA&amp;HP'!#REF!</definedName>
    <definedName name="HPTWDV4BF" localSheetId="6">'[18]IBA&amp;HP'!#REF!</definedName>
    <definedName name="HPTWDV4BF" localSheetId="5">'[18]IBA&amp;HP'!#REF!</definedName>
    <definedName name="HPTWDV4BF">'[18]IBA&amp;HP'!#REF!</definedName>
    <definedName name="HPTWDV5" localSheetId="7">#REF!</definedName>
    <definedName name="HPTWDV5" localSheetId="6">#REF!</definedName>
    <definedName name="HPTWDV5" localSheetId="5">#REF!</definedName>
    <definedName name="HPTWDV5">#REF!</definedName>
    <definedName name="HPTWDV51" localSheetId="7">#REF!</definedName>
    <definedName name="HPTWDV51" localSheetId="6">#REF!</definedName>
    <definedName name="HPTWDV51" localSheetId="5">#REF!</definedName>
    <definedName name="HPTWDV51">#REF!</definedName>
    <definedName name="HPTWDV51_8B" localSheetId="7">'[18]IBA&amp;HP'!#REF!</definedName>
    <definedName name="HPTWDV51_8B" localSheetId="6">'[18]IBA&amp;HP'!#REF!</definedName>
    <definedName name="HPTWDV51_8B" localSheetId="5">'[18]IBA&amp;HP'!#REF!</definedName>
    <definedName name="HPTWDV51_8B">'[18]IBA&amp;HP'!#REF!</definedName>
    <definedName name="HPTWDV51A" localSheetId="7">#REF!</definedName>
    <definedName name="HPTWDV51A" localSheetId="6">#REF!</definedName>
    <definedName name="HPTWDV51A" localSheetId="5">#REF!</definedName>
    <definedName name="HPTWDV51A">#REF!</definedName>
    <definedName name="HPTWDV51ACF" localSheetId="7">'[18]IBA&amp;HP'!#REF!</definedName>
    <definedName name="HPTWDV51ACF" localSheetId="6">'[18]IBA&amp;HP'!#REF!</definedName>
    <definedName name="HPTWDV51ACF" localSheetId="5">'[18]IBA&amp;HP'!#REF!</definedName>
    <definedName name="HPTWDV51ACF">'[18]IBA&amp;HP'!#REF!</definedName>
    <definedName name="HPTWDV52" localSheetId="7">#REF!</definedName>
    <definedName name="HPTWDV52" localSheetId="6">#REF!</definedName>
    <definedName name="HPTWDV52" localSheetId="5">#REF!</definedName>
    <definedName name="HPTWDV52">#REF!</definedName>
    <definedName name="HPTWDV52A" localSheetId="7">#REF!</definedName>
    <definedName name="HPTWDV52A" localSheetId="6">#REF!</definedName>
    <definedName name="HPTWDV52A" localSheetId="5">#REF!</definedName>
    <definedName name="HPTWDV52A">#REF!</definedName>
    <definedName name="HPTWDV53" localSheetId="7">#REF!</definedName>
    <definedName name="HPTWDV53" localSheetId="6">#REF!</definedName>
    <definedName name="HPTWDV53" localSheetId="5">#REF!</definedName>
    <definedName name="HPTWDV53">#REF!</definedName>
    <definedName name="HPTWDV53A" localSheetId="7">#REF!</definedName>
    <definedName name="HPTWDV53A" localSheetId="6">#REF!</definedName>
    <definedName name="HPTWDV53A" localSheetId="5">#REF!</definedName>
    <definedName name="HPTWDV53A">#REF!</definedName>
    <definedName name="HPTWDV54A" localSheetId="7">#REF!</definedName>
    <definedName name="HPTWDV54A" localSheetId="6">#REF!</definedName>
    <definedName name="HPTWDV54A" localSheetId="5">#REF!</definedName>
    <definedName name="HPTWDV54A">#REF!</definedName>
    <definedName name="HPTWDV55A" localSheetId="7">#REF!</definedName>
    <definedName name="HPTWDV55A" localSheetId="6">#REF!</definedName>
    <definedName name="HPTWDV55A" localSheetId="5">#REF!</definedName>
    <definedName name="HPTWDV55A">#REF!</definedName>
    <definedName name="HPTWDV56A" localSheetId="7">#REF!</definedName>
    <definedName name="HPTWDV56A" localSheetId="6">#REF!</definedName>
    <definedName name="HPTWDV56A" localSheetId="5">#REF!</definedName>
    <definedName name="HPTWDV56A">#REF!</definedName>
    <definedName name="HPTWDV57A" localSheetId="7">#REF!</definedName>
    <definedName name="HPTWDV57A" localSheetId="6">#REF!</definedName>
    <definedName name="HPTWDV57A" localSheetId="5">#REF!</definedName>
    <definedName name="HPTWDV57A">#REF!</definedName>
    <definedName name="HPTWDV58A" localSheetId="7">#REF!</definedName>
    <definedName name="HPTWDV58A" localSheetId="6">#REF!</definedName>
    <definedName name="HPTWDV58A" localSheetId="5">#REF!</definedName>
    <definedName name="HPTWDV58A">#REF!</definedName>
    <definedName name="HPTWDV5A" localSheetId="7">#REF!</definedName>
    <definedName name="HPTWDV5A" localSheetId="6">#REF!</definedName>
    <definedName name="HPTWDV5A" localSheetId="5">#REF!</definedName>
    <definedName name="HPTWDV5A">#REF!</definedName>
    <definedName name="HPTWDV5ACF" localSheetId="7">'[18]IBA&amp;HP'!#REF!</definedName>
    <definedName name="HPTWDV5ACF" localSheetId="6">'[18]IBA&amp;HP'!#REF!</definedName>
    <definedName name="HPTWDV5ACF" localSheetId="5">'[18]IBA&amp;HP'!#REF!</definedName>
    <definedName name="HPTWDV5ACF">'[18]IBA&amp;HP'!#REF!</definedName>
    <definedName name="HPTWDV5BA" localSheetId="7">'[18]IBA&amp;HP'!#REF!</definedName>
    <definedName name="HPTWDV5BA" localSheetId="6">'[18]IBA&amp;HP'!#REF!</definedName>
    <definedName name="HPTWDV5BA" localSheetId="5">'[18]IBA&amp;HP'!#REF!</definedName>
    <definedName name="HPTWDV5BA">'[18]IBA&amp;HP'!#REF!</definedName>
    <definedName name="HPTWDV5BB" localSheetId="7">'[18]IBA&amp;HP'!#REF!</definedName>
    <definedName name="HPTWDV5BB" localSheetId="6">'[18]IBA&amp;HP'!#REF!</definedName>
    <definedName name="HPTWDV5BB" localSheetId="5">'[18]IBA&amp;HP'!#REF!</definedName>
    <definedName name="HPTWDV5BB">'[18]IBA&amp;HP'!#REF!</definedName>
    <definedName name="HPTWDV5BC" localSheetId="7">'[18]IBA&amp;HP'!#REF!</definedName>
    <definedName name="HPTWDV5BC" localSheetId="6">'[18]IBA&amp;HP'!#REF!</definedName>
    <definedName name="HPTWDV5BC" localSheetId="5">'[18]IBA&amp;HP'!#REF!</definedName>
    <definedName name="HPTWDV5BC">'[18]IBA&amp;HP'!#REF!</definedName>
    <definedName name="HPTWDV5BD" localSheetId="7">'[18]IBA&amp;HP'!#REF!</definedName>
    <definedName name="HPTWDV5BD" localSheetId="6">'[18]IBA&amp;HP'!#REF!</definedName>
    <definedName name="HPTWDV5BD" localSheetId="5">'[18]IBA&amp;HP'!#REF!</definedName>
    <definedName name="HPTWDV5BD">'[18]IBA&amp;HP'!#REF!</definedName>
    <definedName name="HPTWDV5BE" localSheetId="7">'[18]IBA&amp;HP'!#REF!</definedName>
    <definedName name="HPTWDV5BE" localSheetId="6">'[18]IBA&amp;HP'!#REF!</definedName>
    <definedName name="HPTWDV5BE" localSheetId="5">'[18]IBA&amp;HP'!#REF!</definedName>
    <definedName name="HPTWDV5BE">'[18]IBA&amp;HP'!#REF!</definedName>
    <definedName name="HPTWDV5BF" localSheetId="7">'[18]IBA&amp;HP'!#REF!</definedName>
    <definedName name="HPTWDV5BF" localSheetId="6">'[18]IBA&amp;HP'!#REF!</definedName>
    <definedName name="HPTWDV5BF" localSheetId="5">'[18]IBA&amp;HP'!#REF!</definedName>
    <definedName name="HPTWDV5BF">'[18]IBA&amp;HP'!#REF!</definedName>
    <definedName name="HPTWDV6" localSheetId="7">#REF!</definedName>
    <definedName name="HPTWDV6" localSheetId="6">#REF!</definedName>
    <definedName name="HPTWDV6" localSheetId="5">#REF!</definedName>
    <definedName name="HPTWDV6">#REF!</definedName>
    <definedName name="HPTWDV61" localSheetId="7">#REF!</definedName>
    <definedName name="HPTWDV61" localSheetId="6">#REF!</definedName>
    <definedName name="HPTWDV61" localSheetId="5">#REF!</definedName>
    <definedName name="HPTWDV61">#REF!</definedName>
    <definedName name="HPTWDV61_8B" localSheetId="7">'[18]IBA&amp;HP'!#REF!</definedName>
    <definedName name="HPTWDV61_8B" localSheetId="6">'[18]IBA&amp;HP'!#REF!</definedName>
    <definedName name="HPTWDV61_8B" localSheetId="5">'[18]IBA&amp;HP'!#REF!</definedName>
    <definedName name="HPTWDV61_8B">'[18]IBA&amp;HP'!#REF!</definedName>
    <definedName name="HPTWDV61A" localSheetId="7">#REF!</definedName>
    <definedName name="HPTWDV61A" localSheetId="6">#REF!</definedName>
    <definedName name="HPTWDV61A" localSheetId="5">#REF!</definedName>
    <definedName name="HPTWDV61A">#REF!</definedName>
    <definedName name="HPTWDV61ACF" localSheetId="7">'[18]IBA&amp;HP'!#REF!</definedName>
    <definedName name="HPTWDV61ACF" localSheetId="6">'[18]IBA&amp;HP'!#REF!</definedName>
    <definedName name="HPTWDV61ACF" localSheetId="5">'[18]IBA&amp;HP'!#REF!</definedName>
    <definedName name="HPTWDV61ACF">'[18]IBA&amp;HP'!#REF!</definedName>
    <definedName name="HPTWDV62" localSheetId="7">#REF!</definedName>
    <definedName name="HPTWDV62" localSheetId="6">#REF!</definedName>
    <definedName name="HPTWDV62" localSheetId="5">#REF!</definedName>
    <definedName name="HPTWDV62">#REF!</definedName>
    <definedName name="HPTWDV62A" localSheetId="7">#REF!</definedName>
    <definedName name="HPTWDV62A" localSheetId="6">#REF!</definedName>
    <definedName name="HPTWDV62A" localSheetId="5">#REF!</definedName>
    <definedName name="HPTWDV62A">#REF!</definedName>
    <definedName name="HPTWDV63" localSheetId="7">#REF!</definedName>
    <definedName name="HPTWDV63" localSheetId="6">#REF!</definedName>
    <definedName name="HPTWDV63" localSheetId="5">#REF!</definedName>
    <definedName name="HPTWDV63">#REF!</definedName>
    <definedName name="HPTWDV63A" localSheetId="7">#REF!</definedName>
    <definedName name="HPTWDV63A" localSheetId="6">#REF!</definedName>
    <definedName name="HPTWDV63A" localSheetId="5">#REF!</definedName>
    <definedName name="HPTWDV63A">#REF!</definedName>
    <definedName name="HPTWDV64A" localSheetId="7">#REF!</definedName>
    <definedName name="HPTWDV64A" localSheetId="6">#REF!</definedName>
    <definedName name="HPTWDV64A" localSheetId="5">#REF!</definedName>
    <definedName name="HPTWDV64A">#REF!</definedName>
    <definedName name="HPTWDV65A" localSheetId="7">#REF!</definedName>
    <definedName name="HPTWDV65A" localSheetId="6">#REF!</definedName>
    <definedName name="HPTWDV65A" localSheetId="5">#REF!</definedName>
    <definedName name="HPTWDV65A">#REF!</definedName>
    <definedName name="HPTWDV66A" localSheetId="7">#REF!</definedName>
    <definedName name="HPTWDV66A" localSheetId="6">#REF!</definedName>
    <definedName name="HPTWDV66A" localSheetId="5">#REF!</definedName>
    <definedName name="HPTWDV66A">#REF!</definedName>
    <definedName name="HPTWDV67A" localSheetId="7">#REF!</definedName>
    <definedName name="HPTWDV67A" localSheetId="6">#REF!</definedName>
    <definedName name="HPTWDV67A" localSheetId="5">#REF!</definedName>
    <definedName name="HPTWDV67A">#REF!</definedName>
    <definedName name="HPTWDV68A" localSheetId="7">#REF!</definedName>
    <definedName name="HPTWDV68A" localSheetId="6">#REF!</definedName>
    <definedName name="HPTWDV68A" localSheetId="5">#REF!</definedName>
    <definedName name="HPTWDV68A">#REF!</definedName>
    <definedName name="HPTWDV6A" localSheetId="7">#REF!</definedName>
    <definedName name="HPTWDV6A" localSheetId="6">#REF!</definedName>
    <definedName name="HPTWDV6A" localSheetId="5">#REF!</definedName>
    <definedName name="HPTWDV6A">#REF!</definedName>
    <definedName name="HPTWDV6ACF" localSheetId="7">'[18]IBA&amp;HP'!#REF!</definedName>
    <definedName name="HPTWDV6ACF" localSheetId="6">'[18]IBA&amp;HP'!#REF!</definedName>
    <definedName name="HPTWDV6ACF" localSheetId="5">'[18]IBA&amp;HP'!#REF!</definedName>
    <definedName name="HPTWDV6ACF">'[18]IBA&amp;HP'!#REF!</definedName>
    <definedName name="HPTWDV6BA" localSheetId="7">'[18]IBA&amp;HP'!#REF!</definedName>
    <definedName name="HPTWDV6BA" localSheetId="6">'[18]IBA&amp;HP'!#REF!</definedName>
    <definedName name="HPTWDV6BA" localSheetId="5">'[18]IBA&amp;HP'!#REF!</definedName>
    <definedName name="HPTWDV6BA">'[18]IBA&amp;HP'!#REF!</definedName>
    <definedName name="HPTWDV6BB" localSheetId="7">'[18]IBA&amp;HP'!#REF!</definedName>
    <definedName name="HPTWDV6BB" localSheetId="6">'[18]IBA&amp;HP'!#REF!</definedName>
    <definedName name="HPTWDV6BB" localSheetId="5">'[18]IBA&amp;HP'!#REF!</definedName>
    <definedName name="HPTWDV6BB">'[18]IBA&amp;HP'!#REF!</definedName>
    <definedName name="HPTWDV6BC" localSheetId="7">'[18]IBA&amp;HP'!#REF!</definedName>
    <definedName name="HPTWDV6BC" localSheetId="6">'[18]IBA&amp;HP'!#REF!</definedName>
    <definedName name="HPTWDV6BC" localSheetId="5">'[18]IBA&amp;HP'!#REF!</definedName>
    <definedName name="HPTWDV6BC">'[18]IBA&amp;HP'!#REF!</definedName>
    <definedName name="HPTWDV6BD" localSheetId="7">'[18]IBA&amp;HP'!#REF!</definedName>
    <definedName name="HPTWDV6BD" localSheetId="6">'[18]IBA&amp;HP'!#REF!</definedName>
    <definedName name="HPTWDV6BD" localSheetId="5">'[18]IBA&amp;HP'!#REF!</definedName>
    <definedName name="HPTWDV6BD">'[18]IBA&amp;HP'!#REF!</definedName>
    <definedName name="HPTWDV6BE" localSheetId="7">'[18]IBA&amp;HP'!#REF!</definedName>
    <definedName name="HPTWDV6BE" localSheetId="6">'[18]IBA&amp;HP'!#REF!</definedName>
    <definedName name="HPTWDV6BE" localSheetId="5">'[18]IBA&amp;HP'!#REF!</definedName>
    <definedName name="HPTWDV6BE">'[18]IBA&amp;HP'!#REF!</definedName>
    <definedName name="HPTWDV6BF" localSheetId="7">'[18]IBA&amp;HP'!#REF!</definedName>
    <definedName name="HPTWDV6BF" localSheetId="6">'[18]IBA&amp;HP'!#REF!</definedName>
    <definedName name="HPTWDV6BF" localSheetId="5">'[18]IBA&amp;HP'!#REF!</definedName>
    <definedName name="HPTWDV6BF">'[18]IBA&amp;HP'!#REF!</definedName>
    <definedName name="HPTWDV7" localSheetId="7">#REF!</definedName>
    <definedName name="HPTWDV7" localSheetId="6">#REF!</definedName>
    <definedName name="HPTWDV7" localSheetId="5">#REF!</definedName>
    <definedName name="HPTWDV7">#REF!</definedName>
    <definedName name="HPTWDV71" localSheetId="7">#REF!</definedName>
    <definedName name="HPTWDV71" localSheetId="6">#REF!</definedName>
    <definedName name="HPTWDV71" localSheetId="5">#REF!</definedName>
    <definedName name="HPTWDV71">#REF!</definedName>
    <definedName name="HPTWDV71_8B" localSheetId="7">'[18]IBA&amp;HP'!#REF!</definedName>
    <definedName name="HPTWDV71_8B" localSheetId="6">'[18]IBA&amp;HP'!#REF!</definedName>
    <definedName name="HPTWDV71_8B" localSheetId="5">'[18]IBA&amp;HP'!#REF!</definedName>
    <definedName name="HPTWDV71_8B">'[18]IBA&amp;HP'!#REF!</definedName>
    <definedName name="HPTWDV71A" localSheetId="7">#REF!</definedName>
    <definedName name="HPTWDV71A" localSheetId="6">#REF!</definedName>
    <definedName name="HPTWDV71A" localSheetId="5">#REF!</definedName>
    <definedName name="HPTWDV71A">#REF!</definedName>
    <definedName name="HPTWDV71ACF" localSheetId="7">'[18]IBA&amp;HP'!#REF!</definedName>
    <definedName name="HPTWDV71ACF" localSheetId="6">'[18]IBA&amp;HP'!#REF!</definedName>
    <definedName name="HPTWDV71ACF" localSheetId="5">'[18]IBA&amp;HP'!#REF!</definedName>
    <definedName name="HPTWDV71ACF">'[18]IBA&amp;HP'!#REF!</definedName>
    <definedName name="HPTWDV72" localSheetId="7">#REF!</definedName>
    <definedName name="HPTWDV72" localSheetId="6">#REF!</definedName>
    <definedName name="HPTWDV72" localSheetId="5">#REF!</definedName>
    <definedName name="HPTWDV72">#REF!</definedName>
    <definedName name="HPTWDV72A" localSheetId="7">#REF!</definedName>
    <definedName name="HPTWDV72A" localSheetId="6">#REF!</definedName>
    <definedName name="HPTWDV72A" localSheetId="5">#REF!</definedName>
    <definedName name="HPTWDV72A">#REF!</definedName>
    <definedName name="HPTWDV73" localSheetId="7">#REF!</definedName>
    <definedName name="HPTWDV73" localSheetId="6">#REF!</definedName>
    <definedName name="HPTWDV73" localSheetId="5">#REF!</definedName>
    <definedName name="HPTWDV73">#REF!</definedName>
    <definedName name="HPTWDV73A" localSheetId="7">#REF!</definedName>
    <definedName name="HPTWDV73A" localSheetId="6">#REF!</definedName>
    <definedName name="HPTWDV73A" localSheetId="5">#REF!</definedName>
    <definedName name="HPTWDV73A">#REF!</definedName>
    <definedName name="HPTWDV74A" localSheetId="7">#REF!</definedName>
    <definedName name="HPTWDV74A" localSheetId="6">#REF!</definedName>
    <definedName name="HPTWDV74A" localSheetId="5">#REF!</definedName>
    <definedName name="HPTWDV74A">#REF!</definedName>
    <definedName name="HPTWDV75A" localSheetId="7">#REF!</definedName>
    <definedName name="HPTWDV75A" localSheetId="6">#REF!</definedName>
    <definedName name="HPTWDV75A" localSheetId="5">#REF!</definedName>
    <definedName name="HPTWDV75A">#REF!</definedName>
    <definedName name="HPTWDV76A" localSheetId="7">#REF!</definedName>
    <definedName name="HPTWDV76A" localSheetId="6">#REF!</definedName>
    <definedName name="HPTWDV76A" localSheetId="5">#REF!</definedName>
    <definedName name="HPTWDV76A">#REF!</definedName>
    <definedName name="HPTWDV77A" localSheetId="7">#REF!</definedName>
    <definedName name="HPTWDV77A" localSheetId="6">#REF!</definedName>
    <definedName name="HPTWDV77A" localSheetId="5">#REF!</definedName>
    <definedName name="HPTWDV77A">#REF!</definedName>
    <definedName name="HPTWDV78A" localSheetId="7">#REF!</definedName>
    <definedName name="HPTWDV78A" localSheetId="6">#REF!</definedName>
    <definedName name="HPTWDV78A" localSheetId="5">#REF!</definedName>
    <definedName name="HPTWDV78A">#REF!</definedName>
    <definedName name="HPTWDV7A" localSheetId="7">#REF!</definedName>
    <definedName name="HPTWDV7A" localSheetId="6">#REF!</definedName>
    <definedName name="HPTWDV7A" localSheetId="5">#REF!</definedName>
    <definedName name="HPTWDV7A">#REF!</definedName>
    <definedName name="HPTWDV7ACF" localSheetId="7">'[18]IBA&amp;HP'!#REF!</definedName>
    <definedName name="HPTWDV7ACF" localSheetId="6">'[18]IBA&amp;HP'!#REF!</definedName>
    <definedName name="HPTWDV7ACF" localSheetId="5">'[18]IBA&amp;HP'!#REF!</definedName>
    <definedName name="HPTWDV7ACF">'[18]IBA&amp;HP'!#REF!</definedName>
    <definedName name="HPTWDV7BA" localSheetId="7">'[18]IBA&amp;HP'!#REF!</definedName>
    <definedName name="HPTWDV7BA" localSheetId="6">'[18]IBA&amp;HP'!#REF!</definedName>
    <definedName name="HPTWDV7BA" localSheetId="5">'[18]IBA&amp;HP'!#REF!</definedName>
    <definedName name="HPTWDV7BA">'[18]IBA&amp;HP'!#REF!</definedName>
    <definedName name="HPTWDV7BB" localSheetId="7">'[18]IBA&amp;HP'!#REF!</definedName>
    <definedName name="HPTWDV7BB" localSheetId="6">'[18]IBA&amp;HP'!#REF!</definedName>
    <definedName name="HPTWDV7BB" localSheetId="5">'[18]IBA&amp;HP'!#REF!</definedName>
    <definedName name="HPTWDV7BB">'[18]IBA&amp;HP'!#REF!</definedName>
    <definedName name="HPTWDV7BC" localSheetId="7">'[18]IBA&amp;HP'!#REF!</definedName>
    <definedName name="HPTWDV7BC" localSheetId="6">'[18]IBA&amp;HP'!#REF!</definedName>
    <definedName name="HPTWDV7BC" localSheetId="5">'[18]IBA&amp;HP'!#REF!</definedName>
    <definedName name="HPTWDV7BC">'[18]IBA&amp;HP'!#REF!</definedName>
    <definedName name="HPTWDV7BD" localSheetId="7">'[18]IBA&amp;HP'!#REF!</definedName>
    <definedName name="HPTWDV7BD" localSheetId="6">'[18]IBA&amp;HP'!#REF!</definedName>
    <definedName name="HPTWDV7BD" localSheetId="5">'[18]IBA&amp;HP'!#REF!</definedName>
    <definedName name="HPTWDV7BD">'[18]IBA&amp;HP'!#REF!</definedName>
    <definedName name="HPTWDV7BE" localSheetId="7">'[18]IBA&amp;HP'!#REF!</definedName>
    <definedName name="HPTWDV7BE" localSheetId="6">'[18]IBA&amp;HP'!#REF!</definedName>
    <definedName name="HPTWDV7BE" localSheetId="5">'[18]IBA&amp;HP'!#REF!</definedName>
    <definedName name="HPTWDV7BE">'[18]IBA&amp;HP'!#REF!</definedName>
    <definedName name="HPTWDV7BF" localSheetId="7">'[18]IBA&amp;HP'!#REF!</definedName>
    <definedName name="HPTWDV7BF" localSheetId="6">'[18]IBA&amp;HP'!#REF!</definedName>
    <definedName name="HPTWDV7BF" localSheetId="5">'[18]IBA&amp;HP'!#REF!</definedName>
    <definedName name="HPTWDV7BF">'[18]IBA&amp;HP'!#REF!</definedName>
    <definedName name="HPTWDV8" localSheetId="7">#REF!</definedName>
    <definedName name="HPTWDV8" localSheetId="6">#REF!</definedName>
    <definedName name="HPTWDV8" localSheetId="5">#REF!</definedName>
    <definedName name="HPTWDV8">#REF!</definedName>
    <definedName name="HPTWDV81" localSheetId="7">#REF!</definedName>
    <definedName name="HPTWDV81" localSheetId="6">#REF!</definedName>
    <definedName name="HPTWDV81" localSheetId="5">#REF!</definedName>
    <definedName name="HPTWDV81">#REF!</definedName>
    <definedName name="HPTWDV81_8B" localSheetId="7">'[18]IBA&amp;HP'!#REF!</definedName>
    <definedName name="HPTWDV81_8B" localSheetId="6">'[18]IBA&amp;HP'!#REF!</definedName>
    <definedName name="HPTWDV81_8B" localSheetId="5">'[18]IBA&amp;HP'!#REF!</definedName>
    <definedName name="HPTWDV81_8B">'[18]IBA&amp;HP'!#REF!</definedName>
    <definedName name="HPTWDV81A" localSheetId="7">#REF!</definedName>
    <definedName name="HPTWDV81A" localSheetId="6">#REF!</definedName>
    <definedName name="HPTWDV81A" localSheetId="5">#REF!</definedName>
    <definedName name="HPTWDV81A">#REF!</definedName>
    <definedName name="HPTWDV81ACF" localSheetId="7">'[18]IBA&amp;HP'!#REF!</definedName>
    <definedName name="HPTWDV81ACF" localSheetId="6">'[18]IBA&amp;HP'!#REF!</definedName>
    <definedName name="HPTWDV81ACF" localSheetId="5">'[18]IBA&amp;HP'!#REF!</definedName>
    <definedName name="HPTWDV81ACF">'[18]IBA&amp;HP'!#REF!</definedName>
    <definedName name="HPTWDV82" localSheetId="7">#REF!</definedName>
    <definedName name="HPTWDV82" localSheetId="6">#REF!</definedName>
    <definedName name="HPTWDV82" localSheetId="5">#REF!</definedName>
    <definedName name="HPTWDV82">#REF!</definedName>
    <definedName name="HPTWDV82A" localSheetId="7">#REF!</definedName>
    <definedName name="HPTWDV82A" localSheetId="6">#REF!</definedName>
    <definedName name="HPTWDV82A" localSheetId="5">#REF!</definedName>
    <definedName name="HPTWDV82A">#REF!</definedName>
    <definedName name="HPTWDV83" localSheetId="7">#REF!</definedName>
    <definedName name="HPTWDV83" localSheetId="6">#REF!</definedName>
    <definedName name="HPTWDV83" localSheetId="5">#REF!</definedName>
    <definedName name="HPTWDV83">#REF!</definedName>
    <definedName name="HPTWDV83A" localSheetId="7">#REF!</definedName>
    <definedName name="HPTWDV83A" localSheetId="6">#REF!</definedName>
    <definedName name="HPTWDV83A" localSheetId="5">#REF!</definedName>
    <definedName name="HPTWDV83A">#REF!</definedName>
    <definedName name="HPTWDV84A" localSheetId="7">#REF!</definedName>
    <definedName name="HPTWDV84A" localSheetId="6">#REF!</definedName>
    <definedName name="HPTWDV84A" localSheetId="5">#REF!</definedName>
    <definedName name="HPTWDV84A">#REF!</definedName>
    <definedName name="HPTWDV85A" localSheetId="7">#REF!</definedName>
    <definedName name="HPTWDV85A" localSheetId="6">#REF!</definedName>
    <definedName name="HPTWDV85A" localSheetId="5">#REF!</definedName>
    <definedName name="HPTWDV85A">#REF!</definedName>
    <definedName name="HPTWDV86A" localSheetId="7">#REF!</definedName>
    <definedName name="HPTWDV86A" localSheetId="6">#REF!</definedName>
    <definedName name="HPTWDV86A" localSheetId="5">#REF!</definedName>
    <definedName name="HPTWDV86A">#REF!</definedName>
    <definedName name="HPTWDV87A" localSheetId="7">#REF!</definedName>
    <definedName name="HPTWDV87A" localSheetId="6">#REF!</definedName>
    <definedName name="HPTWDV87A" localSheetId="5">#REF!</definedName>
    <definedName name="HPTWDV87A">#REF!</definedName>
    <definedName name="HPTWDV88A" localSheetId="7">#REF!</definedName>
    <definedName name="HPTWDV88A" localSheetId="6">#REF!</definedName>
    <definedName name="HPTWDV88A" localSheetId="5">#REF!</definedName>
    <definedName name="HPTWDV88A">#REF!</definedName>
    <definedName name="HPTWDV8A" localSheetId="7">#REF!</definedName>
    <definedName name="HPTWDV8A" localSheetId="6">#REF!</definedName>
    <definedName name="HPTWDV8A" localSheetId="5">#REF!</definedName>
    <definedName name="HPTWDV8A">#REF!</definedName>
    <definedName name="HPTWDV8ACF" localSheetId="7">'[18]IBA&amp;HP'!#REF!</definedName>
    <definedName name="HPTWDV8ACF" localSheetId="6">'[18]IBA&amp;HP'!#REF!</definedName>
    <definedName name="HPTWDV8ACF" localSheetId="5">'[18]IBA&amp;HP'!#REF!</definedName>
    <definedName name="HPTWDV8ACF">'[18]IBA&amp;HP'!#REF!</definedName>
    <definedName name="HPTWDV8BA" localSheetId="7">'[18]IBA&amp;HP'!#REF!</definedName>
    <definedName name="HPTWDV8BA" localSheetId="6">'[18]IBA&amp;HP'!#REF!</definedName>
    <definedName name="HPTWDV8BA" localSheetId="5">'[18]IBA&amp;HP'!#REF!</definedName>
    <definedName name="HPTWDV8BA">'[18]IBA&amp;HP'!#REF!</definedName>
    <definedName name="HPTWDV8BB" localSheetId="7">'[18]IBA&amp;HP'!#REF!</definedName>
    <definedName name="HPTWDV8BB" localSheetId="6">'[18]IBA&amp;HP'!#REF!</definedName>
    <definedName name="HPTWDV8BB" localSheetId="5">'[18]IBA&amp;HP'!#REF!</definedName>
    <definedName name="HPTWDV8BB">'[18]IBA&amp;HP'!#REF!</definedName>
    <definedName name="HPTWDV8BC" localSheetId="7">'[18]IBA&amp;HP'!#REF!</definedName>
    <definedName name="HPTWDV8BC" localSheetId="6">'[18]IBA&amp;HP'!#REF!</definedName>
    <definedName name="HPTWDV8BC" localSheetId="5">'[18]IBA&amp;HP'!#REF!</definedName>
    <definedName name="HPTWDV8BC">'[18]IBA&amp;HP'!#REF!</definedName>
    <definedName name="HPTWDV8BD" localSheetId="7">'[18]IBA&amp;HP'!#REF!</definedName>
    <definedName name="HPTWDV8BD" localSheetId="6">'[18]IBA&amp;HP'!#REF!</definedName>
    <definedName name="HPTWDV8BD" localSheetId="5">'[18]IBA&amp;HP'!#REF!</definedName>
    <definedName name="HPTWDV8BD">'[18]IBA&amp;HP'!#REF!</definedName>
    <definedName name="HPTWDV8BE" localSheetId="7">'[18]IBA&amp;HP'!#REF!</definedName>
    <definedName name="HPTWDV8BE" localSheetId="6">'[18]IBA&amp;HP'!#REF!</definedName>
    <definedName name="HPTWDV8BE" localSheetId="5">'[18]IBA&amp;HP'!#REF!</definedName>
    <definedName name="HPTWDV8BE">'[18]IBA&amp;HP'!#REF!</definedName>
    <definedName name="HPTWDV8BF" localSheetId="7">'[18]IBA&amp;HP'!#REF!</definedName>
    <definedName name="HPTWDV8BF" localSheetId="6">'[18]IBA&amp;HP'!#REF!</definedName>
    <definedName name="HPTWDV8BF" localSheetId="5">'[18]IBA&amp;HP'!#REF!</definedName>
    <definedName name="HPTWDV8BF">'[18]IBA&amp;HP'!#REF!</definedName>
    <definedName name="HPTWDV9" localSheetId="7">#REF!</definedName>
    <definedName name="HPTWDV9" localSheetId="6">#REF!</definedName>
    <definedName name="HPTWDV9" localSheetId="5">#REF!</definedName>
    <definedName name="HPTWDV9">#REF!</definedName>
    <definedName name="HPTWDV91" localSheetId="7">#REF!</definedName>
    <definedName name="HPTWDV91" localSheetId="6">#REF!</definedName>
    <definedName name="HPTWDV91" localSheetId="5">#REF!</definedName>
    <definedName name="HPTWDV91">#REF!</definedName>
    <definedName name="HPTWDV91_8B" localSheetId="7">'[18]IBA&amp;HP'!#REF!</definedName>
    <definedName name="HPTWDV91_8B" localSheetId="6">'[18]IBA&amp;HP'!#REF!</definedName>
    <definedName name="HPTWDV91_8B" localSheetId="5">'[18]IBA&amp;HP'!#REF!</definedName>
    <definedName name="HPTWDV91_8B">'[18]IBA&amp;HP'!#REF!</definedName>
    <definedName name="HPTWDV91A" localSheetId="7">#REF!</definedName>
    <definedName name="HPTWDV91A" localSheetId="6">#REF!</definedName>
    <definedName name="HPTWDV91A" localSheetId="5">#REF!</definedName>
    <definedName name="HPTWDV91A">#REF!</definedName>
    <definedName name="HPTWDV91ACF" localSheetId="7">'[18]IBA&amp;HP'!#REF!</definedName>
    <definedName name="HPTWDV91ACF" localSheetId="6">'[18]IBA&amp;HP'!#REF!</definedName>
    <definedName name="HPTWDV91ACF" localSheetId="5">'[18]IBA&amp;HP'!#REF!</definedName>
    <definedName name="HPTWDV91ACF">'[18]IBA&amp;HP'!#REF!</definedName>
    <definedName name="HPTWDV92" localSheetId="7">#REF!</definedName>
    <definedName name="HPTWDV92" localSheetId="6">#REF!</definedName>
    <definedName name="HPTWDV92" localSheetId="5">#REF!</definedName>
    <definedName name="HPTWDV92">#REF!</definedName>
    <definedName name="HPTWDV92A" localSheetId="7">#REF!</definedName>
    <definedName name="HPTWDV92A" localSheetId="6">#REF!</definedName>
    <definedName name="HPTWDV92A" localSheetId="5">#REF!</definedName>
    <definedName name="HPTWDV92A">#REF!</definedName>
    <definedName name="HPTWDV93" localSheetId="7">#REF!</definedName>
    <definedName name="HPTWDV93" localSheetId="6">#REF!</definedName>
    <definedName name="HPTWDV93" localSheetId="5">#REF!</definedName>
    <definedName name="HPTWDV93">#REF!</definedName>
    <definedName name="HPTWDV93A" localSheetId="7">#REF!</definedName>
    <definedName name="HPTWDV93A" localSheetId="6">#REF!</definedName>
    <definedName name="HPTWDV93A" localSheetId="5">#REF!</definedName>
    <definedName name="HPTWDV93A">#REF!</definedName>
    <definedName name="HPTWDV94A" localSheetId="7">#REF!</definedName>
    <definedName name="HPTWDV94A" localSheetId="6">#REF!</definedName>
    <definedName name="HPTWDV94A" localSheetId="5">#REF!</definedName>
    <definedName name="HPTWDV94A">#REF!</definedName>
    <definedName name="HPTWDV95A" localSheetId="7">#REF!</definedName>
    <definedName name="HPTWDV95A" localSheetId="6">#REF!</definedName>
    <definedName name="HPTWDV95A" localSheetId="5">#REF!</definedName>
    <definedName name="HPTWDV95A">#REF!</definedName>
    <definedName name="HPTWDV96A" localSheetId="7">#REF!</definedName>
    <definedName name="HPTWDV96A" localSheetId="6">#REF!</definedName>
    <definedName name="HPTWDV96A" localSheetId="5">#REF!</definedName>
    <definedName name="HPTWDV96A">#REF!</definedName>
    <definedName name="HPTWDV97A" localSheetId="7">#REF!</definedName>
    <definedName name="HPTWDV97A" localSheetId="6">#REF!</definedName>
    <definedName name="HPTWDV97A" localSheetId="5">#REF!</definedName>
    <definedName name="HPTWDV97A">#REF!</definedName>
    <definedName name="HPTWDV98A" localSheetId="7">#REF!</definedName>
    <definedName name="HPTWDV98A" localSheetId="6">#REF!</definedName>
    <definedName name="HPTWDV98A" localSheetId="5">#REF!</definedName>
    <definedName name="HPTWDV98A">#REF!</definedName>
    <definedName name="HPTWDV9A" localSheetId="7">#REF!</definedName>
    <definedName name="HPTWDV9A" localSheetId="6">#REF!</definedName>
    <definedName name="HPTWDV9A" localSheetId="5">#REF!</definedName>
    <definedName name="HPTWDV9A">#REF!</definedName>
    <definedName name="HPTWDV9ACF" localSheetId="7">'[18]IBA&amp;HP'!#REF!</definedName>
    <definedName name="HPTWDV9ACF" localSheetId="6">'[18]IBA&amp;HP'!#REF!</definedName>
    <definedName name="HPTWDV9ACF" localSheetId="5">'[18]IBA&amp;HP'!#REF!</definedName>
    <definedName name="HPTWDV9ACF">'[18]IBA&amp;HP'!#REF!</definedName>
    <definedName name="HPTWDV9BA" localSheetId="7">'[18]IBA&amp;HP'!#REF!</definedName>
    <definedName name="HPTWDV9BA" localSheetId="6">'[18]IBA&amp;HP'!#REF!</definedName>
    <definedName name="HPTWDV9BA" localSheetId="5">'[18]IBA&amp;HP'!#REF!</definedName>
    <definedName name="HPTWDV9BA">'[18]IBA&amp;HP'!#REF!</definedName>
    <definedName name="HPTWDV9BB" localSheetId="7">'[18]IBA&amp;HP'!#REF!</definedName>
    <definedName name="HPTWDV9BB" localSheetId="6">'[18]IBA&amp;HP'!#REF!</definedName>
    <definedName name="HPTWDV9BB" localSheetId="5">'[18]IBA&amp;HP'!#REF!</definedName>
    <definedName name="HPTWDV9BB">'[18]IBA&amp;HP'!#REF!</definedName>
    <definedName name="HPTWDV9BC" localSheetId="7">'[18]IBA&amp;HP'!#REF!</definedName>
    <definedName name="HPTWDV9BC" localSheetId="6">'[18]IBA&amp;HP'!#REF!</definedName>
    <definedName name="HPTWDV9BC" localSheetId="5">'[18]IBA&amp;HP'!#REF!</definedName>
    <definedName name="HPTWDV9BC">'[18]IBA&amp;HP'!#REF!</definedName>
    <definedName name="HPTWDV9BD" localSheetId="7">'[18]IBA&amp;HP'!#REF!</definedName>
    <definedName name="HPTWDV9BD" localSheetId="6">'[18]IBA&amp;HP'!#REF!</definedName>
    <definedName name="HPTWDV9BD" localSheetId="5">'[18]IBA&amp;HP'!#REF!</definedName>
    <definedName name="HPTWDV9BD">'[18]IBA&amp;HP'!#REF!</definedName>
    <definedName name="HPTWDV9BE" localSheetId="7">'[18]IBA&amp;HP'!#REF!</definedName>
    <definedName name="HPTWDV9BE" localSheetId="6">'[18]IBA&amp;HP'!#REF!</definedName>
    <definedName name="HPTWDV9BE" localSheetId="5">'[18]IBA&amp;HP'!#REF!</definedName>
    <definedName name="HPTWDV9BE">'[18]IBA&amp;HP'!#REF!</definedName>
    <definedName name="HPTWDV9BF" localSheetId="7">'[18]IBA&amp;HP'!#REF!</definedName>
    <definedName name="HPTWDV9BF" localSheetId="6">'[18]IBA&amp;HP'!#REF!</definedName>
    <definedName name="HPTWDV9BF" localSheetId="5">'[18]IBA&amp;HP'!#REF!</definedName>
    <definedName name="HPTWDV9BF">'[18]IBA&amp;HP'!#REF!</definedName>
    <definedName name="HPWT1YR" localSheetId="7">#REF!</definedName>
    <definedName name="HPWT1YR" localSheetId="6">#REF!</definedName>
    <definedName name="HPWT1YR" localSheetId="5">#REF!</definedName>
    <definedName name="HPWT1YR">#REF!</definedName>
    <definedName name="HPWT3YR" localSheetId="7">#REF!</definedName>
    <definedName name="HPWT3YR" localSheetId="6">#REF!</definedName>
    <definedName name="HPWT3YR" localSheetId="5">#REF!</definedName>
    <definedName name="HPWT3YR">#REF!</definedName>
    <definedName name="hpya1" localSheetId="7">#REF!</definedName>
    <definedName name="hpya1" localSheetId="6">#REF!</definedName>
    <definedName name="hpya1" localSheetId="5">#REF!</definedName>
    <definedName name="hpya1">#REF!</definedName>
    <definedName name="hpya10" localSheetId="7">#REF!</definedName>
    <definedName name="hpya10" localSheetId="6">#REF!</definedName>
    <definedName name="hpya10" localSheetId="5">#REF!</definedName>
    <definedName name="hpya10">#REF!</definedName>
    <definedName name="hpya2" localSheetId="7">#REF!</definedName>
    <definedName name="hpya2" localSheetId="6">#REF!</definedName>
    <definedName name="hpya2" localSheetId="5">#REF!</definedName>
    <definedName name="hpya2">#REF!</definedName>
    <definedName name="hpya3" localSheetId="7">#REF!</definedName>
    <definedName name="hpya3" localSheetId="6">#REF!</definedName>
    <definedName name="hpya3" localSheetId="5">#REF!</definedName>
    <definedName name="hpya3">#REF!</definedName>
    <definedName name="hpya4" localSheetId="7">#REF!</definedName>
    <definedName name="hpya4" localSheetId="6">#REF!</definedName>
    <definedName name="hpya4" localSheetId="5">#REF!</definedName>
    <definedName name="hpya4">#REF!</definedName>
    <definedName name="hpya5" localSheetId="7">#REF!</definedName>
    <definedName name="hpya5" localSheetId="6">#REF!</definedName>
    <definedName name="hpya5" localSheetId="5">#REF!</definedName>
    <definedName name="hpya5">#REF!</definedName>
    <definedName name="hpya6" localSheetId="7">#REF!</definedName>
    <definedName name="hpya6" localSheetId="6">#REF!</definedName>
    <definedName name="hpya6" localSheetId="5">#REF!</definedName>
    <definedName name="hpya6">#REF!</definedName>
    <definedName name="hpya7" localSheetId="7">#REF!</definedName>
    <definedName name="hpya7" localSheetId="6">#REF!</definedName>
    <definedName name="hpya7" localSheetId="5">#REF!</definedName>
    <definedName name="hpya7">#REF!</definedName>
    <definedName name="hpya8" localSheetId="7">#REF!</definedName>
    <definedName name="hpya8" localSheetId="6">#REF!</definedName>
    <definedName name="hpya8" localSheetId="5">#REF!</definedName>
    <definedName name="hpya8">#REF!</definedName>
    <definedName name="hpya9" localSheetId="7">#REF!</definedName>
    <definedName name="hpya9" localSheetId="6">#REF!</definedName>
    <definedName name="hpya9" localSheetId="5">#REF!</definedName>
    <definedName name="hpya9">#REF!</definedName>
    <definedName name="I1A" localSheetId="7">#REF!</definedName>
    <definedName name="I1A" localSheetId="6">#REF!</definedName>
    <definedName name="I1A" localSheetId="5">#REF!</definedName>
    <definedName name="I1A">#REF!</definedName>
    <definedName name="IBA_Area" localSheetId="7">#REF!</definedName>
    <definedName name="IBA_Area" localSheetId="6">#REF!</definedName>
    <definedName name="IBA_Area" localSheetId="5">#REF!</definedName>
    <definedName name="IBA_Area">#REF!</definedName>
    <definedName name="IMMATUREPLANTATION" localSheetId="7">#REF!</definedName>
    <definedName name="IMMATUREPLANTATION" localSheetId="6">#REF!</definedName>
    <definedName name="IMMATUREPLANTATION" localSheetId="5">#REF!</definedName>
    <definedName name="IMMATUREPLANTATION">#REF!</definedName>
    <definedName name="ina" localSheetId="7">#REF!</definedName>
    <definedName name="ina" localSheetId="6">#REF!</definedName>
    <definedName name="ina" localSheetId="5">#REF!</definedName>
    <definedName name="ina">#REF!</definedName>
    <definedName name="Increm">[7]INPUTS!$A$65</definedName>
    <definedName name="INDEXES">[31]JobDetails!$A$56:$C$90</definedName>
    <definedName name="INDICE" localSheetId="7">#REF!</definedName>
    <definedName name="INDICE" localSheetId="6">#REF!</definedName>
    <definedName name="INDICE" localSheetId="5">#REF!</definedName>
    <definedName name="INDICE">#REF!</definedName>
    <definedName name="INSTAL1" localSheetId="7">#REF!</definedName>
    <definedName name="INSTAL1" localSheetId="6">#REF!</definedName>
    <definedName name="INSTAL1" localSheetId="5">#REF!</definedName>
    <definedName name="INSTAL1">#REF!</definedName>
    <definedName name="INSTAL11" localSheetId="7">#REF!</definedName>
    <definedName name="INSTAL11" localSheetId="6">#REF!</definedName>
    <definedName name="INSTAL11" localSheetId="5">#REF!</definedName>
    <definedName name="INSTAL11">#REF!</definedName>
    <definedName name="INSTAL12" localSheetId="7">#REF!</definedName>
    <definedName name="INSTAL12" localSheetId="6">#REF!</definedName>
    <definedName name="INSTAL12" localSheetId="5">#REF!</definedName>
    <definedName name="INSTAL12">#REF!</definedName>
    <definedName name="INSTAL13" localSheetId="7">#REF!</definedName>
    <definedName name="INSTAL13" localSheetId="6">#REF!</definedName>
    <definedName name="INSTAL13" localSheetId="5">#REF!</definedName>
    <definedName name="INSTAL13">#REF!</definedName>
    <definedName name="INSTAL2" localSheetId="7">#REF!</definedName>
    <definedName name="INSTAL2" localSheetId="6">#REF!</definedName>
    <definedName name="INSTAL2" localSheetId="5">#REF!</definedName>
    <definedName name="INSTAL2">#REF!</definedName>
    <definedName name="INSTAL21" localSheetId="7">#REF!</definedName>
    <definedName name="INSTAL21" localSheetId="6">#REF!</definedName>
    <definedName name="INSTAL21" localSheetId="5">#REF!</definedName>
    <definedName name="INSTAL21">#REF!</definedName>
    <definedName name="INSTAL22" localSheetId="7">#REF!</definedName>
    <definedName name="INSTAL22" localSheetId="6">#REF!</definedName>
    <definedName name="INSTAL22" localSheetId="5">#REF!</definedName>
    <definedName name="INSTAL22">#REF!</definedName>
    <definedName name="INSTAL23" localSheetId="7">#REF!</definedName>
    <definedName name="INSTAL23" localSheetId="6">#REF!</definedName>
    <definedName name="INSTAL23" localSheetId="5">#REF!</definedName>
    <definedName name="INSTAL23">#REF!</definedName>
    <definedName name="INSTAL3" localSheetId="7">#REF!</definedName>
    <definedName name="INSTAL3" localSheetId="6">#REF!</definedName>
    <definedName name="INSTAL3" localSheetId="5">#REF!</definedName>
    <definedName name="INSTAL3">#REF!</definedName>
    <definedName name="INSTAL31" localSheetId="7">#REF!</definedName>
    <definedName name="INSTAL31" localSheetId="6">#REF!</definedName>
    <definedName name="INSTAL31" localSheetId="5">#REF!</definedName>
    <definedName name="INSTAL31">#REF!</definedName>
    <definedName name="INSTAL32" localSheetId="7">#REF!</definedName>
    <definedName name="INSTAL32" localSheetId="6">#REF!</definedName>
    <definedName name="INSTAL32" localSheetId="5">#REF!</definedName>
    <definedName name="INSTAL32">#REF!</definedName>
    <definedName name="INSTAL33" localSheetId="7">#REF!</definedName>
    <definedName name="INSTAL33" localSheetId="6">#REF!</definedName>
    <definedName name="INSTAL33" localSheetId="5">#REF!</definedName>
    <definedName name="INSTAL33">#REF!</definedName>
    <definedName name="INSTAL4" localSheetId="7">#REF!</definedName>
    <definedName name="INSTAL4" localSheetId="6">#REF!</definedName>
    <definedName name="INSTAL4" localSheetId="5">#REF!</definedName>
    <definedName name="INSTAL4">#REF!</definedName>
    <definedName name="INSTAL41" localSheetId="7">#REF!</definedName>
    <definedName name="INSTAL41" localSheetId="6">#REF!</definedName>
    <definedName name="INSTAL41" localSheetId="5">#REF!</definedName>
    <definedName name="INSTAL41">#REF!</definedName>
    <definedName name="INSTAL42" localSheetId="7">#REF!</definedName>
    <definedName name="INSTAL42" localSheetId="6">#REF!</definedName>
    <definedName name="INSTAL42" localSheetId="5">#REF!</definedName>
    <definedName name="INSTAL42">#REF!</definedName>
    <definedName name="INSTAL43" localSheetId="7">#REF!</definedName>
    <definedName name="INSTAL43" localSheetId="6">#REF!</definedName>
    <definedName name="INSTAL43" localSheetId="5">#REF!</definedName>
    <definedName name="INSTAL43">#REF!</definedName>
    <definedName name="INSTAL5" localSheetId="7">#REF!</definedName>
    <definedName name="INSTAL5" localSheetId="6">#REF!</definedName>
    <definedName name="INSTAL5" localSheetId="5">#REF!</definedName>
    <definedName name="INSTAL5">#REF!</definedName>
    <definedName name="INSTAL51" localSheetId="7">#REF!</definedName>
    <definedName name="INSTAL51" localSheetId="6">#REF!</definedName>
    <definedName name="INSTAL51" localSheetId="5">#REF!</definedName>
    <definedName name="INSTAL51">#REF!</definedName>
    <definedName name="INSTAL52" localSheetId="7">#REF!</definedName>
    <definedName name="INSTAL52" localSheetId="6">#REF!</definedName>
    <definedName name="INSTAL52" localSheetId="5">#REF!</definedName>
    <definedName name="INSTAL52">#REF!</definedName>
    <definedName name="INSTAL53" localSheetId="7">#REF!</definedName>
    <definedName name="INSTAL53" localSheetId="6">#REF!</definedName>
    <definedName name="INSTAL53" localSheetId="5">#REF!</definedName>
    <definedName name="INSTAL53">#REF!</definedName>
    <definedName name="InterDivision_Accounts">'[39]Input Areas'!$E$318:$E$341,'[39]Input Areas'!$E$310:$E$316</definedName>
    <definedName name="INTEREST" localSheetId="7">#REF!</definedName>
    <definedName name="INTEREST" localSheetId="6">#REF!</definedName>
    <definedName name="INTEREST" localSheetId="5">#REF!</definedName>
    <definedName name="INTEREST">#REF!</definedName>
    <definedName name="intexp" localSheetId="7">'[6]Detail-PARENT'!#REF!</definedName>
    <definedName name="intexp" localSheetId="6">'[6]Detail-PARENT'!#REF!</definedName>
    <definedName name="intexp" localSheetId="5">'[6]Detail-PARENT'!#REF!</definedName>
    <definedName name="intexp">'[6]Detail-PARENT'!#REF!</definedName>
    <definedName name="intincome" localSheetId="7">'[6]Detail-PARENT'!#REF!</definedName>
    <definedName name="intincome" localSheetId="6">'[6]Detail-PARENT'!#REF!</definedName>
    <definedName name="intincome" localSheetId="5">'[6]Detail-PARENT'!#REF!</definedName>
    <definedName name="intincome">'[6]Detail-PARENT'!#REF!</definedName>
    <definedName name="INVENT" localSheetId="7">'[6]Detail-PARENT'!#REF!</definedName>
    <definedName name="INVENT" localSheetId="6">'[6]Detail-PARENT'!#REF!</definedName>
    <definedName name="INVENT" localSheetId="5">'[6]Detail-PARENT'!#REF!</definedName>
    <definedName name="INVENT">'[6]Detail-PARENT'!#REF!</definedName>
    <definedName name="invent2">'[5]Detail-PARENT'!$AU$632</definedName>
    <definedName name="INVENTORIES" localSheetId="7">#REF!</definedName>
    <definedName name="INVENTORIES" localSheetId="6">#REF!</definedName>
    <definedName name="INVENTORIES" localSheetId="5">#REF!</definedName>
    <definedName name="INVENTORIES">#REF!</definedName>
    <definedName name="INVESTMENTINSHAREOFSTOCKS" localSheetId="7">#REF!</definedName>
    <definedName name="INVESTMENTINSHAREOFSTOCKS" localSheetId="6">#REF!</definedName>
    <definedName name="INVESTMENTINSHAREOFSTOCKS" localSheetId="5">#REF!</definedName>
    <definedName name="INVESTMENTINSHAREOFSTOCKS">#REF!</definedName>
    <definedName name="INVOICE" localSheetId="7">#REF!</definedName>
    <definedName name="INVOICE" localSheetId="6">#REF!</definedName>
    <definedName name="INVOICE" localSheetId="5">#REF!</definedName>
    <definedName name="INVOICE">#REF!</definedName>
    <definedName name="item42a" localSheetId="7">'[18]Inc&amp;Exp'!#REF!</definedName>
    <definedName name="item42a" localSheetId="6">'[18]Inc&amp;Exp'!#REF!</definedName>
    <definedName name="item42a" localSheetId="5">'[18]Inc&amp;Exp'!#REF!</definedName>
    <definedName name="item42a">'[18]Inc&amp;Exp'!#REF!</definedName>
    <definedName name="item43" localSheetId="7">'[18]Inc&amp;Exp'!#REF!</definedName>
    <definedName name="item43" localSheetId="6">'[18]Inc&amp;Exp'!#REF!</definedName>
    <definedName name="item43" localSheetId="5">'[18]Inc&amp;Exp'!#REF!</definedName>
    <definedName name="item43">'[18]Inc&amp;Exp'!#REF!</definedName>
    <definedName name="item45" localSheetId="7">'[18]Inc&amp;Exp'!#REF!</definedName>
    <definedName name="item45" localSheetId="6">'[18]Inc&amp;Exp'!#REF!</definedName>
    <definedName name="item45" localSheetId="5">'[18]Inc&amp;Exp'!#REF!</definedName>
    <definedName name="item45">'[18]Inc&amp;Exp'!#REF!</definedName>
    <definedName name="item46" localSheetId="7">'[18]Inc&amp;Exp'!#REF!</definedName>
    <definedName name="item46" localSheetId="6">'[18]Inc&amp;Exp'!#REF!</definedName>
    <definedName name="item46" localSheetId="5">'[18]Inc&amp;Exp'!#REF!</definedName>
    <definedName name="item46">'[18]Inc&amp;Exp'!#REF!</definedName>
    <definedName name="item47" localSheetId="7">#REF!</definedName>
    <definedName name="item47" localSheetId="6">#REF!</definedName>
    <definedName name="item47" localSheetId="5">#REF!</definedName>
    <definedName name="item47">#REF!</definedName>
    <definedName name="item49" localSheetId="7">'[18]Inc&amp;Exp'!#REF!</definedName>
    <definedName name="item49" localSheetId="6">'[18]Inc&amp;Exp'!#REF!</definedName>
    <definedName name="item49" localSheetId="5">'[18]Inc&amp;Exp'!#REF!</definedName>
    <definedName name="item49">'[18]Inc&amp;Exp'!#REF!</definedName>
    <definedName name="item51">'[18]Inc&amp;Exp'!$K$32</definedName>
    <definedName name="item51d" localSheetId="7">#REF!</definedName>
    <definedName name="item51d" localSheetId="6">#REF!</definedName>
    <definedName name="item51d" localSheetId="5">#REF!</definedName>
    <definedName name="item51d">#REF!</definedName>
    <definedName name="iva" localSheetId="7">#REF!</definedName>
    <definedName name="iva" localSheetId="6">#REF!</definedName>
    <definedName name="iva" localSheetId="5">#REF!</definedName>
    <definedName name="iva">#REF!</definedName>
    <definedName name="j" localSheetId="7">#REF!</definedName>
    <definedName name="j" localSheetId="6">#REF!</definedName>
    <definedName name="j" localSheetId="5">#REF!</definedName>
    <definedName name="j">#REF!</definedName>
    <definedName name="J1A" localSheetId="7">#REF!</definedName>
    <definedName name="J1A" localSheetId="6">#REF!</definedName>
    <definedName name="J1A" localSheetId="5">#REF!</definedName>
    <definedName name="J1A">#REF!</definedName>
    <definedName name="J1B" localSheetId="7">#REF!</definedName>
    <definedName name="J1B" localSheetId="6">#REF!</definedName>
    <definedName name="J1B" localSheetId="5">#REF!</definedName>
    <definedName name="J1B">#REF!</definedName>
    <definedName name="jan_prima" localSheetId="7">#REF!</definedName>
    <definedName name="jan_prima" localSheetId="6">#REF!</definedName>
    <definedName name="jan_prima" localSheetId="5">#REF!</definedName>
    <definedName name="jan_prima">#REF!</definedName>
    <definedName name="jh" localSheetId="0" hidden="1">{"EVA",#N/A,FALSE,"EVA";"WACC",#N/A,FALSE,"WACC"}</definedName>
    <definedName name="jh" hidden="1">{"EVA",#N/A,FALSE,"EVA";"WACC",#N/A,FALSE,"WACC"}</definedName>
    <definedName name="jhcjd" localSheetId="7">#REF!</definedName>
    <definedName name="jhcjd" localSheetId="6">#REF!</definedName>
    <definedName name="jhcjd" localSheetId="5">#REF!</definedName>
    <definedName name="jhcjd">#REF!</definedName>
    <definedName name="jkj" localSheetId="0" hidden="1">{"mult96",#N/A,FALSE,"PETCOMP";"est96",#N/A,FALSE,"PETCOMP";"mult95",#N/A,FALSE,"PETCOMP";"est95",#N/A,FALSE,"PETCOMP";"multltm",#N/A,FALSE,"PETCOMP";"resultltm",#N/A,FALSE,"PETCOMP"}</definedName>
    <definedName name="jkj" hidden="1">{"mult96",#N/A,FALSE,"PETCOMP";"est96",#N/A,FALSE,"PETCOMP";"mult95",#N/A,FALSE,"PETCOMP";"est95",#N/A,FALSE,"PETCOMP";"multltm",#N/A,FALSE,"PETCOMP";"resultltm",#N/A,FALSE,"PETCOMP"}</definedName>
    <definedName name="jkl" localSheetId="0" hidden="1">{"mult96",#N/A,FALSE,"PETCOMP";"est96",#N/A,FALSE,"PETCOMP";"mult95",#N/A,FALSE,"PETCOMP";"est95",#N/A,FALSE,"PETCOMP";"multltm",#N/A,FALSE,"PETCOMP";"resultltm",#N/A,FALSE,"PETCOMP"}</definedName>
    <definedName name="jkl" hidden="1">{"mult96",#N/A,FALSE,"PETCOMP";"est96",#N/A,FALSE,"PETCOMP";"mult95",#N/A,FALSE,"PETCOMP";"est95",#N/A,FALSE,"PETCOMP";"multltm",#N/A,FALSE,"PETCOMP";"resultltm",#N/A,FALSE,"PETCOMP"}</definedName>
    <definedName name="Jonggol" localSheetId="0" hidden="1">{"mult96",#N/A,FALSE,"PETCOMP";"est96",#N/A,FALSE,"PETCOMP";"mult95",#N/A,FALSE,"PETCOMP";"est95",#N/A,FALSE,"PETCOMP";"multltm",#N/A,FALSE,"PETCOMP";"resultltm",#N/A,FALSE,"PETCOMP"}</definedName>
    <definedName name="Jonggol" hidden="1">{"mult96",#N/A,FALSE,"PETCOMP";"est96",#N/A,FALSE,"PETCOMP";"mult95",#N/A,FALSE,"PETCOMP";"est95",#N/A,FALSE,"PETCOMP";"multltm",#N/A,FALSE,"PETCOMP";"resultltm",#N/A,FALSE,"PETCOMP"}</definedName>
    <definedName name="jul_prima" localSheetId="7">#REF!</definedName>
    <definedName name="jul_prima" localSheetId="6">#REF!</definedName>
    <definedName name="jul_prima" localSheetId="5">#REF!</definedName>
    <definedName name="jul_prima">#REF!</definedName>
    <definedName name="jun_prima" localSheetId="7">#REF!</definedName>
    <definedName name="jun_prima" localSheetId="6">#REF!</definedName>
    <definedName name="jun_prima" localSheetId="5">#REF!</definedName>
    <definedName name="jun_prima">#REF!</definedName>
    <definedName name="K1A" localSheetId="7">#REF!</definedName>
    <definedName name="K1A" localSheetId="6">#REF!</definedName>
    <definedName name="K1A" localSheetId="5">#REF!</definedName>
    <definedName name="K1A">#REF!</definedName>
    <definedName name="KARMILA" localSheetId="7">#REF!</definedName>
    <definedName name="KARMILA" localSheetId="6">#REF!</definedName>
    <definedName name="KARMILA" localSheetId="5">#REF!</definedName>
    <definedName name="KARMILA">#REF!</definedName>
    <definedName name="kff" localSheetId="7">'[45]SE-C'!#REF!</definedName>
    <definedName name="kff" localSheetId="6">'[45]SE-C'!#REF!</definedName>
    <definedName name="kff" localSheetId="5">'[45]SE-C'!#REF!</definedName>
    <definedName name="kff">'[45]SE-C'!#REF!</definedName>
    <definedName name="KITTY" localSheetId="7">#REF!</definedName>
    <definedName name="KITTY" localSheetId="6">#REF!</definedName>
    <definedName name="KITTY" localSheetId="5">#REF!</definedName>
    <definedName name="KITTY">#REF!</definedName>
    <definedName name="kkl" localSheetId="0" hidden="1">{"Graphic",#N/A,TRUE,"Graphic"}</definedName>
    <definedName name="kkl" hidden="1">{"Graphic",#N/A,TRUE,"Graphic"}</definedName>
    <definedName name="klk" localSheetId="0" hidden="1">{"Graphic",#N/A,TRUE,"Graphic"}</definedName>
    <definedName name="klk" hidden="1">{"Graphic",#N/A,TRUE,"Graphic"}</definedName>
    <definedName name="KODE_ACC" localSheetId="7">'[42]A-GL-SUMMARY'!#REF!</definedName>
    <definedName name="KODE_ACC" localSheetId="6">'[42]A-GL-SUMMARY'!#REF!</definedName>
    <definedName name="KODE_ACC" localSheetId="5">'[42]A-GL-SUMMARY'!#REF!</definedName>
    <definedName name="KODE_ACC">'[42]A-GL-SUMMARY'!#REF!</definedName>
    <definedName name="KODE_LK" localSheetId="7">'[42]A-GL-SUMMARY'!#REF!</definedName>
    <definedName name="KODE_LK" localSheetId="6">'[42]A-GL-SUMMARY'!#REF!</definedName>
    <definedName name="KODE_LK" localSheetId="5">'[42]A-GL-SUMMARY'!#REF!</definedName>
    <definedName name="KODE_LK">'[42]A-GL-SUMMARY'!#REF!</definedName>
    <definedName name="KODE_LP" localSheetId="7">'[42]A-GL-SUMMARY'!#REF!</definedName>
    <definedName name="KODE_LP" localSheetId="6">'[42]A-GL-SUMMARY'!#REF!</definedName>
    <definedName name="KODE_LP" localSheetId="5">'[42]A-GL-SUMMARY'!#REF!</definedName>
    <definedName name="KODE_LP">'[42]A-GL-SUMMARY'!#REF!</definedName>
    <definedName name="kodeakun">'[46]LAP_KEGIATAN BULANAN'!$A$11:$A$1163</definedName>
    <definedName name="kojcjhsdjvhjlsdcv" localSheetId="0" hidden="1">{"paging",#N/A,TRUE,"TITLE";#N/A,#N/A,TRUE,"Paging subs";#N/A,#N/A,TRUE,"P&amp;L - Paging";#N/A,#N/A,TRUE,"Rev &amp; Usage Assump - Paging";#N/A,#N/A,TRUE,"Cost - Paging";"paging",#N/A,TRUE,"Capex "}</definedName>
    <definedName name="kojcjhsdjvhjlsdcv" hidden="1">{"paging",#N/A,TRUE,"TITLE";#N/A,#N/A,TRUE,"Paging subs";#N/A,#N/A,TRUE,"P&amp;L - Paging";#N/A,#N/A,TRUE,"Rev &amp; Usage Assump - Paging";#N/A,#N/A,TRUE,"Cost - Paging";"paging",#N/A,TRUE,"Capex "}</definedName>
    <definedName name="kop">'[47]Biaya Departemen'!$A$1:$E$4</definedName>
    <definedName name="kopRIN" localSheetId="7">#REF!</definedName>
    <definedName name="kopRIN" localSheetId="6">#REF!</definedName>
    <definedName name="kopRIN" localSheetId="5">#REF!</definedName>
    <definedName name="kopRIN">#REF!</definedName>
    <definedName name="KPSA">[48]Main!$A$5</definedName>
    <definedName name="KRISNA" localSheetId="7">#REF!</definedName>
    <definedName name="KRISNA" localSheetId="6">#REF!</definedName>
    <definedName name="KRISNA" localSheetId="5">#REF!</definedName>
    <definedName name="KRISNA">#REF!</definedName>
    <definedName name="kustomer" localSheetId="7">#REF!</definedName>
    <definedName name="kustomer" localSheetId="6">#REF!</definedName>
    <definedName name="kustomer" localSheetId="5">#REF!</definedName>
    <definedName name="kustomer">#REF!</definedName>
    <definedName name="L_Adjust">[49]Links!$H$1:$H$65536</definedName>
    <definedName name="L_AJE_Tot">[49]Links!$G$1:$G$65536</definedName>
    <definedName name="L_CY_Beg">[49]Links!$F$1:$F$65536</definedName>
    <definedName name="L_CY_End">[49]Links!$J$1:$J$65536</definedName>
    <definedName name="L_PY_End">[49]Links!$K$1:$K$65536</definedName>
    <definedName name="L_RJE_Tot">[49]Links!$I$1:$I$65536</definedName>
    <definedName name="L1A" localSheetId="7">#REF!</definedName>
    <definedName name="L1A" localSheetId="6">#REF!</definedName>
    <definedName name="L1A" localSheetId="5">#REF!</definedName>
    <definedName name="L1A">#REF!</definedName>
    <definedName name="LAPORAN">[50]Cek2Rek!$A$1</definedName>
    <definedName name="LB_10" localSheetId="7">[22]DBase!#REF!</definedName>
    <definedName name="LB_10" localSheetId="6">[22]DBase!#REF!</definedName>
    <definedName name="LB_10" localSheetId="5">[22]DBase!#REF!</definedName>
    <definedName name="LB_10">[22]DBase!#REF!</definedName>
    <definedName name="LD_6" localSheetId="7">[22]DBase!#REF!</definedName>
    <definedName name="LD_6" localSheetId="6">[22]DBase!#REF!</definedName>
    <definedName name="LD_6" localSheetId="5">[22]DBase!#REF!</definedName>
    <definedName name="LD_6">[22]DBase!#REF!</definedName>
    <definedName name="LE_1A" localSheetId="7">[22]DBase!#REF!</definedName>
    <definedName name="LE_1A" localSheetId="6">[22]DBase!#REF!</definedName>
    <definedName name="LE_1A" localSheetId="5">[22]DBase!#REF!</definedName>
    <definedName name="LE_1A">[22]DBase!#REF!</definedName>
    <definedName name="LE_6" localSheetId="7">[22]DBase!#REF!</definedName>
    <definedName name="LE_6" localSheetId="6">[22]DBase!#REF!</definedName>
    <definedName name="LE_6" localSheetId="5">[22]DBase!#REF!</definedName>
    <definedName name="LE_6">[22]DBase!#REF!</definedName>
    <definedName name="Lead_Sheets" localSheetId="7">#REF!</definedName>
    <definedName name="Lead_Sheets" localSheetId="6">#REF!</definedName>
    <definedName name="Lead_Sheets" localSheetId="5">#REF!</definedName>
    <definedName name="Lead_Sheets">#REF!</definedName>
    <definedName name="LIABFORRETIREMENTBENEFIT" localSheetId="7">#REF!</definedName>
    <definedName name="LIABFORRETIREMENTBENEFIT" localSheetId="6">#REF!</definedName>
    <definedName name="LIABFORRETIREMENTBENEFIT" localSheetId="5">#REF!</definedName>
    <definedName name="LIABFORRETIREMENTBENEFIT">#REF!</definedName>
    <definedName name="liftingsum" localSheetId="7">#REF!</definedName>
    <definedName name="liftingsum" localSheetId="6">#REF!</definedName>
    <definedName name="liftingsum" localSheetId="5">#REF!</definedName>
    <definedName name="liftingsum">#REF!</definedName>
    <definedName name="LINE" localSheetId="7">'[42]A-GL-SUMMARY'!#REF!</definedName>
    <definedName name="LINE" localSheetId="6">'[42]A-GL-SUMMARY'!#REF!</definedName>
    <definedName name="LINE" localSheetId="5">'[42]A-GL-SUMMARY'!#REF!</definedName>
    <definedName name="LINE">'[42]A-GL-SUMMARY'!#REF!</definedName>
    <definedName name="LLB_2ST" localSheetId="7">[22]DBase!#REF!</definedName>
    <definedName name="LLB_2ST" localSheetId="6">[22]DBase!#REF!</definedName>
    <definedName name="LLB_2ST" localSheetId="5">[22]DBase!#REF!</definedName>
    <definedName name="LLB_2ST">[22]DBase!#REF!</definedName>
    <definedName name="LLB_7" localSheetId="7">[22]DBase!#REF!</definedName>
    <definedName name="LLB_7" localSheetId="6">[22]DBase!#REF!</definedName>
    <definedName name="LLB_7" localSheetId="5">[22]DBase!#REF!</definedName>
    <definedName name="LLB_7">[22]DBase!#REF!</definedName>
    <definedName name="loanoffemp" localSheetId="7">'[6]Detail-PARENT'!#REF!</definedName>
    <definedName name="loanoffemp" localSheetId="6">'[6]Detail-PARENT'!#REF!</definedName>
    <definedName name="loanoffemp" localSheetId="5">'[6]Detail-PARENT'!#REF!</definedName>
    <definedName name="loanoffemp">'[6]Detail-PARENT'!#REF!</definedName>
    <definedName name="loanoffemp2">'[5]Detail-PARENT'!$AU$822</definedName>
    <definedName name="LONGTERMRECEIVABLE" localSheetId="7">#REF!</definedName>
    <definedName name="LONGTERMRECEIVABLE" localSheetId="6">#REF!</definedName>
    <definedName name="LONGTERMRECEIVABLE" localSheetId="5">#REF!</definedName>
    <definedName name="LONGTERMRECEIVABLE">#REF!</definedName>
    <definedName name="look_assets">'[39]Input Areas'!$D$6:$E$164</definedName>
    <definedName name="Look_Expenses">'[39]Input Areas'!$D$399:$AT$496</definedName>
    <definedName name="Look_Liabilities">'[39]Input Areas'!$D$186:$E$308</definedName>
    <definedName name="Look_opbal">'[39]Input Areas'!$D$166:$E$184</definedName>
    <definedName name="Look_Revenue">'[39]Input Areas'!$D$351:$AT$397</definedName>
    <definedName name="Look_UKGAAPA">'[39]UK GAAP Adjustments'!$E$8:$F$167</definedName>
    <definedName name="Look_UKGAAPPP">'[39]UK GAAP Purchase Price'!$D$7:$E$20</definedName>
    <definedName name="Look_Volume">'[39]Input Areas'!$D$512:$AT$567</definedName>
    <definedName name="loss_bf" localSheetId="7">#REF!</definedName>
    <definedName name="loss_bf" localSheetId="6">#REF!</definedName>
    <definedName name="loss_bf" localSheetId="5">#REF!</definedName>
    <definedName name="loss_bf">#REF!</definedName>
    <definedName name="loss_cf" localSheetId="7">#REF!</definedName>
    <definedName name="loss_cf" localSheetId="6">#REF!</definedName>
    <definedName name="loss_cf" localSheetId="5">#REF!</definedName>
    <definedName name="loss_cf">#REF!</definedName>
    <definedName name="LTDDIFFPAYMONFAACQ" localSheetId="7">#REF!</definedName>
    <definedName name="LTDDIFFPAYMONFAACQ" localSheetId="6">#REF!</definedName>
    <definedName name="LTDDIFFPAYMONFAACQ" localSheetId="5">#REF!</definedName>
    <definedName name="LTDDIFFPAYMONFAACQ">#REF!</definedName>
    <definedName name="LTDFOREXTRANSLATION" localSheetId="7">#REF!</definedName>
    <definedName name="LTDFOREXTRANSLATION" localSheetId="6">#REF!</definedName>
    <definedName name="LTDFOREXTRANSLATION" localSheetId="5">#REF!</definedName>
    <definedName name="LTDFOREXTRANSLATION">#REF!</definedName>
    <definedName name="LTDLOAN" localSheetId="7">#REF!</definedName>
    <definedName name="LTDLOAN" localSheetId="6">#REF!</definedName>
    <definedName name="LTDLOAN" localSheetId="5">#REF!</definedName>
    <definedName name="LTDLOAN">#REF!</definedName>
    <definedName name="LTDOBLIGATION" localSheetId="7">#REF!</definedName>
    <definedName name="LTDOBLIGATION" localSheetId="6">#REF!</definedName>
    <definedName name="LTDOBLIGATION" localSheetId="5">#REF!</definedName>
    <definedName name="LTDOBLIGATION">#REF!</definedName>
    <definedName name="LTDOTHER" localSheetId="7">#REF!</definedName>
    <definedName name="LTDOTHER" localSheetId="6">#REF!</definedName>
    <definedName name="LTDOTHER" localSheetId="5">#REF!</definedName>
    <definedName name="LTDOTHER">#REF!</definedName>
    <definedName name="LTDRELATED" localSheetId="7">#REF!</definedName>
    <definedName name="LTDRELATED" localSheetId="6">#REF!</definedName>
    <definedName name="LTDRELATED" localSheetId="5">#REF!</definedName>
    <definedName name="LTDRELATED">#REF!</definedName>
    <definedName name="lx">'[51]Account Payable:Revenue (10)'!$J$13:$J$47</definedName>
    <definedName name="LY" localSheetId="7">#REF!</definedName>
    <definedName name="LY" localSheetId="6">#REF!</definedName>
    <definedName name="LY" localSheetId="5">#REF!</definedName>
    <definedName name="LY">#REF!</definedName>
    <definedName name="M1A" localSheetId="7">#REF!</definedName>
    <definedName name="M1A" localSheetId="6">#REF!</definedName>
    <definedName name="M1A" localSheetId="5">#REF!</definedName>
    <definedName name="M1A">#REF!</definedName>
    <definedName name="M1B" localSheetId="7">#REF!</definedName>
    <definedName name="M1B" localSheetId="6">#REF!</definedName>
    <definedName name="M1B" localSheetId="5">#REF!</definedName>
    <definedName name="M1B">#REF!</definedName>
    <definedName name="mar_prima" localSheetId="7">#REF!</definedName>
    <definedName name="mar_prima" localSheetId="6">#REF!</definedName>
    <definedName name="mar_prima" localSheetId="5">#REF!</definedName>
    <definedName name="mar_prima">#REF!</definedName>
    <definedName name="Marzo" localSheetId="7">#REF!</definedName>
    <definedName name="Marzo" localSheetId="6">#REF!</definedName>
    <definedName name="Marzo" localSheetId="5">#REF!</definedName>
    <definedName name="Marzo">#REF!</definedName>
    <definedName name="material" localSheetId="7">'[52]SE-C'!#REF!</definedName>
    <definedName name="material" localSheetId="6">'[52]SE-C'!#REF!</definedName>
    <definedName name="material" localSheetId="5">'[52]SE-C'!#REF!</definedName>
    <definedName name="material">'[52]SE-C'!#REF!</definedName>
    <definedName name="may_prima" localSheetId="7">#REF!</definedName>
    <definedName name="may_prima" localSheetId="6">#REF!</definedName>
    <definedName name="may_prima" localSheetId="5">#REF!</definedName>
    <definedName name="may_prima">#REF!</definedName>
    <definedName name="Mayo" localSheetId="7">#REF!</definedName>
    <definedName name="Mayo" localSheetId="6">#REF!</definedName>
    <definedName name="Mayo" localSheetId="5">#REF!</definedName>
    <definedName name="Mayo">#REF!</definedName>
    <definedName name="melapr" localSheetId="7">#REF!</definedName>
    <definedName name="melapr" localSheetId="6">#REF!</definedName>
    <definedName name="melapr" localSheetId="5">#REF!</definedName>
    <definedName name="melapr">#REF!</definedName>
    <definedName name="melaug" localSheetId="7">#REF!</definedName>
    <definedName name="melaug" localSheetId="6">#REF!</definedName>
    <definedName name="melaug" localSheetId="5">#REF!</definedName>
    <definedName name="melaug">#REF!</definedName>
    <definedName name="meldec" localSheetId="7">#REF!</definedName>
    <definedName name="meldec" localSheetId="6">#REF!</definedName>
    <definedName name="meldec" localSheetId="5">#REF!</definedName>
    <definedName name="meldec">#REF!</definedName>
    <definedName name="melfeb" localSheetId="7">#REF!</definedName>
    <definedName name="melfeb" localSheetId="6">#REF!</definedName>
    <definedName name="melfeb" localSheetId="5">#REF!</definedName>
    <definedName name="melfeb">#REF!</definedName>
    <definedName name="melgar">[33]Summary!$F$91</definedName>
    <definedName name="meljan" localSheetId="7">#REF!</definedName>
    <definedName name="meljan" localSheetId="6">#REF!</definedName>
    <definedName name="meljan" localSheetId="5">#REF!</definedName>
    <definedName name="meljan">#REF!</definedName>
    <definedName name="meljul" localSheetId="7">#REF!</definedName>
    <definedName name="meljul" localSheetId="6">#REF!</definedName>
    <definedName name="meljul" localSheetId="5">#REF!</definedName>
    <definedName name="meljul">#REF!</definedName>
    <definedName name="meljun" localSheetId="7">#REF!</definedName>
    <definedName name="meljun" localSheetId="6">#REF!</definedName>
    <definedName name="meljun" localSheetId="5">#REF!</definedName>
    <definedName name="meljun">#REF!</definedName>
    <definedName name="melmar" localSheetId="7">#REF!</definedName>
    <definedName name="melmar" localSheetId="6">#REF!</definedName>
    <definedName name="melmar" localSheetId="5">#REF!</definedName>
    <definedName name="melmar">#REF!</definedName>
    <definedName name="melmay" localSheetId="7">#REF!</definedName>
    <definedName name="melmay" localSheetId="6">#REF!</definedName>
    <definedName name="melmay" localSheetId="5">#REF!</definedName>
    <definedName name="melmay">#REF!</definedName>
    <definedName name="melnar">[33]Summary!$F$95</definedName>
    <definedName name="melnov" localSheetId="7">#REF!</definedName>
    <definedName name="melnov" localSheetId="6">#REF!</definedName>
    <definedName name="melnov" localSheetId="5">#REF!</definedName>
    <definedName name="melnov">#REF!</definedName>
    <definedName name="meloct" localSheetId="7">#REF!</definedName>
    <definedName name="meloct" localSheetId="6">#REF!</definedName>
    <definedName name="meloct" localSheetId="5">#REF!</definedName>
    <definedName name="meloct">#REF!</definedName>
    <definedName name="melsep" localSheetId="7">#REF!</definedName>
    <definedName name="melsep" localSheetId="6">#REF!</definedName>
    <definedName name="melsep" localSheetId="5">#REF!</definedName>
    <definedName name="melsep">#REF!</definedName>
    <definedName name="MM">[38]JobDetails!$A$56:$A$90</definedName>
    <definedName name="month">[18]Input!$N$72:$N$83</definedName>
    <definedName name="monthno">[18]Input!$M$72:$M$83</definedName>
    <definedName name="Monthof2004" localSheetId="7">#REF!</definedName>
    <definedName name="Monthof2004" localSheetId="6">#REF!</definedName>
    <definedName name="Monthof2004" localSheetId="5">#REF!</definedName>
    <definedName name="Monthof2004">#REF!</definedName>
    <definedName name="MOvement">'[53]11-12'!$A$7:$V$105</definedName>
    <definedName name="mydata" localSheetId="7">#REF!</definedName>
    <definedName name="mydata" localSheetId="6">#REF!</definedName>
    <definedName name="mydata" localSheetId="5">#REF!</definedName>
    <definedName name="mydata">#REF!</definedName>
    <definedName name="N1A" localSheetId="7">#REF!</definedName>
    <definedName name="N1A" localSheetId="6">#REF!</definedName>
    <definedName name="N1A" localSheetId="5">#REF!</definedName>
    <definedName name="N1A">#REF!</definedName>
    <definedName name="N1B" localSheetId="7">#REF!</definedName>
    <definedName name="N1B" localSheetId="6">#REF!</definedName>
    <definedName name="N1B" localSheetId="5">#REF!</definedName>
    <definedName name="N1B">#REF!</definedName>
    <definedName name="N1C" localSheetId="7">#REF!</definedName>
    <definedName name="N1C" localSheetId="6">#REF!</definedName>
    <definedName name="N1C" localSheetId="5">#REF!</definedName>
    <definedName name="N1C">#REF!</definedName>
    <definedName name="NAMA_ACC" localSheetId="7">'[42]A-GL-SUMMARY'!#REF!</definedName>
    <definedName name="NAMA_ACC" localSheetId="6">'[42]A-GL-SUMMARY'!#REF!</definedName>
    <definedName name="NAMA_ACC" localSheetId="5">'[42]A-GL-SUMMARY'!#REF!</definedName>
    <definedName name="NAMA_ACC">'[42]A-GL-SUMMARY'!#REF!</definedName>
    <definedName name="National_Employee_Permanent" localSheetId="7">#REF!</definedName>
    <definedName name="National_Employee_Permanent" localSheetId="6">#REF!</definedName>
    <definedName name="National_Employee_Permanent" localSheetId="5">#REF!</definedName>
    <definedName name="National_Employee_Permanent">#REF!</definedName>
    <definedName name="nbp_melawan" localSheetId="7">#REF!</definedName>
    <definedName name="nbp_melawan" localSheetId="6">#REF!</definedName>
    <definedName name="nbp_melawan" localSheetId="5">#REF!</definedName>
    <definedName name="nbp_melawan">#REF!</definedName>
    <definedName name="nbp_pinang" localSheetId="7">#REF!</definedName>
    <definedName name="nbp_pinang" localSheetId="6">#REF!</definedName>
    <definedName name="nbp_pinang" localSheetId="5">#REF!</definedName>
    <definedName name="nbp_pinang">#REF!</definedName>
    <definedName name="nbp_prima" localSheetId="7">#REF!</definedName>
    <definedName name="nbp_prima" localSheetId="6">#REF!</definedName>
    <definedName name="nbp_prima" localSheetId="5">#REF!</definedName>
    <definedName name="nbp_prima">#REF!</definedName>
    <definedName name="new" localSheetId="0" hidden="1">{"Graphic",#N/A,TRUE,"Graphic"}</definedName>
    <definedName name="new" hidden="1">{"Graphic",#N/A,TRUE,"Graphic"}</definedName>
    <definedName name="NEWAIS" localSheetId="7">[54]Sheet3!#REF!</definedName>
    <definedName name="NEWAIS" localSheetId="6">[54]Sheet3!#REF!</definedName>
    <definedName name="NEWAIS" localSheetId="5">[54]Sheet3!#REF!</definedName>
    <definedName name="NEWAIS">[54]Sheet3!#REF!</definedName>
    <definedName name="nm" localSheetId="0" hidden="1">{"DCF","UPSIDE CASE",FALSE,"Sheet1";"DCF","BASE CASE",FALSE,"Sheet1";"DCF","DOWNSIDE CASE",FALSE,"Sheet1"}</definedName>
    <definedName name="nm" hidden="1">{"DCF","UPSIDE CASE",FALSE,"Sheet1";"DCF","BASE CASE",FALSE,"Sheet1";"DCF","DOWNSIDE CASE",FALSE,"Sheet1"}</definedName>
    <definedName name="nnn" localSheetId="0" hidden="1">{"Graphic",#N/A,TRUE,"Graphic"}</definedName>
    <definedName name="nnn" hidden="1">{"Graphic",#N/A,TRUE,"Graphic"}</definedName>
    <definedName name="No_of_charts">[7]INPUTS!$A$3</definedName>
    <definedName name="NORA" localSheetId="7">#REF!</definedName>
    <definedName name="NORA" localSheetId="6">#REF!</definedName>
    <definedName name="NORA" localSheetId="5">#REF!</definedName>
    <definedName name="NORA">#REF!</definedName>
    <definedName name="NOTESPAYABLE" localSheetId="7">#REF!</definedName>
    <definedName name="NOTESPAYABLE" localSheetId="6">#REF!</definedName>
    <definedName name="NOTESPAYABLE" localSheetId="5">#REF!</definedName>
    <definedName name="NOTESPAYABLE">#REF!</definedName>
    <definedName name="nov_prima" localSheetId="7">#REF!</definedName>
    <definedName name="nov_prima" localSheetId="6">#REF!</definedName>
    <definedName name="nov_prima" localSheetId="5">#REF!</definedName>
    <definedName name="nov_prima">#REF!</definedName>
    <definedName name="np" localSheetId="7">'[6]Detail-PARENT'!#REF!</definedName>
    <definedName name="np" localSheetId="6">'[6]Detail-PARENT'!#REF!</definedName>
    <definedName name="np" localSheetId="5">'[6]Detail-PARENT'!#REF!</definedName>
    <definedName name="np">'[6]Detail-PARENT'!#REF!</definedName>
    <definedName name="O1A" localSheetId="7">#REF!</definedName>
    <definedName name="O1A" localSheetId="6">#REF!</definedName>
    <definedName name="O1A" localSheetId="5">#REF!</definedName>
    <definedName name="O1A">#REF!</definedName>
    <definedName name="OAMEA" localSheetId="7">[55]Instructions!#REF!</definedName>
    <definedName name="OAMEA" localSheetId="6">[55]Instructions!#REF!</definedName>
    <definedName name="OAMEA" localSheetId="5">[55]Instructions!#REF!</definedName>
    <definedName name="OAMEA">[55]Instructions!#REF!</definedName>
    <definedName name="OBtruck_opt1" localSheetId="7">#REF!</definedName>
    <definedName name="OBtruck_opt1" localSheetId="6">#REF!</definedName>
    <definedName name="OBtruck_opt1" localSheetId="5">#REF!</definedName>
    <definedName name="OBtruck_opt1">#REF!</definedName>
    <definedName name="OBtruck_opt2" localSheetId="7">#REF!</definedName>
    <definedName name="OBtruck_opt2" localSheetId="6">#REF!</definedName>
    <definedName name="OBtruck_opt2" localSheetId="5">#REF!</definedName>
    <definedName name="OBtruck_opt2">#REF!</definedName>
    <definedName name="OCFSA" localSheetId="7">[55]Instructions!#REF!</definedName>
    <definedName name="OCFSA" localSheetId="6">[55]Instructions!#REF!</definedName>
    <definedName name="OCFSA" localSheetId="5">[55]Instructions!#REF!</definedName>
    <definedName name="OCFSA">[55]Instructions!#REF!</definedName>
    <definedName name="oct_prima" localSheetId="7">#REF!</definedName>
    <definedName name="oct_prima" localSheetId="6">#REF!</definedName>
    <definedName name="oct_prima" localSheetId="5">#REF!</definedName>
    <definedName name="oct_prima">#REF!</definedName>
    <definedName name="OFFICE" localSheetId="7">#REF!</definedName>
    <definedName name="OFFICE" localSheetId="6">#REF!</definedName>
    <definedName name="OFFICE" localSheetId="5">#REF!</definedName>
    <definedName name="OFFICE">#REF!</definedName>
    <definedName name="OH" localSheetId="7">#REF!</definedName>
    <definedName name="OH" localSheetId="6">#REF!</definedName>
    <definedName name="OH" localSheetId="5">#REF!</definedName>
    <definedName name="OH">#REF!</definedName>
    <definedName name="OLE_LINK1" localSheetId="7">#REF!</definedName>
    <definedName name="OLE_LINK1" localSheetId="6">#REF!</definedName>
    <definedName name="OLE_LINK1" localSheetId="5">#REF!</definedName>
    <definedName name="OLE_LINK1">#REF!</definedName>
    <definedName name="one" localSheetId="0" hidden="1">{"adj95mult",#N/A,FALSE,"COMPCO";"adj95est",#N/A,FALSE,"COMPCO"}</definedName>
    <definedName name="one" hidden="1">{"adj95mult",#N/A,FALSE,"COMPCO";"adj95est",#N/A,FALSE,"COMPCO"}</definedName>
    <definedName name="ooo" localSheetId="0" hidden="1">{"Graphic",#N/A,TRUE,"Graphic"}</definedName>
    <definedName name="ooo" hidden="1">{"Graphic",#N/A,TRUE,"Graphic"}</definedName>
    <definedName name="Op_Rep_Mnth">[7]Dates!$B$2</definedName>
    <definedName name="Op_Rep_Title_date">[56]Dates!$B$5</definedName>
    <definedName name="openrebate" localSheetId="7">#REF!</definedName>
    <definedName name="openrebate" localSheetId="6">#REF!</definedName>
    <definedName name="openrebate" localSheetId="5">#REF!</definedName>
    <definedName name="openrebate">#REF!</definedName>
    <definedName name="opera10" localSheetId="7">#REF!</definedName>
    <definedName name="opera10" localSheetId="6">#REF!</definedName>
    <definedName name="opera10" localSheetId="5">#REF!</definedName>
    <definedName name="opera10">#REF!</definedName>
    <definedName name="Operativo" localSheetId="7">#REF!</definedName>
    <definedName name="Operativo" localSheetId="6">#REF!</definedName>
    <definedName name="Operativo" localSheetId="5">#REF!</definedName>
    <definedName name="Operativo">#REF!</definedName>
    <definedName name="Ops_DBSwitch" localSheetId="7">#REF!</definedName>
    <definedName name="Ops_DBSwitch" localSheetId="6">#REF!</definedName>
    <definedName name="Ops_DBSwitch" localSheetId="5">#REF!</definedName>
    <definedName name="Ops_DBSwitch">#REF!</definedName>
    <definedName name="Orient" localSheetId="7">#REF!</definedName>
    <definedName name="Orient" localSheetId="6">#REF!</definedName>
    <definedName name="Orient" localSheetId="5">#REF!</definedName>
    <definedName name="Orient">#REF!</definedName>
    <definedName name="OTHADVANCEFORINVESTMENT" localSheetId="7">#REF!</definedName>
    <definedName name="OTHADVANCEFORINVESTMENT" localSheetId="6">#REF!</definedName>
    <definedName name="OTHADVANCEFORINVESTMENT" localSheetId="5">#REF!</definedName>
    <definedName name="OTHADVANCEFORINVESTMENT">#REF!</definedName>
    <definedName name="OTHADVANCEFORPURCHASE" localSheetId="7">#REF!</definedName>
    <definedName name="OTHADVANCEFORPURCHASE" localSheetId="6">#REF!</definedName>
    <definedName name="OTHADVANCEFORPURCHASE" localSheetId="5">#REF!</definedName>
    <definedName name="OTHADVANCEFORPURCHASE">#REF!</definedName>
    <definedName name="OTHASSETNOTUSED" localSheetId="7">#REF!</definedName>
    <definedName name="OTHASSETNOTUSED" localSheetId="6">#REF!</definedName>
    <definedName name="OTHASSETNOTUSED" localSheetId="5">#REF!</definedName>
    <definedName name="OTHASSETNOTUSED">#REF!</definedName>
    <definedName name="OTHBANKGUARANTEE" localSheetId="7">#REF!</definedName>
    <definedName name="OTHBANKGUARANTEE" localSheetId="6">#REF!</definedName>
    <definedName name="OTHBANKGUARANTEE" localSheetId="5">#REF!</definedName>
    <definedName name="OTHBANKGUARANTEE">#REF!</definedName>
    <definedName name="OTHBONDSINGKINGFUND" localSheetId="7">#REF!</definedName>
    <definedName name="OTHBONDSINGKINGFUND" localSheetId="6">#REF!</definedName>
    <definedName name="OTHBONDSINGKINGFUND" localSheetId="5">#REF!</definedName>
    <definedName name="OTHBONDSINGKINGFUND">#REF!</definedName>
    <definedName name="OTHBUSINESSDEVELPMENTPROJECT" localSheetId="7">#REF!</definedName>
    <definedName name="OTHBUSINESSDEVELPMENTPROJECT" localSheetId="6">#REF!</definedName>
    <definedName name="OTHBUSINESSDEVELPMENTPROJECT" localSheetId="5">#REF!</definedName>
    <definedName name="OTHBUSINESSDEVELPMENTPROJECT">#REF!</definedName>
    <definedName name="OTHDEFCHARGE" localSheetId="7">#REF!</definedName>
    <definedName name="OTHDEFCHARGE" localSheetId="6">#REF!</definedName>
    <definedName name="OTHDEFCHARGE" localSheetId="5">#REF!</definedName>
    <definedName name="OTHDEFCHARGE">#REF!</definedName>
    <definedName name="OTHDEFERREDPROJECT" localSheetId="7">#REF!</definedName>
    <definedName name="OTHDEFERREDPROJECT" localSheetId="6">#REF!</definedName>
    <definedName name="OTHDEFERREDPROJECT" localSheetId="5">#REF!</definedName>
    <definedName name="OTHDEFERREDPROJECT">#REF!</definedName>
    <definedName name="OTHDEPOSITRECEIVABLE" localSheetId="7">#REF!</definedName>
    <definedName name="OTHDEPOSITRECEIVABLE" localSheetId="6">#REF!</definedName>
    <definedName name="OTHDEPOSITRECEIVABLE" localSheetId="5">#REF!</definedName>
    <definedName name="OTHDEPOSITRECEIVABLE">#REF!</definedName>
    <definedName name="OTHDUEFROMPLASMAPROJECT" localSheetId="7">#REF!</definedName>
    <definedName name="OTHDUEFROMPLASMAPROJECT" localSheetId="6">#REF!</definedName>
    <definedName name="OTHDUEFROMPLASMAPROJECT" localSheetId="5">#REF!</definedName>
    <definedName name="OTHDUEFROMPLASMAPROJECT">#REF!</definedName>
    <definedName name="otherexp" localSheetId="7">'[6]Detail-PARENT'!#REF!</definedName>
    <definedName name="otherexp" localSheetId="6">'[6]Detail-PARENT'!#REF!</definedName>
    <definedName name="otherexp" localSheetId="5">'[6]Detail-PARENT'!#REF!</definedName>
    <definedName name="otherexp">'[6]Detail-PARENT'!#REF!</definedName>
    <definedName name="OTHGUARANTEELC" localSheetId="7">#REF!</definedName>
    <definedName name="OTHGUARANTEELC" localSheetId="6">#REF!</definedName>
    <definedName name="OTHGUARANTEELC" localSheetId="5">#REF!</definedName>
    <definedName name="OTHGUARANTEELC">#REF!</definedName>
    <definedName name="OTHLOANTOEMPLOYEE" localSheetId="7">#REF!</definedName>
    <definedName name="OTHLOANTOEMPLOYEE" localSheetId="6">#REF!</definedName>
    <definedName name="OTHLOANTOEMPLOYEE" localSheetId="5">#REF!</definedName>
    <definedName name="OTHLOANTOEMPLOYEE">#REF!</definedName>
    <definedName name="OTHOTHER" localSheetId="7">#REF!</definedName>
    <definedName name="OTHOTHER" localSheetId="6">#REF!</definedName>
    <definedName name="OTHOTHER" localSheetId="5">#REF!</definedName>
    <definedName name="OTHOTHER">#REF!</definedName>
    <definedName name="OTHPREOPERATINGEXPENSE" localSheetId="7">#REF!</definedName>
    <definedName name="OTHPREOPERATINGEXPENSE" localSheetId="6">#REF!</definedName>
    <definedName name="OTHPREOPERATINGEXPENSE" localSheetId="5">#REF!</definedName>
    <definedName name="OTHPREOPERATINGEXPENSE">#REF!</definedName>
    <definedName name="othrasst" localSheetId="7">'[6]Detail-PARENT'!#REF!</definedName>
    <definedName name="othrasst" localSheetId="6">'[6]Detail-PARENT'!#REF!</definedName>
    <definedName name="othrasst" localSheetId="5">'[6]Detail-PARENT'!#REF!</definedName>
    <definedName name="othrasst">'[6]Detail-PARENT'!#REF!</definedName>
    <definedName name="othrasst2">'[5]Detail-PARENT'!$AU$852</definedName>
    <definedName name="OTHRESTRICTEDFUND" localSheetId="7">#REF!</definedName>
    <definedName name="OTHRESTRICTEDFUND" localSheetId="6">#REF!</definedName>
    <definedName name="OTHRESTRICTEDFUND" localSheetId="5">#REF!</definedName>
    <definedName name="OTHRESTRICTEDFUND">#REF!</definedName>
    <definedName name="OTHRLTD" localSheetId="7">'[6]Detail-PARENT'!#REF!</definedName>
    <definedName name="OTHRLTD" localSheetId="6">'[6]Detail-PARENT'!#REF!</definedName>
    <definedName name="OTHRLTD" localSheetId="5">'[6]Detail-PARENT'!#REF!</definedName>
    <definedName name="OTHRLTD">'[6]Detail-PARENT'!#REF!</definedName>
    <definedName name="othrltd2">'[5]Detail-PARENT'!$AU$712</definedName>
    <definedName name="OTHSECURITYDEPOSIT" localSheetId="7">#REF!</definedName>
    <definedName name="OTHSECURITYDEPOSIT" localSheetId="6">#REF!</definedName>
    <definedName name="OTHSECURITYDEPOSIT" localSheetId="5">#REF!</definedName>
    <definedName name="OTHSECURITYDEPOSIT">#REF!</definedName>
    <definedName name="OTHSEEDLING" localSheetId="7">#REF!</definedName>
    <definedName name="OTHSEEDLING" localSheetId="6">#REF!</definedName>
    <definedName name="OTHSEEDLING" localSheetId="5">#REF!</definedName>
    <definedName name="OTHSEEDLING">#REF!</definedName>
    <definedName name="OTHTAXREFUND" localSheetId="7">#REF!</definedName>
    <definedName name="OTHTAXREFUND" localSheetId="6">#REF!</definedName>
    <definedName name="OTHTAXREFUND" localSheetId="5">#REF!</definedName>
    <definedName name="OTHTAXREFUND">#REF!</definedName>
    <definedName name="P1A" localSheetId="7">#REF!</definedName>
    <definedName name="P1A" localSheetId="6">#REF!</definedName>
    <definedName name="P1A" localSheetId="5">#REF!</definedName>
    <definedName name="P1A">#REF!</definedName>
    <definedName name="Page_1_of_6" localSheetId="7">#REF!</definedName>
    <definedName name="Page_1_of_6" localSheetId="6">#REF!</definedName>
    <definedName name="Page_1_of_6" localSheetId="5">#REF!</definedName>
    <definedName name="Page_1_of_6">#REF!</definedName>
    <definedName name="Page_2_of_3" localSheetId="7">'[16]R-16.2'!#REF!</definedName>
    <definedName name="Page_2_of_3" localSheetId="6">'[16]R-16.2'!#REF!</definedName>
    <definedName name="Page_2_of_3" localSheetId="5">'[16]R-16.2'!#REF!</definedName>
    <definedName name="Page_2_of_3">'[16]R-16.2'!#REF!</definedName>
    <definedName name="Page_3_of_3" localSheetId="7">'[16]R-16.2'!#REF!</definedName>
    <definedName name="Page_3_of_3" localSheetId="6">'[16]R-16.2'!#REF!</definedName>
    <definedName name="Page_3_of_3" localSheetId="5">'[16]R-16.2'!#REF!</definedName>
    <definedName name="Page_3_of_3">'[16]R-16.2'!#REF!</definedName>
    <definedName name="Page_6_of_6" localSheetId="7">'[16]R-16.1'!#REF!</definedName>
    <definedName name="Page_6_of_6" localSheetId="6">'[16]R-16.1'!#REF!</definedName>
    <definedName name="Page_6_of_6" localSheetId="5">'[16]R-16.1'!#REF!</definedName>
    <definedName name="Page_6_of_6">'[16]R-16.1'!#REF!</definedName>
    <definedName name="PAGEALL" localSheetId="7">#REF!</definedName>
    <definedName name="PAGEALL" localSheetId="6">#REF!</definedName>
    <definedName name="PAGEALL" localSheetId="5">#REF!</definedName>
    <definedName name="PAGEALL">#REF!</definedName>
    <definedName name="PAGEBS" localSheetId="7">#REF!</definedName>
    <definedName name="PAGEBS" localSheetId="6">#REF!</definedName>
    <definedName name="PAGEBS" localSheetId="5">#REF!</definedName>
    <definedName name="PAGEBS">#REF!</definedName>
    <definedName name="PAGEIS" localSheetId="7">#REF!</definedName>
    <definedName name="PAGEIS" localSheetId="6">#REF!</definedName>
    <definedName name="PAGEIS" localSheetId="5">#REF!</definedName>
    <definedName name="PAGEIS">#REF!</definedName>
    <definedName name="PAIDUPCAPITAL" localSheetId="7">#REF!</definedName>
    <definedName name="PAIDUPCAPITAL" localSheetId="6">#REF!</definedName>
    <definedName name="PAIDUPCAPITAL" localSheetId="5">#REF!</definedName>
    <definedName name="PAIDUPCAPITAL">#REF!</definedName>
    <definedName name="PAJE" localSheetId="7">#REF!</definedName>
    <definedName name="PAJE" localSheetId="6">#REF!</definedName>
    <definedName name="PAJE" localSheetId="5">#REF!</definedName>
    <definedName name="PAJE">#REF!</definedName>
    <definedName name="Pavgprice">[7]INPUTS!$H$28</definedName>
    <definedName name="paymentdate" localSheetId="7">#REF!</definedName>
    <definedName name="paymentdate" localSheetId="6">#REF!</definedName>
    <definedName name="paymentdate" localSheetId="5">#REF!</definedName>
    <definedName name="paymentdate">#REF!</definedName>
    <definedName name="payroll" localSheetId="7">#REF!</definedName>
    <definedName name="payroll" localSheetId="6">#REF!</definedName>
    <definedName name="payroll" localSheetId="5">#REF!</definedName>
    <definedName name="payroll">#REF!</definedName>
    <definedName name="Pbincm">[7]INPUTS!$H$20</definedName>
    <definedName name="Pbinob">[7]INPUTS!$H$17</definedName>
    <definedName name="Pcapex">[7]INPUTS!$H$14</definedName>
    <definedName name="Pcconv">[7]INPUTS!$H$8</definedName>
    <definedName name="Pcf">[7]INPUTS!$H$13</definedName>
    <definedName name="Pcostpertonne">[7]INPUTS!$H$11</definedName>
    <definedName name="Pdifr">[7]INPUTS!$H$6</definedName>
    <definedName name="Pempl100">[7]INPUTS!$H$40</definedName>
    <definedName name="Pempl200">[7]INPUTS!$H$41</definedName>
    <definedName name="Pempl300">[7]INPUTS!$H$42</definedName>
    <definedName name="Pempl400">[7]INPUTS!$H$43</definedName>
    <definedName name="Pempl500">[7]INPUTS!$H$44</definedName>
    <definedName name="Pempl600">[7]INPUTS!$H$45</definedName>
    <definedName name="Pempl900">[7]INPUTS!$H$46</definedName>
    <definedName name="Pempl910">[7]INPUTS!$H$48</definedName>
    <definedName name="Pempl920">[7]INPUTS!$H$47</definedName>
    <definedName name="penalty">[33]Summary!$O$89</definedName>
    <definedName name="Period">[57]Period!$A$1:$B$39</definedName>
    <definedName name="persexp" localSheetId="7">'[6]Detail-PARENT'!#REF!</definedName>
    <definedName name="persexp" localSheetId="6">'[6]Detail-PARENT'!#REF!</definedName>
    <definedName name="persexp" localSheetId="5">'[6]Detail-PARENT'!#REF!</definedName>
    <definedName name="persexp">'[6]Detail-PARENT'!#REF!</definedName>
    <definedName name="Pg_Setup_Land_Draft" localSheetId="7">#REF!</definedName>
    <definedName name="Pg_Setup_Land_Draft" localSheetId="6">#REF!</definedName>
    <definedName name="Pg_Setup_Land_Draft" localSheetId="5">#REF!</definedName>
    <definedName name="Pg_Setup_Land_Draft">#REF!</definedName>
    <definedName name="Pg_Setup_Land_Fin" localSheetId="7">#REF!</definedName>
    <definedName name="Pg_Setup_Land_Fin" localSheetId="6">#REF!</definedName>
    <definedName name="Pg_Setup_Land_Fin" localSheetId="5">#REF!</definedName>
    <definedName name="Pg_Setup_Land_Fin">#REF!</definedName>
    <definedName name="Pg_Setup_Port_Draft" localSheetId="7">#REF!</definedName>
    <definedName name="Pg_Setup_Port_Draft" localSheetId="6">#REF!</definedName>
    <definedName name="Pg_Setup_Port_Draft" localSheetId="5">#REF!</definedName>
    <definedName name="Pg_Setup_Port_Draft">#REF!</definedName>
    <definedName name="Pg_Setup_Port_Fin" localSheetId="7">#REF!</definedName>
    <definedName name="Pg_Setup_Port_Fin" localSheetId="6">#REF!</definedName>
    <definedName name="Pg_Setup_Port_Fin" localSheetId="5">#REF!</definedName>
    <definedName name="Pg_Setup_Port_Fin">#REF!</definedName>
    <definedName name="Phatcm">[7]INPUTS!$H$18</definedName>
    <definedName name="Phatob">[7]INPUTS!$H$15</definedName>
    <definedName name="pinapr" localSheetId="7">#REF!</definedName>
    <definedName name="pinapr" localSheetId="6">#REF!</definedName>
    <definedName name="pinapr" localSheetId="5">#REF!</definedName>
    <definedName name="pinapr">#REF!</definedName>
    <definedName name="pinaug" localSheetId="7">#REF!</definedName>
    <definedName name="pinaug" localSheetId="6">#REF!</definedName>
    <definedName name="pinaug" localSheetId="5">#REF!</definedName>
    <definedName name="pinaug">#REF!</definedName>
    <definedName name="pinbtu">[33]Summary!$E$96</definedName>
    <definedName name="pindec" localSheetId="7">#REF!</definedName>
    <definedName name="pindec" localSheetId="6">#REF!</definedName>
    <definedName name="pindec" localSheetId="5">#REF!</definedName>
    <definedName name="pindec">#REF!</definedName>
    <definedName name="pinfeb" localSheetId="7">#REF!</definedName>
    <definedName name="pinfeb" localSheetId="6">#REF!</definedName>
    <definedName name="pinfeb" localSheetId="5">#REF!</definedName>
    <definedName name="pinfeb">#REF!</definedName>
    <definedName name="pingad">[33]Summary!$E$93</definedName>
    <definedName name="pingar">[33]Summary!$E$91</definedName>
    <definedName name="pingj">[33]Summary!$E$97</definedName>
    <definedName name="pinjan" localSheetId="7">#REF!</definedName>
    <definedName name="pinjan" localSheetId="6">#REF!</definedName>
    <definedName name="pinjan" localSheetId="5">#REF!</definedName>
    <definedName name="pinjan">#REF!</definedName>
    <definedName name="pinjul" localSheetId="7">#REF!</definedName>
    <definedName name="pinjul" localSheetId="6">#REF!</definedName>
    <definedName name="pinjul" localSheetId="5">#REF!</definedName>
    <definedName name="pinjul">#REF!</definedName>
    <definedName name="pinjun" localSheetId="7">#REF!</definedName>
    <definedName name="pinjun" localSheetId="6">#REF!</definedName>
    <definedName name="pinjun" localSheetId="5">#REF!</definedName>
    <definedName name="pinjun">#REF!</definedName>
    <definedName name="pinmar" localSheetId="7">#REF!</definedName>
    <definedName name="pinmar" localSheetId="6">#REF!</definedName>
    <definedName name="pinmar" localSheetId="5">#REF!</definedName>
    <definedName name="pinmar">#REF!</definedName>
    <definedName name="pinmay" localSheetId="7">#REF!</definedName>
    <definedName name="pinmay" localSheetId="6">#REF!</definedName>
    <definedName name="pinmay" localSheetId="5">#REF!</definedName>
    <definedName name="pinmay">#REF!</definedName>
    <definedName name="pinnar">[33]Summary!$E$95</definedName>
    <definedName name="pinnov" localSheetId="7">#REF!</definedName>
    <definedName name="pinnov" localSheetId="6">#REF!</definedName>
    <definedName name="pinnov" localSheetId="5">#REF!</definedName>
    <definedName name="pinnov">#REF!</definedName>
    <definedName name="pinoct" localSheetId="7">#REF!</definedName>
    <definedName name="pinoct" localSheetId="6">#REF!</definedName>
    <definedName name="pinoct" localSheetId="5">#REF!</definedName>
    <definedName name="pinoct">#REF!</definedName>
    <definedName name="pinsep" localSheetId="7">#REF!</definedName>
    <definedName name="pinsep" localSheetId="6">#REF!</definedName>
    <definedName name="pinsep" localSheetId="5">#REF!</definedName>
    <definedName name="pinsep">#REF!</definedName>
    <definedName name="Pivot_Area_1" localSheetId="7">#REF!</definedName>
    <definedName name="Pivot_Area_1" localSheetId="6">#REF!</definedName>
    <definedName name="Pivot_Area_1" localSheetId="5">#REF!</definedName>
    <definedName name="Pivot_Area_1">#REF!</definedName>
    <definedName name="Pkpccm">[7]INPUTS!$H$21</definedName>
    <definedName name="Pkpccons">[7]INPUTS!$H$51</definedName>
    <definedName name="Pkpccont">[7]INPUTS!$H$54</definedName>
    <definedName name="Pkpcexpemp">[7]INPUTS!$H$50</definedName>
    <definedName name="Pkpcft">[7]INPUTS!$H$52</definedName>
    <definedName name="Pkpcindemp">[7]INPUTS!$H$49</definedName>
    <definedName name="Pkpcinv">[7]INPUTS!$H$25</definedName>
    <definedName name="Pkpcls">[7]INPUTS!$H$53</definedName>
    <definedName name="Pkpcob">[7]INPUTS!$H$7</definedName>
    <definedName name="Pkpcsales">[7]INPUTS!$H$10</definedName>
    <definedName name="pmtdat" localSheetId="0">{"Cus","Sales Payment Terms","days",37915.5526546296,"21-10-2003 1315";"ADIT","LC",15,"India",#N/A;"ADIT","LC",15,"India",#N/A;"AEP ","15 business days post received fax",18,#N/A,#N/A;"AES","5 business days post received original document",10,"USA",#N/A;"AES ","5 business days post received original document",10,"USA",#N/A;"CHIN","LC",90,"China",#N/A;"CHUB","5 business days post received original document",10,#N/A,#N/A;"CHUG","10 business days post received fax",12,#N/A,#N/A;"CLP ","20 days post bl",20,#N/A,#N/A;"CLP","20 days post bl",20,#N/A,#N/A;"CORU","60 days post BL",60,#N/A,#N/A;"CPPE","60 days post BL",60,#N/A,#N/A;"CSN ","20 days post bl",20,#N/A,#N/A;"DALM","LC",15,#N/A,#N/A;"ENEL","30 days post BL",30,#N/A,#N/A;"ENRO","7 business days post received fax",9,#N/A,#N/A;"EON","5 business days post received original document",10,#N/A,#N/A;"EPDC","5 days after receiving original documents",10,#N/A,#N/A;"EPDC","5 business days post received fax",8,#N/A,#N/A;"ESB","3 business days post received fax",8,#N/A,#N/A;"FORM","30 days post BL",30,#N/A,#N/A;"FREE","15 business days post received original document",20,#N/A,#N/A;"GENE","15 days post received original document",18,#N/A,#N/A;"GKE","10 days post discharging",59,#N/A,#N/A;"HERA","30 days post BL",30,#N/A,#N/A;"HKE ","14 business days post received original document",17,#N/A,#N/A;"HKE","14 business days post received original document",17,#N/A,#N/A;"HOKK","5 Working days after presentation of shipping documents",8,#N/A,#N/A;"HOKU","5 business days post received original document",8,#N/A,#N/A;"JOBA","15 days post bl",15,#N/A,#N/A;"KAWA","5 business days post received original document",7,#N/A,#N/A;"KEPC","90 days post BL",90,#N/A,#N/A;"KOBE","5 business days post received original documents",8,#N/A,#N/A;"KOSE","7 business days post received original documents",12,#N/A,#N/A;"MALC","7 business post received document",10,#N/A,#N/A;"MEIZ","15 business days post BL",15,#N/A,#N/A;"NAKA","5 business days post received fax",7,#N/A,#N/A;"NEW ","15 business days post BL",17,#N/A,#N/A;"NCSC","50 days post BL",50,#N/A,#N/A;"NISS","10 business days post received fax",11,#N/A,#N/A;"NKK","14 after received original invoice",16,#N/A,#N/A;"NSC ","14 business days post received fax",16,#N/A,#N/A;"NSC","14 business days post received fax",16,#N/A,#N/A;"OGDE","10 days post BL",10,#N/A,#N/A;"OTH","30 days post BL",30,#N/A,#N/A;"PAIT","30 days post BL",30,#N/A,#N/A;"PRAG","LC",90,#N/A,#N/A;"RELI","DES",90,#N/A,#N/A;"STAR","45 business days post BL",47,#N/A,#N/A;"TNB ","30 days post BL",30,#N/A,#N/A;"TNB","30 days post BL",30,#N/A,#N/A;"TOHO","5 business days post received original document",8,#N/A,#N/A;"TOKU","5 business days post received original document",8,#N/A,#N/A;"TPC ","7 business days post received original document",12,#N/A,#N/A}</definedName>
    <definedName name="pmtdat">{"Cus","Sales Payment Terms","days",37915.5526546296,"21-10-2003 1315";"ADIT","LC",15,"India",#N/A;"ADIT","LC",15,"India",#N/A;"AEP ","15 business days post received fax",18,#N/A,#N/A;"AES","5 business days post received original document",10,"USA",#N/A;"AES ","5 business days post received original document",10,"USA",#N/A;"CHIN","LC",90,"China",#N/A;"CHUB","5 business days post received original document",10,#N/A,#N/A;"CHUG","10 business days post received fax",12,#N/A,#N/A;"CLP ","20 days post bl",20,#N/A,#N/A;"CLP","20 days post bl",20,#N/A,#N/A;"CORU","60 days post BL",60,#N/A,#N/A;"CPPE","60 days post BL",60,#N/A,#N/A;"CSN ","20 days post bl",20,#N/A,#N/A;"DALM","LC",15,#N/A,#N/A;"ENEL","30 days post BL",30,#N/A,#N/A;"ENRO","7 business days post received fax",9,#N/A,#N/A;"EON","5 business days post received original document",10,#N/A,#N/A;"EPDC","5 days after receiving original documents",10,#N/A,#N/A;"EPDC","5 business days post received fax",8,#N/A,#N/A;"ESB","3 business days post received fax",8,#N/A,#N/A;"FORM","30 days post BL",30,#N/A,#N/A;"FREE","15 business days post received original document",20,#N/A,#N/A;"GENE","15 days post received original document",18,#N/A,#N/A;"GKE","10 days post discharging",59,#N/A,#N/A;"HERA","30 days post BL",30,#N/A,#N/A;"HKE ","14 business days post received original document",17,#N/A,#N/A;"HKE","14 business days post received original document",17,#N/A,#N/A;"HOKK","5 Working days after presentation of shipping documents",8,#N/A,#N/A;"HOKU","5 business days post received original document",8,#N/A,#N/A;"JOBA","15 days post bl",15,#N/A,#N/A;"KAWA","5 business days post received original document",7,#N/A,#N/A;"KEPC","90 days post BL",90,#N/A,#N/A;"KOBE","5 business days post received original documents",8,#N/A,#N/A;"KOSE","7 business days post received original documents",12,#N/A,#N/A;"MALC","7 business post received document",10,#N/A,#N/A;"MEIZ","15 business days post BL",15,#N/A,#N/A;"NAKA","5 business days post received fax",7,#N/A,#N/A;"NEW ","15 business days post BL",17,#N/A,#N/A;"NCSC","50 days post BL",50,#N/A,#N/A;"NISS","10 business days post received fax",11,#N/A,#N/A;"NKK","14 after received original invoice",16,#N/A,#N/A;"NSC ","14 business days post received fax",16,#N/A,#N/A;"NSC","14 business days post received fax",16,#N/A,#N/A;"OGDE","10 days post BL",10,#N/A,#N/A;"OTH","30 days post BL",30,#N/A,#N/A;"PAIT","30 days post BL",30,#N/A,#N/A;"PRAG","LC",90,#N/A,#N/A;"RELI","DES",90,#N/A,#N/A;"STAR","45 business days post BL",47,#N/A,#N/A;"TNB ","30 days post BL",30,#N/A,#N/A;"TNB","30 days post BL",30,#N/A,#N/A;"TOHO","5 business days post received original document",8,#N/A,#N/A;"TOKU","5 business days post received original document",8,#N/A,#N/A;"TPC ","7 business days post received original document",12,#N/A,#N/A}</definedName>
    <definedName name="Pnetback">[7]INPUTS!$H$27</definedName>
    <definedName name="Pnpat">[7]INPUTS!$H$12</definedName>
    <definedName name="po" localSheetId="0" hidden="1">{"paging",#N/A,TRUE,"TITLE";#N/A,#N/A,TRUE,"Paging subs";#N/A,#N/A,TRUE,"P&amp;L - Paging";#N/A,#N/A,TRUE,"Rev &amp; Usage Assump - Paging";#N/A,#N/A,TRUE,"Cost - Paging";"paging",#N/A,TRUE,"Capex "}</definedName>
    <definedName name="po" hidden="1">{"paging",#N/A,TRUE,"TITLE";#N/A,#N/A,TRUE,"Paging subs";#N/A,#N/A,TRUE,"P&amp;L - Paging";#N/A,#N/A,TRUE,"Rev &amp; Usage Assump - Paging";#N/A,#N/A,TRUE,"Cost - Paging";"paging",#N/A,TRUE,"Capex "}</definedName>
    <definedName name="Posting_Period___9708" localSheetId="7">#REF!</definedName>
    <definedName name="Posting_Period___9708" localSheetId="6">#REF!</definedName>
    <definedName name="Posting_Period___9708" localSheetId="5">#REF!</definedName>
    <definedName name="Posting_Period___9708">#REF!</definedName>
    <definedName name="pp" localSheetId="0" hidden="1">{"DCF","UPSIDE CASE",FALSE,"Sheet1";"DCF","BASE CASE",FALSE,"Sheet1";"DCF","DOWNSIDE CASE",FALSE,"Sheet1"}</definedName>
    <definedName name="pp" hidden="1">{"DCF","UPSIDE CASE",FALSE,"Sheet1";"DCF","BASE CASE",FALSE,"Sheet1";"DCF","DOWNSIDE CASE",FALSE,"Sheet1"}</definedName>
    <definedName name="PPE" localSheetId="7">'[6]Detail-PARENT'!#REF!</definedName>
    <definedName name="PPE" localSheetId="6">'[6]Detail-PARENT'!#REF!</definedName>
    <definedName name="PPE" localSheetId="5">'[6]Detail-PARENT'!#REF!</definedName>
    <definedName name="PPE">'[6]Detail-PARENT'!#REF!</definedName>
    <definedName name="Ppf">[7]INPUTS!$H$36</definedName>
    <definedName name="Ppitinv">[7]INPUTS!$H$22</definedName>
    <definedName name="Pportinv">[7]INPUTS!$H$24</definedName>
    <definedName name="ppp" localSheetId="7">[58]s5!#REF!</definedName>
    <definedName name="ppp" localSheetId="6">[58]s5!#REF!</definedName>
    <definedName name="ppp" localSheetId="5">[58]s5!#REF!</definedName>
    <definedName name="ppp">[58]s5!#REF!</definedName>
    <definedName name="Pqual">[7]INPUTS!$H$26</definedName>
    <definedName name="Prain">[7]INPUTS!$H$39</definedName>
    <definedName name="Prd_CopyAll" localSheetId="7">#REF!</definedName>
    <definedName name="Prd_CopyAll" localSheetId="6">#REF!</definedName>
    <definedName name="Prd_CopyAll" localSheetId="5">#REF!</definedName>
    <definedName name="Prd_CopyAll">#REF!</definedName>
    <definedName name="Prd_DBSwitch" localSheetId="7">#REF!</definedName>
    <definedName name="Prd_DBSwitch" localSheetId="6">#REF!</definedName>
    <definedName name="Prd_DBSwitch" localSheetId="5">#REF!</definedName>
    <definedName name="Prd_DBSwitch">#REF!</definedName>
    <definedName name="Precov">[7]INPUTS!$H$29</definedName>
    <definedName name="Prehab">[7]INPUTS!$H$9</definedName>
    <definedName name="PREPAIDEXPENSES" localSheetId="7">#REF!</definedName>
    <definedName name="PREPAIDEXPENSES" localSheetId="6">#REF!</definedName>
    <definedName name="PREPAIDEXPENSES" localSheetId="5">#REF!</definedName>
    <definedName name="PREPAIDEXPENSES">#REF!</definedName>
    <definedName name="PREPAIDTAX" localSheetId="7">#REF!</definedName>
    <definedName name="PREPAIDTAX" localSheetId="6">#REF!</definedName>
    <definedName name="PREPAIDTAX" localSheetId="5">#REF!</definedName>
    <definedName name="PREPAIDTAX">#REF!</definedName>
    <definedName name="PREPEXP" localSheetId="7">'[6]Detail-PARENT'!#REF!</definedName>
    <definedName name="PREPEXP" localSheetId="6">'[6]Detail-PARENT'!#REF!</definedName>
    <definedName name="PREPEXP" localSheetId="5">'[6]Detail-PARENT'!#REF!</definedName>
    <definedName name="PREPEXP">'[6]Detail-PARENT'!#REF!</definedName>
    <definedName name="prepexp2">'[5]Detail-PARENT'!$AU$674</definedName>
    <definedName name="PREPTAX" localSheetId="7">'[6]Detail-PARENT'!#REF!</definedName>
    <definedName name="PREPTAX" localSheetId="6">'[6]Detail-PARENT'!#REF!</definedName>
    <definedName name="PREPTAX" localSheetId="5">'[6]Detail-PARENT'!#REF!</definedName>
    <definedName name="PREPTAX">'[6]Detail-PARENT'!#REF!</definedName>
    <definedName name="preptax2">'[5]Detail-PARENT'!$AU$662</definedName>
    <definedName name="Preview" localSheetId="7">#REF!</definedName>
    <definedName name="Preview" localSheetId="6">#REF!</definedName>
    <definedName name="Preview" localSheetId="5">#REF!</definedName>
    <definedName name="Preview">#REF!</definedName>
    <definedName name="priapr" localSheetId="7">#REF!</definedName>
    <definedName name="priapr" localSheetId="6">#REF!</definedName>
    <definedName name="priapr" localSheetId="5">#REF!</definedName>
    <definedName name="priapr">#REF!</definedName>
    <definedName name="priaug" localSheetId="7">#REF!</definedName>
    <definedName name="priaug" localSheetId="6">#REF!</definedName>
    <definedName name="priaug" localSheetId="5">#REF!</definedName>
    <definedName name="priaug">#REF!</definedName>
    <definedName name="pridb">[33]Summary!$D$92</definedName>
    <definedName name="pridec" localSheetId="7">#REF!</definedName>
    <definedName name="pridec" localSheetId="6">#REF!</definedName>
    <definedName name="pridec" localSheetId="5">#REF!</definedName>
    <definedName name="pridec">#REF!</definedName>
    <definedName name="prifeb" localSheetId="7">#REF!</definedName>
    <definedName name="prifeb" localSheetId="6">#REF!</definedName>
    <definedName name="prifeb" localSheetId="5">#REF!</definedName>
    <definedName name="prifeb">#REF!</definedName>
    <definedName name="prigad">[33]Summary!$D$93</definedName>
    <definedName name="prigar">[33]Summary!$D$91</definedName>
    <definedName name="prijan" localSheetId="7">#REF!</definedName>
    <definedName name="prijan" localSheetId="6">#REF!</definedName>
    <definedName name="prijan" localSheetId="5">#REF!</definedName>
    <definedName name="prijan">#REF!</definedName>
    <definedName name="prijul" localSheetId="7">#REF!</definedName>
    <definedName name="prijul" localSheetId="6">#REF!</definedName>
    <definedName name="prijul" localSheetId="5">#REF!</definedName>
    <definedName name="prijul">#REF!</definedName>
    <definedName name="prijun" localSheetId="7">#REF!</definedName>
    <definedName name="prijun" localSheetId="6">#REF!</definedName>
    <definedName name="prijun" localSheetId="5">#REF!</definedName>
    <definedName name="prijun">#REF!</definedName>
    <definedName name="primar" localSheetId="7">#REF!</definedName>
    <definedName name="primar" localSheetId="6">#REF!</definedName>
    <definedName name="primar" localSheetId="5">#REF!</definedName>
    <definedName name="primar">#REF!</definedName>
    <definedName name="primay" localSheetId="7">#REF!</definedName>
    <definedName name="primay" localSheetId="6">#REF!</definedName>
    <definedName name="primay" localSheetId="5">#REF!</definedName>
    <definedName name="primay">#REF!</definedName>
    <definedName name="prinov" localSheetId="7">#REF!</definedName>
    <definedName name="prinov" localSheetId="6">#REF!</definedName>
    <definedName name="prinov" localSheetId="5">#REF!</definedName>
    <definedName name="prinov">#REF!</definedName>
    <definedName name="_xlnm.Print_Area" localSheetId="2">'Arus Kas'!$A$2:$M$105</definedName>
    <definedName name="_xlnm.Print_Area" localSheetId="3">'Arus Metode Tidak Langsung'!$A$1:$J$56</definedName>
    <definedName name="_xlnm.Print_Area" localSheetId="7">'Kin. Keu. (RKAP RUPS)'!$A$1:$F$37</definedName>
    <definedName name="_xlnm.Print_Area" localSheetId="1">'Laba Rugi'!$A$1:$O$403</definedName>
    <definedName name="_xlnm.Print_Area" localSheetId="4">'Laba Rugi Per Jenis'!$A$1:$H$123</definedName>
    <definedName name="_xlnm.Print_Area" localSheetId="6">'Laba Rugi Per Jenis (2)'!$A$1:$F$13</definedName>
    <definedName name="_xlnm.Print_Area" localSheetId="0">Neraca!$A$3:$H$213</definedName>
    <definedName name="_xlnm.Print_Area" localSheetId="5">Rekap!$A$1:$F$123</definedName>
    <definedName name="_xlnm.Print_Area">#REF!</definedName>
    <definedName name="Print_Area_MI" localSheetId="7">#REF!</definedName>
    <definedName name="Print_Area_MI" localSheetId="6">#REF!</definedName>
    <definedName name="Print_Area_MI" localSheetId="5">#REF!</definedName>
    <definedName name="Print_Area_MI">#REF!</definedName>
    <definedName name="_xlnm.Print_Titles" localSheetId="2">'Arus Kas'!$2:$8</definedName>
    <definedName name="_xlnm.Print_Titles" localSheetId="7">#REF!</definedName>
    <definedName name="_xlnm.Print_Titles" localSheetId="1">'Laba Rugi'!$2:$9</definedName>
    <definedName name="_xlnm.Print_Titles" localSheetId="6">#REF!</definedName>
    <definedName name="_xlnm.Print_Titles" localSheetId="0">Neraca!$4:$14</definedName>
    <definedName name="_xlnm.Print_Titles">#REF!</definedName>
    <definedName name="PrintArea" localSheetId="7">#REF!</definedName>
    <definedName name="PrintArea" localSheetId="6">#REF!</definedName>
    <definedName name="PrintArea" localSheetId="5">#REF!</definedName>
    <definedName name="PrintArea">#REF!</definedName>
    <definedName name="prioct" localSheetId="7">#REF!</definedName>
    <definedName name="prioct" localSheetId="6">#REF!</definedName>
    <definedName name="prioct" localSheetId="5">#REF!</definedName>
    <definedName name="prioct">#REF!</definedName>
    <definedName name="prior_yr">[29]Instructions!$P$4</definedName>
    <definedName name="prisep" localSheetId="7">#REF!</definedName>
    <definedName name="prisep" localSheetId="6">#REF!</definedName>
    <definedName name="prisep" localSheetId="5">#REF!</definedName>
    <definedName name="prisep">#REF!</definedName>
    <definedName name="Prod_Ton" localSheetId="7">#REF!</definedName>
    <definedName name="Prod_Ton" localSheetId="6">#REF!</definedName>
    <definedName name="Prod_Ton" localSheetId="5">#REF!</definedName>
    <definedName name="Prod_Ton">#REF!</definedName>
    <definedName name="Prod_USD" localSheetId="7">#REF!</definedName>
    <definedName name="Prod_USD" localSheetId="6">#REF!</definedName>
    <definedName name="Prod_USD" localSheetId="5">#REF!</definedName>
    <definedName name="Prod_USD">#REF!</definedName>
    <definedName name="PROJECTINPROGRESS" localSheetId="7">#REF!</definedName>
    <definedName name="PROJECTINPROGRESS" localSheetId="6">#REF!</definedName>
    <definedName name="PROJECTINPROGRESS" localSheetId="5">#REF!</definedName>
    <definedName name="PROJECTINPROGRESS">#REF!</definedName>
    <definedName name="projwriteoff" localSheetId="7">'[6]Detail-PARENT'!#REF!</definedName>
    <definedName name="projwriteoff" localSheetId="6">'[6]Detail-PARENT'!#REF!</definedName>
    <definedName name="projwriteoff" localSheetId="5">'[6]Detail-PARENT'!#REF!</definedName>
    <definedName name="projwriteoff">'[6]Detail-PARENT'!#REF!</definedName>
    <definedName name="Prominv">[7]INPUTS!$H$23</definedName>
    <definedName name="provforinvest" localSheetId="7">'[6]Detail-PARENT'!#REF!</definedName>
    <definedName name="provforinvest" localSheetId="6">'[6]Detail-PARENT'!#REF!</definedName>
    <definedName name="provforinvest" localSheetId="5">'[6]Detail-PARENT'!#REF!</definedName>
    <definedName name="provforinvest">'[6]Detail-PARENT'!#REF!</definedName>
    <definedName name="Pspex3500">[7]INPUTS!$H$31</definedName>
    <definedName name="Pspr996">[7]INPUTS!$H$30</definedName>
    <definedName name="Psurcm">[7]INPUTS!$H$19</definedName>
    <definedName name="Psurob">[7]INPUTS!$H$16</definedName>
    <definedName name="py_net_income" localSheetId="7">#REF!</definedName>
    <definedName name="py_net_income" localSheetId="6">#REF!</definedName>
    <definedName name="py_net_income" localSheetId="5">#REF!</definedName>
    <definedName name="py_net_income">#REF!</definedName>
    <definedName name="py_ret_earn_beg" localSheetId="7">#REF!</definedName>
    <definedName name="py_ret_earn_beg" localSheetId="6">#REF!</definedName>
    <definedName name="py_ret_earn_beg" localSheetId="5">#REF!</definedName>
    <definedName name="py_ret_earn_beg">#REF!</definedName>
    <definedName name="py_retained_earnings" localSheetId="7">#REF!</definedName>
    <definedName name="py_retained_earnings" localSheetId="6">#REF!</definedName>
    <definedName name="py_retained_earnings" localSheetId="5">#REF!</definedName>
    <definedName name="py_retained_earnings">#REF!</definedName>
    <definedName name="py_share_equity" localSheetId="7">#REF!</definedName>
    <definedName name="py_share_equity" localSheetId="6">#REF!</definedName>
    <definedName name="py_share_equity" localSheetId="5">#REF!</definedName>
    <definedName name="py_share_equity">#REF!</definedName>
    <definedName name="pyex" localSheetId="7">#REF!</definedName>
    <definedName name="pyex" localSheetId="6">#REF!</definedName>
    <definedName name="pyex" localSheetId="5">#REF!</definedName>
    <definedName name="pyex">#REF!</definedName>
    <definedName name="Qtr_result" localSheetId="7">#REF!</definedName>
    <definedName name="Qtr_result" localSheetId="6">#REF!</definedName>
    <definedName name="Qtr_result" localSheetId="5">#REF!</definedName>
    <definedName name="Qtr_result">#REF!</definedName>
    <definedName name="QTY_7" localSheetId="7">'[42]A-GL-SUMMARY'!#REF!</definedName>
    <definedName name="QTY_7" localSheetId="6">'[42]A-GL-SUMMARY'!#REF!</definedName>
    <definedName name="QTY_7" localSheetId="5">'[42]A-GL-SUMMARY'!#REF!</definedName>
    <definedName name="QTY_7">'[42]A-GL-SUMMARY'!#REF!</definedName>
    <definedName name="Query1" localSheetId="7">#REF!</definedName>
    <definedName name="Query1" localSheetId="6">#REF!</definedName>
    <definedName name="Query1" localSheetId="5">#REF!</definedName>
    <definedName name="Query1">#REF!</definedName>
    <definedName name="QUINCE" localSheetId="7">#REF!</definedName>
    <definedName name="QUINCE" localSheetId="6">#REF!</definedName>
    <definedName name="QUINCE" localSheetId="5">#REF!</definedName>
    <definedName name="QUINCE">#REF!</definedName>
    <definedName name="RAMA" localSheetId="7">#REF!</definedName>
    <definedName name="RAMA" localSheetId="6">#REF!</definedName>
    <definedName name="RAMA" localSheetId="5">#REF!</definedName>
    <definedName name="RAMA">#REF!</definedName>
    <definedName name="RawData" localSheetId="7">#REF!</definedName>
    <definedName name="RawData" localSheetId="6">#REF!</definedName>
    <definedName name="RawData" localSheetId="5">#REF!</definedName>
    <definedName name="RawData">#REF!</definedName>
    <definedName name="RawHeader" localSheetId="7">#REF!</definedName>
    <definedName name="RawHeader" localSheetId="6">#REF!</definedName>
    <definedName name="RawHeader" localSheetId="5">#REF!</definedName>
    <definedName name="RawHeader">#REF!</definedName>
    <definedName name="READJDUETOASSETSREVALUATION" localSheetId="7">#REF!</definedName>
    <definedName name="READJDUETOASSETSREVALUATION" localSheetId="6">#REF!</definedName>
    <definedName name="READJDUETOASSETSREVALUATION" localSheetId="5">#REF!</definedName>
    <definedName name="READJDUETOASSETSREVALUATION">#REF!</definedName>
    <definedName name="READJDUETOSHIFTOFDEFTAX" localSheetId="7">#REF!</definedName>
    <definedName name="READJDUETOSHIFTOFDEFTAX" localSheetId="6">#REF!</definedName>
    <definedName name="READJDUETOSHIFTOFDEFTAX" localSheetId="5">#REF!</definedName>
    <definedName name="READJDUETOSHIFTOFDEFTAX">#REF!</definedName>
    <definedName name="READJDUETOTRANSLATIONOFBEGYEAR" localSheetId="7">#REF!</definedName>
    <definedName name="READJDUETOTRANSLATIONOFBEGYEAR" localSheetId="6">#REF!</definedName>
    <definedName name="READJDUETOTRANSLATIONOFBEGYEAR" localSheetId="5">#REF!</definedName>
    <definedName name="READJDUETOTRANSLATIONOFBEGYEAR">#REF!</definedName>
    <definedName name="READJUSTMENT" localSheetId="7">#REF!</definedName>
    <definedName name="READJUSTMENT" localSheetId="6">#REF!</definedName>
    <definedName name="READJUSTMENT" localSheetId="5">#REF!</definedName>
    <definedName name="READJUSTMENT">#REF!</definedName>
    <definedName name="REBATE">[18]Input!$D$11</definedName>
    <definedName name="reccharges" localSheetId="7">'[6]Detail-PARENT'!#REF!</definedName>
    <definedName name="reccharges" localSheetId="6">'[6]Detail-PARENT'!#REF!</definedName>
    <definedName name="reccharges" localSheetId="5">'[6]Detail-PARENT'!#REF!</definedName>
    <definedName name="reccharges">'[6]Detail-PARENT'!#REF!</definedName>
    <definedName name="_xlnm.Recorder" localSheetId="7">#REF!</definedName>
    <definedName name="_xlnm.Recorder" localSheetId="6">#REF!</definedName>
    <definedName name="_xlnm.Recorder" localSheetId="5">#REF!</definedName>
    <definedName name="_xlnm.Recorder">#REF!</definedName>
    <definedName name="ref_insurance" localSheetId="7">#REF!</definedName>
    <definedName name="ref_insurance" localSheetId="6">#REF!</definedName>
    <definedName name="ref_insurance" localSheetId="5">#REF!</definedName>
    <definedName name="ref_insurance">#REF!</definedName>
    <definedName name="ref_maintenance" localSheetId="7">#REF!</definedName>
    <definedName name="ref_maintenance" localSheetId="6">#REF!</definedName>
    <definedName name="ref_maintenance" localSheetId="5">#REF!</definedName>
    <definedName name="ref_maintenance">#REF!</definedName>
    <definedName name="ref_material_services" localSheetId="7">#REF!</definedName>
    <definedName name="ref_material_services" localSheetId="6">#REF!</definedName>
    <definedName name="ref_material_services" localSheetId="5">#REF!</definedName>
    <definedName name="ref_material_services">#REF!</definedName>
    <definedName name="ref_materialwo" localSheetId="7">#REF!</definedName>
    <definedName name="ref_materialwo" localSheetId="6">#REF!</definedName>
    <definedName name="ref_materialwo" localSheetId="5">#REF!</definedName>
    <definedName name="ref_materialwo">#REF!</definedName>
    <definedName name="Ref_No">[7]INPUTS!$B$64</definedName>
    <definedName name="ref_office_Misc" localSheetId="7">#REF!</definedName>
    <definedName name="ref_office_Misc" localSheetId="6">#REF!</definedName>
    <definedName name="ref_office_Misc" localSheetId="5">#REF!</definedName>
    <definedName name="ref_office_Misc">#REF!</definedName>
    <definedName name="ref_other_direct_prod_exp" localSheetId="7">#REF!,#REF!,#REF!,#REF!</definedName>
    <definedName name="ref_other_direct_prod_exp" localSheetId="6">#REF!,#REF!,#REF!,#REF!</definedName>
    <definedName name="ref_other_direct_prod_exp" localSheetId="5">#REF!,#REF!,#REF!,#REF!</definedName>
    <definedName name="ref_other_direct_prod_exp">#REF!,#REF!,#REF!,#REF!</definedName>
    <definedName name="ref_personnel_expense" localSheetId="7">#REF!</definedName>
    <definedName name="ref_personnel_expense" localSheetId="6">#REF!</definedName>
    <definedName name="ref_personnel_expense" localSheetId="5">#REF!</definedName>
    <definedName name="ref_personnel_expense">#REF!</definedName>
    <definedName name="ref_SBLC" localSheetId="7">#REF!</definedName>
    <definedName name="ref_SBLC" localSheetId="6">#REF!</definedName>
    <definedName name="ref_SBLC" localSheetId="5">#REF!</definedName>
    <definedName name="ref_SBLC">#REF!</definedName>
    <definedName name="ref_supervision" localSheetId="7">#REF!</definedName>
    <definedName name="ref_supervision" localSheetId="6">#REF!</definedName>
    <definedName name="ref_supervision" localSheetId="5">#REF!</definedName>
    <definedName name="ref_supervision">#REF!</definedName>
    <definedName name="ref_technical_spt_svc" localSheetId="7">#REF!</definedName>
    <definedName name="ref_technical_spt_svc" localSheetId="6">#REF!</definedName>
    <definedName name="ref_technical_spt_svc" localSheetId="5">#REF!</definedName>
    <definedName name="ref_technical_spt_svc">#REF!</definedName>
    <definedName name="ref_transportation_cost" localSheetId="7">#REF!</definedName>
    <definedName name="ref_transportation_cost" localSheetId="6">#REF!</definedName>
    <definedName name="ref_transportation_cost" localSheetId="5">#REF!</definedName>
    <definedName name="ref_transportation_cost">#REF!</definedName>
    <definedName name="relatedother" localSheetId="7">'[6]Detail-PARENT'!#REF!</definedName>
    <definedName name="relatedother" localSheetId="6">'[6]Detail-PARENT'!#REF!</definedName>
    <definedName name="relatedother" localSheetId="5">'[6]Detail-PARENT'!#REF!</definedName>
    <definedName name="relatedother">'[6]Detail-PARENT'!#REF!</definedName>
    <definedName name="relatedother2">'[5]Detail-PARENT'!$AU$542</definedName>
    <definedName name="relatedothers" localSheetId="7">'[6]Detail-PARENT'!#REF!</definedName>
    <definedName name="relatedothers" localSheetId="6">'[6]Detail-PARENT'!#REF!</definedName>
    <definedName name="relatedothers" localSheetId="5">'[6]Detail-PARENT'!#REF!</definedName>
    <definedName name="relatedothers">'[6]Detail-PARENT'!#REF!</definedName>
    <definedName name="relatedothers2">'[5]Detail-PARENT'!$AU$725</definedName>
    <definedName name="Report" localSheetId="7">#REF!</definedName>
    <definedName name="Report" localSheetId="6">#REF!</definedName>
    <definedName name="Report" localSheetId="5">#REF!</definedName>
    <definedName name="Report">#REF!</definedName>
    <definedName name="REPORT1">[1]MV!$B$2:$N$41</definedName>
    <definedName name="REPORT2">[1]Freezers!$P$35:$P$91</definedName>
    <definedName name="REPORT3">[1]Freezers!$A$38:$P$91</definedName>
    <definedName name="restexp" localSheetId="7">'[6]Detail-PARENT'!#REF!</definedName>
    <definedName name="restexp" localSheetId="6">'[6]Detail-PARENT'!#REF!</definedName>
    <definedName name="restexp" localSheetId="5">'[6]Detail-PARENT'!#REF!</definedName>
    <definedName name="restexp">'[6]Detail-PARENT'!#REF!</definedName>
    <definedName name="restrfund" localSheetId="7">'[6]Detail-PARENT'!#REF!</definedName>
    <definedName name="restrfund" localSheetId="6">'[6]Detail-PARENT'!#REF!</definedName>
    <definedName name="restrfund" localSheetId="5">'[6]Detail-PARENT'!#REF!</definedName>
    <definedName name="restrfund">'[6]Detail-PARENT'!#REF!</definedName>
    <definedName name="restrfund2">'[5]Detail-PARENT'!$AU$842</definedName>
    <definedName name="RETAINEDEARNINGS" localSheetId="7">#REF!</definedName>
    <definedName name="RETAINEDEARNINGS" localSheetId="6">#REF!</definedName>
    <definedName name="RETAINEDEARNINGS" localSheetId="5">#REF!</definedName>
    <definedName name="RETAINEDEARNINGS">#REF!</definedName>
    <definedName name="Retrieval_erase_2">'[39]Input Areas'!$E$186:$E$341,'[39]Input Areas'!$E$344:$E$349,'[39]Input Areas'!$E$351:$AS$526,'[39]Input Areas'!$E$531:$AS$567,'[39]Input Areas'!$E$569:$E$757</definedName>
    <definedName name="rev" localSheetId="7">'[6]Detail-PARENT'!#REF!</definedName>
    <definedName name="rev" localSheetId="6">'[6]Detail-PARENT'!#REF!</definedName>
    <definedName name="rev" localSheetId="5">'[6]Detail-PARENT'!#REF!</definedName>
    <definedName name="rev">'[6]Detail-PARENT'!#REF!</definedName>
    <definedName name="rev_a" localSheetId="7">'[6]Detail-PARENT'!#REF!</definedName>
    <definedName name="rev_a" localSheetId="6">'[6]Detail-PARENT'!#REF!</definedName>
    <definedName name="rev_a" localSheetId="5">'[6]Detail-PARENT'!#REF!</definedName>
    <definedName name="rev_a">'[6]Detail-PARENT'!#REF!</definedName>
    <definedName name="RMCOptions">"*010000000000000"</definedName>
    <definedName name="rollforward">'[51]Account Payable:Revenue (10)'!$F$13:$H$47</definedName>
    <definedName name="rollloss00" localSheetId="7">#REF!</definedName>
    <definedName name="rollloss00" localSheetId="6">#REF!</definedName>
    <definedName name="rollloss00" localSheetId="5">#REF!</definedName>
    <definedName name="rollloss00">#REF!</definedName>
    <definedName name="rollloss00a" localSheetId="7">#REF!</definedName>
    <definedName name="rollloss00a" localSheetId="6">#REF!</definedName>
    <definedName name="rollloss00a" localSheetId="5">#REF!</definedName>
    <definedName name="rollloss00a">#REF!</definedName>
    <definedName name="rollloss00b" localSheetId="7">#REF!</definedName>
    <definedName name="rollloss00b" localSheetId="6">#REF!</definedName>
    <definedName name="rollloss00b" localSheetId="5">#REF!</definedName>
    <definedName name="rollloss00b">#REF!</definedName>
    <definedName name="rollloss00c" localSheetId="7">#REF!</definedName>
    <definedName name="rollloss00c" localSheetId="6">#REF!</definedName>
    <definedName name="rollloss00c" localSheetId="5">#REF!</definedName>
    <definedName name="rollloss00c">#REF!</definedName>
    <definedName name="rollloss01" localSheetId="7">#REF!</definedName>
    <definedName name="rollloss01" localSheetId="6">#REF!</definedName>
    <definedName name="rollloss01" localSheetId="5">#REF!</definedName>
    <definedName name="rollloss01">#REF!</definedName>
    <definedName name="rollloss01a" localSheetId="7">#REF!</definedName>
    <definedName name="rollloss01a" localSheetId="6">#REF!</definedName>
    <definedName name="rollloss01a" localSheetId="5">#REF!</definedName>
    <definedName name="rollloss01a">#REF!</definedName>
    <definedName name="rollloss01b" localSheetId="7">#REF!</definedName>
    <definedName name="rollloss01b" localSheetId="6">#REF!</definedName>
    <definedName name="rollloss01b" localSheetId="5">#REF!</definedName>
    <definedName name="rollloss01b">#REF!</definedName>
    <definedName name="rollloss01c" localSheetId="7">#REF!</definedName>
    <definedName name="rollloss01c" localSheetId="6">#REF!</definedName>
    <definedName name="rollloss01c" localSheetId="5">#REF!</definedName>
    <definedName name="rollloss01c">#REF!</definedName>
    <definedName name="rollloss02" localSheetId="7">#REF!</definedName>
    <definedName name="rollloss02" localSheetId="6">#REF!</definedName>
    <definedName name="rollloss02" localSheetId="5">#REF!</definedName>
    <definedName name="rollloss02">#REF!</definedName>
    <definedName name="rollloss02a" localSheetId="7">#REF!</definedName>
    <definedName name="rollloss02a" localSheetId="6">#REF!</definedName>
    <definedName name="rollloss02a" localSheetId="5">#REF!</definedName>
    <definedName name="rollloss02a">#REF!</definedName>
    <definedName name="rollloss02b" localSheetId="7">#REF!</definedName>
    <definedName name="rollloss02b" localSheetId="6">#REF!</definedName>
    <definedName name="rollloss02b" localSheetId="5">#REF!</definedName>
    <definedName name="rollloss02b">#REF!</definedName>
    <definedName name="rollloss02c" localSheetId="7">#REF!</definedName>
    <definedName name="rollloss02c" localSheetId="6">#REF!</definedName>
    <definedName name="rollloss02c" localSheetId="5">#REF!</definedName>
    <definedName name="rollloss02c">#REF!</definedName>
    <definedName name="rollloss03" localSheetId="7">#REF!</definedName>
    <definedName name="rollloss03" localSheetId="6">#REF!</definedName>
    <definedName name="rollloss03" localSheetId="5">#REF!</definedName>
    <definedName name="rollloss03">#REF!</definedName>
    <definedName name="rollloss03a" localSheetId="7">#REF!</definedName>
    <definedName name="rollloss03a" localSheetId="6">#REF!</definedName>
    <definedName name="rollloss03a" localSheetId="5">#REF!</definedName>
    <definedName name="rollloss03a">#REF!</definedName>
    <definedName name="rollloss03b" localSheetId="7">#REF!</definedName>
    <definedName name="rollloss03b" localSheetId="6">#REF!</definedName>
    <definedName name="rollloss03b" localSheetId="5">#REF!</definedName>
    <definedName name="rollloss03b">#REF!</definedName>
    <definedName name="rollloss03c" localSheetId="7">#REF!</definedName>
    <definedName name="rollloss03c" localSheetId="6">#REF!</definedName>
    <definedName name="rollloss03c" localSheetId="5">#REF!</definedName>
    <definedName name="rollloss03c">#REF!</definedName>
    <definedName name="rollloss04" localSheetId="7">#REF!</definedName>
    <definedName name="rollloss04" localSheetId="6">#REF!</definedName>
    <definedName name="rollloss04" localSheetId="5">#REF!</definedName>
    <definedName name="rollloss04">#REF!</definedName>
    <definedName name="rollloss04a" localSheetId="7">#REF!</definedName>
    <definedName name="rollloss04a" localSheetId="6">#REF!</definedName>
    <definedName name="rollloss04a" localSheetId="5">#REF!</definedName>
    <definedName name="rollloss04a">#REF!</definedName>
    <definedName name="rollloss04b" localSheetId="7">#REF!</definedName>
    <definedName name="rollloss04b" localSheetId="6">#REF!</definedName>
    <definedName name="rollloss04b" localSheetId="5">#REF!</definedName>
    <definedName name="rollloss04b">#REF!</definedName>
    <definedName name="rollloss04c" localSheetId="7">#REF!</definedName>
    <definedName name="rollloss04c" localSheetId="6">#REF!</definedName>
    <definedName name="rollloss04c" localSheetId="5">#REF!</definedName>
    <definedName name="rollloss04c">#REF!</definedName>
    <definedName name="rollloss05" localSheetId="7">#REF!</definedName>
    <definedName name="rollloss05" localSheetId="6">#REF!</definedName>
    <definedName name="rollloss05" localSheetId="5">#REF!</definedName>
    <definedName name="rollloss05">#REF!</definedName>
    <definedName name="rollloss05a" localSheetId="7">#REF!</definedName>
    <definedName name="rollloss05a" localSheetId="6">#REF!</definedName>
    <definedName name="rollloss05a" localSheetId="5">#REF!</definedName>
    <definedName name="rollloss05a">#REF!</definedName>
    <definedName name="rollloss05b" localSheetId="7">#REF!</definedName>
    <definedName name="rollloss05b" localSheetId="6">#REF!</definedName>
    <definedName name="rollloss05b" localSheetId="5">#REF!</definedName>
    <definedName name="rollloss05b">#REF!</definedName>
    <definedName name="rollloss05c" localSheetId="7">#REF!</definedName>
    <definedName name="rollloss05c" localSheetId="6">#REF!</definedName>
    <definedName name="rollloss05c" localSheetId="5">#REF!</definedName>
    <definedName name="rollloss05c">#REF!</definedName>
    <definedName name="rollloss06a" localSheetId="7">#REF!</definedName>
    <definedName name="rollloss06a" localSheetId="6">#REF!</definedName>
    <definedName name="rollloss06a" localSheetId="5">#REF!</definedName>
    <definedName name="rollloss06a">#REF!</definedName>
    <definedName name="rollloss06b" localSheetId="7">#REF!</definedName>
    <definedName name="rollloss06b" localSheetId="6">#REF!</definedName>
    <definedName name="rollloss06b" localSheetId="5">#REF!</definedName>
    <definedName name="rollloss06b">#REF!</definedName>
    <definedName name="rollloss06c" localSheetId="7">#REF!</definedName>
    <definedName name="rollloss06c" localSheetId="6">#REF!</definedName>
    <definedName name="rollloss06c" localSheetId="5">#REF!</definedName>
    <definedName name="rollloss06c">#REF!</definedName>
    <definedName name="rollloss92" localSheetId="7">#REF!</definedName>
    <definedName name="rollloss92" localSheetId="6">#REF!</definedName>
    <definedName name="rollloss92" localSheetId="5">#REF!</definedName>
    <definedName name="rollloss92">#REF!</definedName>
    <definedName name="rollloss93" localSheetId="7">#REF!</definedName>
    <definedName name="rollloss93" localSheetId="6">#REF!</definedName>
    <definedName name="rollloss93" localSheetId="5">#REF!</definedName>
    <definedName name="rollloss93">#REF!</definedName>
    <definedName name="rollloss93a" localSheetId="7">#REF!</definedName>
    <definedName name="rollloss93a" localSheetId="6">#REF!</definedName>
    <definedName name="rollloss93a" localSheetId="5">#REF!</definedName>
    <definedName name="rollloss93a">#REF!</definedName>
    <definedName name="rollloss93b" localSheetId="7">#REF!</definedName>
    <definedName name="rollloss93b" localSheetId="6">#REF!</definedName>
    <definedName name="rollloss93b" localSheetId="5">#REF!</definedName>
    <definedName name="rollloss93b">#REF!</definedName>
    <definedName name="rollloss93c" localSheetId="7">#REF!</definedName>
    <definedName name="rollloss93c" localSheetId="6">#REF!</definedName>
    <definedName name="rollloss93c" localSheetId="5">#REF!</definedName>
    <definedName name="rollloss93c">#REF!</definedName>
    <definedName name="rollloss94" localSheetId="7">#REF!</definedName>
    <definedName name="rollloss94" localSheetId="6">#REF!</definedName>
    <definedName name="rollloss94" localSheetId="5">#REF!</definedName>
    <definedName name="rollloss94">#REF!</definedName>
    <definedName name="rollloss94a" localSheetId="7">#REF!</definedName>
    <definedName name="rollloss94a" localSheetId="6">#REF!</definedName>
    <definedName name="rollloss94a" localSheetId="5">#REF!</definedName>
    <definedName name="rollloss94a">#REF!</definedName>
    <definedName name="rollloss94b" localSheetId="7">#REF!</definedName>
    <definedName name="rollloss94b" localSheetId="6">#REF!</definedName>
    <definedName name="rollloss94b" localSheetId="5">#REF!</definedName>
    <definedName name="rollloss94b">#REF!</definedName>
    <definedName name="rollloss94c" localSheetId="7">#REF!</definedName>
    <definedName name="rollloss94c" localSheetId="6">#REF!</definedName>
    <definedName name="rollloss94c" localSheetId="5">#REF!</definedName>
    <definedName name="rollloss94c">#REF!</definedName>
    <definedName name="rollloss95" localSheetId="7">#REF!</definedName>
    <definedName name="rollloss95" localSheetId="6">#REF!</definedName>
    <definedName name="rollloss95" localSheetId="5">#REF!</definedName>
    <definedName name="rollloss95">#REF!</definedName>
    <definedName name="rollloss95a" localSheetId="7">#REF!</definedName>
    <definedName name="rollloss95a" localSheetId="6">#REF!</definedName>
    <definedName name="rollloss95a" localSheetId="5">#REF!</definedName>
    <definedName name="rollloss95a">#REF!</definedName>
    <definedName name="rollloss95b" localSheetId="7">#REF!</definedName>
    <definedName name="rollloss95b" localSheetId="6">#REF!</definedName>
    <definedName name="rollloss95b" localSheetId="5">#REF!</definedName>
    <definedName name="rollloss95b">#REF!</definedName>
    <definedName name="rollloss95c" localSheetId="7">#REF!</definedName>
    <definedName name="rollloss95c" localSheetId="6">#REF!</definedName>
    <definedName name="rollloss95c" localSheetId="5">#REF!</definedName>
    <definedName name="rollloss95c">#REF!</definedName>
    <definedName name="rollloss96" localSheetId="7">#REF!</definedName>
    <definedName name="rollloss96" localSheetId="6">#REF!</definedName>
    <definedName name="rollloss96" localSheetId="5">#REF!</definedName>
    <definedName name="rollloss96">#REF!</definedName>
    <definedName name="rollloss96a" localSheetId="7">#REF!</definedName>
    <definedName name="rollloss96a" localSheetId="6">#REF!</definedName>
    <definedName name="rollloss96a" localSheetId="5">#REF!</definedName>
    <definedName name="rollloss96a">#REF!</definedName>
    <definedName name="rollloss96b" localSheetId="7">#REF!</definedName>
    <definedName name="rollloss96b" localSheetId="6">#REF!</definedName>
    <definedName name="rollloss96b" localSheetId="5">#REF!</definedName>
    <definedName name="rollloss96b">#REF!</definedName>
    <definedName name="rollloss96c" localSheetId="7">#REF!</definedName>
    <definedName name="rollloss96c" localSheetId="6">#REF!</definedName>
    <definedName name="rollloss96c" localSheetId="5">#REF!</definedName>
    <definedName name="rollloss96c">#REF!</definedName>
    <definedName name="rollloss97" localSheetId="7">#REF!</definedName>
    <definedName name="rollloss97" localSheetId="6">#REF!</definedName>
    <definedName name="rollloss97" localSheetId="5">#REF!</definedName>
    <definedName name="rollloss97">#REF!</definedName>
    <definedName name="rollloss97a" localSheetId="7">#REF!</definedName>
    <definedName name="rollloss97a" localSheetId="6">#REF!</definedName>
    <definedName name="rollloss97a" localSheetId="5">#REF!</definedName>
    <definedName name="rollloss97a">#REF!</definedName>
    <definedName name="rollloss97b" localSheetId="7">#REF!</definedName>
    <definedName name="rollloss97b" localSheetId="6">#REF!</definedName>
    <definedName name="rollloss97b" localSheetId="5">#REF!</definedName>
    <definedName name="rollloss97b">#REF!</definedName>
    <definedName name="rollloss97c" localSheetId="7">#REF!</definedName>
    <definedName name="rollloss97c" localSheetId="6">#REF!</definedName>
    <definedName name="rollloss97c" localSheetId="5">#REF!</definedName>
    <definedName name="rollloss97c">#REF!</definedName>
    <definedName name="rollloss98" localSheetId="7">#REF!</definedName>
    <definedName name="rollloss98" localSheetId="6">#REF!</definedName>
    <definedName name="rollloss98" localSheetId="5">#REF!</definedName>
    <definedName name="rollloss98">#REF!</definedName>
    <definedName name="rollloss98a" localSheetId="7">#REF!</definedName>
    <definedName name="rollloss98a" localSheetId="6">#REF!</definedName>
    <definedName name="rollloss98a" localSheetId="5">#REF!</definedName>
    <definedName name="rollloss98a">#REF!</definedName>
    <definedName name="rollloss98b" localSheetId="7">#REF!</definedName>
    <definedName name="rollloss98b" localSheetId="6">#REF!</definedName>
    <definedName name="rollloss98b" localSheetId="5">#REF!</definedName>
    <definedName name="rollloss98b">#REF!</definedName>
    <definedName name="rollloss98c" localSheetId="7">#REF!</definedName>
    <definedName name="rollloss98c" localSheetId="6">#REF!</definedName>
    <definedName name="rollloss98c" localSheetId="5">#REF!</definedName>
    <definedName name="rollloss98c">#REF!</definedName>
    <definedName name="rollloss99" localSheetId="7">#REF!</definedName>
    <definedName name="rollloss99" localSheetId="6">#REF!</definedName>
    <definedName name="rollloss99" localSheetId="5">#REF!</definedName>
    <definedName name="rollloss99">#REF!</definedName>
    <definedName name="rollloss99a" localSheetId="7">#REF!</definedName>
    <definedName name="rollloss99a" localSheetId="6">#REF!</definedName>
    <definedName name="rollloss99a" localSheetId="5">#REF!</definedName>
    <definedName name="rollloss99a">#REF!</definedName>
    <definedName name="rollloss99b" localSheetId="7">#REF!</definedName>
    <definedName name="rollloss99b" localSheetId="6">#REF!</definedName>
    <definedName name="rollloss99b" localSheetId="5">#REF!</definedName>
    <definedName name="rollloss99b">#REF!</definedName>
    <definedName name="rollloss99c" localSheetId="7">#REF!</definedName>
    <definedName name="rollloss99c" localSheetId="6">#REF!</definedName>
    <definedName name="rollloss99c" localSheetId="5">#REF!</definedName>
    <definedName name="rollloss99c">#REF!</definedName>
    <definedName name="rolllosscurrent" localSheetId="7">#REF!</definedName>
    <definedName name="rolllosscurrent" localSheetId="6">#REF!</definedName>
    <definedName name="rolllosscurrent" localSheetId="5">#REF!</definedName>
    <definedName name="rolllosscurrent">#REF!</definedName>
    <definedName name="rollsch05a" localSheetId="7">#REF!</definedName>
    <definedName name="rollsch05a" localSheetId="6">#REF!</definedName>
    <definedName name="rollsch05a" localSheetId="5">#REF!</definedName>
    <definedName name="rollsch05a">#REF!</definedName>
    <definedName name="rollsch81" localSheetId="7">#REF!</definedName>
    <definedName name="rollsch81" localSheetId="6">#REF!</definedName>
    <definedName name="rollsch81" localSheetId="5">#REF!</definedName>
    <definedName name="rollsch81">#REF!</definedName>
    <definedName name="rollwt00" localSheetId="7">#REF!</definedName>
    <definedName name="rollwt00" localSheetId="6">#REF!</definedName>
    <definedName name="rollwt00" localSheetId="5">#REF!</definedName>
    <definedName name="rollwt00">#REF!</definedName>
    <definedName name="rollwt00a" localSheetId="7">#REF!</definedName>
    <definedName name="rollwt00a" localSheetId="6">#REF!</definedName>
    <definedName name="rollwt00a" localSheetId="5">#REF!</definedName>
    <definedName name="rollwt00a">#REF!</definedName>
    <definedName name="rollwt00b" localSheetId="7">#REF!</definedName>
    <definedName name="rollwt00b" localSheetId="6">#REF!</definedName>
    <definedName name="rollwt00b" localSheetId="5">#REF!</definedName>
    <definedName name="rollwt00b">#REF!</definedName>
    <definedName name="rollwt00c" localSheetId="7">#REF!</definedName>
    <definedName name="rollwt00c" localSheetId="6">#REF!</definedName>
    <definedName name="rollwt00c" localSheetId="5">#REF!</definedName>
    <definedName name="rollwt00c">#REF!</definedName>
    <definedName name="rollwt01" localSheetId="7">#REF!</definedName>
    <definedName name="rollwt01" localSheetId="6">#REF!</definedName>
    <definedName name="rollwt01" localSheetId="5">#REF!</definedName>
    <definedName name="rollwt01">#REF!</definedName>
    <definedName name="rollwt01a" localSheetId="7">#REF!</definedName>
    <definedName name="rollwt01a" localSheetId="6">#REF!</definedName>
    <definedName name="rollwt01a" localSheetId="5">#REF!</definedName>
    <definedName name="rollwt01a">#REF!</definedName>
    <definedName name="rollwt01b" localSheetId="7">#REF!</definedName>
    <definedName name="rollwt01b" localSheetId="6">#REF!</definedName>
    <definedName name="rollwt01b" localSheetId="5">#REF!</definedName>
    <definedName name="rollwt01b">#REF!</definedName>
    <definedName name="rollwt01c" localSheetId="7">#REF!</definedName>
    <definedName name="rollwt01c" localSheetId="6">#REF!</definedName>
    <definedName name="rollwt01c" localSheetId="5">#REF!</definedName>
    <definedName name="rollwt01c">#REF!</definedName>
    <definedName name="rollwt02" localSheetId="7">#REF!</definedName>
    <definedName name="rollwt02" localSheetId="6">#REF!</definedName>
    <definedName name="rollwt02" localSheetId="5">#REF!</definedName>
    <definedName name="rollwt02">#REF!</definedName>
    <definedName name="rollwt02a" localSheetId="7">#REF!</definedName>
    <definedName name="rollwt02a" localSheetId="6">#REF!</definedName>
    <definedName name="rollwt02a" localSheetId="5">#REF!</definedName>
    <definedName name="rollwt02a">#REF!</definedName>
    <definedName name="rollwt02b" localSheetId="7">#REF!</definedName>
    <definedName name="rollwt02b" localSheetId="6">#REF!</definedName>
    <definedName name="rollwt02b" localSheetId="5">#REF!</definedName>
    <definedName name="rollwt02b">#REF!</definedName>
    <definedName name="rollwt02c" localSheetId="7">#REF!</definedName>
    <definedName name="rollwt02c" localSheetId="6">#REF!</definedName>
    <definedName name="rollwt02c" localSheetId="5">#REF!</definedName>
    <definedName name="rollwt02c">#REF!</definedName>
    <definedName name="rollwt03" localSheetId="7">#REF!</definedName>
    <definedName name="rollwt03" localSheetId="6">#REF!</definedName>
    <definedName name="rollwt03" localSheetId="5">#REF!</definedName>
    <definedName name="rollwt03">#REF!</definedName>
    <definedName name="rollwt03a" localSheetId="7">#REF!</definedName>
    <definedName name="rollwt03a" localSheetId="6">#REF!</definedName>
    <definedName name="rollwt03a" localSheetId="5">#REF!</definedName>
    <definedName name="rollwt03a">#REF!</definedName>
    <definedName name="rollwt03b" localSheetId="7">#REF!</definedName>
    <definedName name="rollwt03b" localSheetId="6">#REF!</definedName>
    <definedName name="rollwt03b" localSheetId="5">#REF!</definedName>
    <definedName name="rollwt03b">#REF!</definedName>
    <definedName name="rollwt03c" localSheetId="7">#REF!</definedName>
    <definedName name="rollwt03c" localSheetId="6">#REF!</definedName>
    <definedName name="rollwt03c" localSheetId="5">#REF!</definedName>
    <definedName name="rollwt03c">#REF!</definedName>
    <definedName name="rollwt04" localSheetId="7">#REF!</definedName>
    <definedName name="rollwt04" localSheetId="6">#REF!</definedName>
    <definedName name="rollwt04" localSheetId="5">#REF!</definedName>
    <definedName name="rollwt04">#REF!</definedName>
    <definedName name="rollwt04a" localSheetId="7">#REF!</definedName>
    <definedName name="rollwt04a" localSheetId="6">#REF!</definedName>
    <definedName name="rollwt04a" localSheetId="5">#REF!</definedName>
    <definedName name="rollwt04a">#REF!</definedName>
    <definedName name="rollwt04b" localSheetId="7">#REF!</definedName>
    <definedName name="rollwt04b" localSheetId="6">#REF!</definedName>
    <definedName name="rollwt04b" localSheetId="5">#REF!</definedName>
    <definedName name="rollwt04b">#REF!</definedName>
    <definedName name="rollwt04c" localSheetId="7">#REF!</definedName>
    <definedName name="rollwt04c" localSheetId="6">#REF!</definedName>
    <definedName name="rollwt04c" localSheetId="5">#REF!</definedName>
    <definedName name="rollwt04c">#REF!</definedName>
    <definedName name="rollwt05" localSheetId="7">#REF!</definedName>
    <definedName name="rollwt05" localSheetId="6">#REF!</definedName>
    <definedName name="rollwt05" localSheetId="5">#REF!</definedName>
    <definedName name="rollwt05">#REF!</definedName>
    <definedName name="rollwt05a" localSheetId="7">#REF!</definedName>
    <definedName name="rollwt05a" localSheetId="6">#REF!</definedName>
    <definedName name="rollwt05a" localSheetId="5">#REF!</definedName>
    <definedName name="rollwt05a">#REF!</definedName>
    <definedName name="rollwt05b" localSheetId="7">#REF!</definedName>
    <definedName name="rollwt05b" localSheetId="6">#REF!</definedName>
    <definedName name="rollwt05b" localSheetId="5">#REF!</definedName>
    <definedName name="rollwt05b">#REF!</definedName>
    <definedName name="rollwt05c" localSheetId="7">#REF!</definedName>
    <definedName name="rollwt05c" localSheetId="6">#REF!</definedName>
    <definedName name="rollwt05c" localSheetId="5">#REF!</definedName>
    <definedName name="rollwt05c">#REF!</definedName>
    <definedName name="rollwt93" localSheetId="7">#REF!</definedName>
    <definedName name="rollwt93" localSheetId="6">#REF!</definedName>
    <definedName name="rollwt93" localSheetId="5">#REF!</definedName>
    <definedName name="rollwt93">#REF!</definedName>
    <definedName name="rollwt93a" localSheetId="7">#REF!</definedName>
    <definedName name="rollwt93a" localSheetId="6">#REF!</definedName>
    <definedName name="rollwt93a" localSheetId="5">#REF!</definedName>
    <definedName name="rollwt93a">#REF!</definedName>
    <definedName name="rollwt93b" localSheetId="7">#REF!</definedName>
    <definedName name="rollwt93b" localSheetId="6">#REF!</definedName>
    <definedName name="rollwt93b" localSheetId="5">#REF!</definedName>
    <definedName name="rollwt93b">#REF!</definedName>
    <definedName name="rollwt93c" localSheetId="7">#REF!</definedName>
    <definedName name="rollwt93c" localSheetId="6">#REF!</definedName>
    <definedName name="rollwt93c" localSheetId="5">#REF!</definedName>
    <definedName name="rollwt93c">#REF!</definedName>
    <definedName name="rollwt94" localSheetId="7">#REF!</definedName>
    <definedName name="rollwt94" localSheetId="6">#REF!</definedName>
    <definedName name="rollwt94" localSheetId="5">#REF!</definedName>
    <definedName name="rollwt94">#REF!</definedName>
    <definedName name="rollwt94a" localSheetId="7">#REF!</definedName>
    <definedName name="rollwt94a" localSheetId="6">#REF!</definedName>
    <definedName name="rollwt94a" localSheetId="5">#REF!</definedName>
    <definedName name="rollwt94a">#REF!</definedName>
    <definedName name="rollwt94b" localSheetId="7">#REF!</definedName>
    <definedName name="rollwt94b" localSheetId="6">#REF!</definedName>
    <definedName name="rollwt94b" localSheetId="5">#REF!</definedName>
    <definedName name="rollwt94b">#REF!</definedName>
    <definedName name="rollwt94c" localSheetId="7">#REF!</definedName>
    <definedName name="rollwt94c" localSheetId="6">#REF!</definedName>
    <definedName name="rollwt94c" localSheetId="5">#REF!</definedName>
    <definedName name="rollwt94c">#REF!</definedName>
    <definedName name="rollwt95" localSheetId="7">#REF!</definedName>
    <definedName name="rollwt95" localSheetId="6">#REF!</definedName>
    <definedName name="rollwt95" localSheetId="5">#REF!</definedName>
    <definedName name="rollwt95">#REF!</definedName>
    <definedName name="rollwt95a" localSheetId="7">#REF!</definedName>
    <definedName name="rollwt95a" localSheetId="6">#REF!</definedName>
    <definedName name="rollwt95a" localSheetId="5">#REF!</definedName>
    <definedName name="rollwt95a">#REF!</definedName>
    <definedName name="rollwt95b" localSheetId="7">#REF!</definedName>
    <definedName name="rollwt95b" localSheetId="6">#REF!</definedName>
    <definedName name="rollwt95b" localSheetId="5">#REF!</definedName>
    <definedName name="rollwt95b">#REF!</definedName>
    <definedName name="rollwt95c" localSheetId="7">#REF!</definedName>
    <definedName name="rollwt95c" localSheetId="6">#REF!</definedName>
    <definedName name="rollwt95c" localSheetId="5">#REF!</definedName>
    <definedName name="rollwt95c">#REF!</definedName>
    <definedName name="rollwt96" localSheetId="7">#REF!</definedName>
    <definedName name="rollwt96" localSheetId="6">#REF!</definedName>
    <definedName name="rollwt96" localSheetId="5">#REF!</definedName>
    <definedName name="rollwt96">#REF!</definedName>
    <definedName name="rollwt96a" localSheetId="7">#REF!</definedName>
    <definedName name="rollwt96a" localSheetId="6">#REF!</definedName>
    <definedName name="rollwt96a" localSheetId="5">#REF!</definedName>
    <definedName name="rollwt96a">#REF!</definedName>
    <definedName name="rollwt96b" localSheetId="7">#REF!</definedName>
    <definedName name="rollwt96b" localSheetId="6">#REF!</definedName>
    <definedName name="rollwt96b" localSheetId="5">#REF!</definedName>
    <definedName name="rollwt96b">#REF!</definedName>
    <definedName name="rollwt96c" localSheetId="7">#REF!</definedName>
    <definedName name="rollwt96c" localSheetId="6">#REF!</definedName>
    <definedName name="rollwt96c" localSheetId="5">#REF!</definedName>
    <definedName name="rollwt96c">#REF!</definedName>
    <definedName name="rollwt97" localSheetId="7">#REF!</definedName>
    <definedName name="rollwt97" localSheetId="6">#REF!</definedName>
    <definedName name="rollwt97" localSheetId="5">#REF!</definedName>
    <definedName name="rollwt97">#REF!</definedName>
    <definedName name="rollwt97a" localSheetId="7">#REF!</definedName>
    <definedName name="rollwt97a" localSheetId="6">#REF!</definedName>
    <definedName name="rollwt97a" localSheetId="5">#REF!</definedName>
    <definedName name="rollwt97a">#REF!</definedName>
    <definedName name="rollwt97b" localSheetId="7">#REF!</definedName>
    <definedName name="rollwt97b" localSheetId="6">#REF!</definedName>
    <definedName name="rollwt97b" localSheetId="5">#REF!</definedName>
    <definedName name="rollwt97b">#REF!</definedName>
    <definedName name="rollwt97c" localSheetId="7">#REF!</definedName>
    <definedName name="rollwt97c" localSheetId="6">#REF!</definedName>
    <definedName name="rollwt97c" localSheetId="5">#REF!</definedName>
    <definedName name="rollwt97c">#REF!</definedName>
    <definedName name="rollwt98" localSheetId="7">#REF!</definedName>
    <definedName name="rollwt98" localSheetId="6">#REF!</definedName>
    <definedName name="rollwt98" localSheetId="5">#REF!</definedName>
    <definedName name="rollwt98">#REF!</definedName>
    <definedName name="rollwt98a" localSheetId="7">#REF!</definedName>
    <definedName name="rollwt98a" localSheetId="6">#REF!</definedName>
    <definedName name="rollwt98a" localSheetId="5">#REF!</definedName>
    <definedName name="rollwt98a">#REF!</definedName>
    <definedName name="rollwt98b" localSheetId="7">#REF!</definedName>
    <definedName name="rollwt98b" localSheetId="6">#REF!</definedName>
    <definedName name="rollwt98b" localSheetId="5">#REF!</definedName>
    <definedName name="rollwt98b">#REF!</definedName>
    <definedName name="rollwt98c" localSheetId="7">#REF!</definedName>
    <definedName name="rollwt98c" localSheetId="6">#REF!</definedName>
    <definedName name="rollwt98c" localSheetId="5">#REF!</definedName>
    <definedName name="rollwt98c">#REF!</definedName>
    <definedName name="rollwt99" localSheetId="7">#REF!</definedName>
    <definedName name="rollwt99" localSheetId="6">#REF!</definedName>
    <definedName name="rollwt99" localSheetId="5">#REF!</definedName>
    <definedName name="rollwt99">#REF!</definedName>
    <definedName name="rollwt99a" localSheetId="7">#REF!</definedName>
    <definedName name="rollwt99a" localSheetId="6">#REF!</definedName>
    <definedName name="rollwt99a" localSheetId="5">#REF!</definedName>
    <definedName name="rollwt99a">#REF!</definedName>
    <definedName name="rollwt99b" localSheetId="7">#REF!</definedName>
    <definedName name="rollwt99b" localSheetId="6">#REF!</definedName>
    <definedName name="rollwt99b" localSheetId="5">#REF!</definedName>
    <definedName name="rollwt99b">#REF!</definedName>
    <definedName name="rollwt99c" localSheetId="7">#REF!</definedName>
    <definedName name="rollwt99c" localSheetId="6">#REF!</definedName>
    <definedName name="rollwt99c" localSheetId="5">#REF!</definedName>
    <definedName name="rollwt99c">#REF!</definedName>
    <definedName name="rollwtcurrent" localSheetId="7">#REF!</definedName>
    <definedName name="rollwtcurrent" localSheetId="6">#REF!</definedName>
    <definedName name="rollwtcurrent" localSheetId="5">#REF!</definedName>
    <definedName name="rollwtcurrent">#REF!</definedName>
    <definedName name="s" localSheetId="7">#REF!</definedName>
    <definedName name="s" localSheetId="6">#REF!</definedName>
    <definedName name="s" localSheetId="5">#REF!</definedName>
    <definedName name="s">#REF!</definedName>
    <definedName name="S_Adjust_Data">[49]Lead!$I$1:$I$327</definedName>
    <definedName name="S_AJE_Tot_Data">[49]Lead!$H$1:$H$327</definedName>
    <definedName name="S_CY_Beg_Data">[49]Lead!$F$1:$F$327</definedName>
    <definedName name="S_CY_End_Data">[49]Lead!$K$1:$K$327</definedName>
    <definedName name="S_PY_End_Data">[49]Lead!$M$1:$M$327</definedName>
    <definedName name="S_Ref">[7]INPUTS!$A$1</definedName>
    <definedName name="S_RJE_Tot_Data">[49]Lead!$J$1:$J$327</definedName>
    <definedName name="s19A1tv" localSheetId="7">[18]FA!#REF!</definedName>
    <definedName name="s19A1tv" localSheetId="6">[18]FA!#REF!</definedName>
    <definedName name="s19A1tv" localSheetId="5">[18]FA!#REF!</definedName>
    <definedName name="s19A1tv">[18]FA!#REF!</definedName>
    <definedName name="s19Atv" localSheetId="7">[18]FA!#REF!</definedName>
    <definedName name="s19Atv" localSheetId="6">[18]FA!#REF!</definedName>
    <definedName name="s19Atv" localSheetId="5">[18]FA!#REF!</definedName>
    <definedName name="s19Atv">[18]FA!#REF!</definedName>
    <definedName name="s19tv" localSheetId="7">[18]FA!#REF!</definedName>
    <definedName name="s19tv" localSheetId="6">[18]FA!#REF!</definedName>
    <definedName name="s19tv" localSheetId="5">[18]FA!#REF!</definedName>
    <definedName name="s19tv">[18]FA!#REF!</definedName>
    <definedName name="saldo" localSheetId="7">#REF!</definedName>
    <definedName name="saldo" localSheetId="6">#REF!</definedName>
    <definedName name="saldo" localSheetId="5">#REF!</definedName>
    <definedName name="saldo">#REF!</definedName>
    <definedName name="saleofstock" localSheetId="7">'[6]Detail-PARENT'!#REF!</definedName>
    <definedName name="saleofstock" localSheetId="6">'[6]Detail-PARENT'!#REF!</definedName>
    <definedName name="saleofstock" localSheetId="5">'[6]Detail-PARENT'!#REF!</definedName>
    <definedName name="saleofstock">'[6]Detail-PARENT'!#REF!</definedName>
    <definedName name="Savgprice">[7]GD_actuals!$E$24:$W$24</definedName>
    <definedName name="SBA_4ST" localSheetId="7">[22]DBase!#REF!</definedName>
    <definedName name="SBA_4ST" localSheetId="6">[22]DBase!#REF!</definedName>
    <definedName name="SBA_4ST" localSheetId="5">[22]DBase!#REF!</definedName>
    <definedName name="SBA_4ST">[22]DBase!#REF!</definedName>
    <definedName name="Sbincm">[7]GD_actuals!$E$16:$W$16</definedName>
    <definedName name="Sbinob">[7]GD_actuals!$E$13:$W$13</definedName>
    <definedName name="SCALINGRPT001" localSheetId="1">'Laba Rugi'!#REF!</definedName>
    <definedName name="SCALINGRPT001" localSheetId="0">Neraca!#REF!</definedName>
    <definedName name="Scapex">[7]GD_actuals!$E$10:$W$10</definedName>
    <definedName name="Scconv">[7]GD_actuals!$E$4:$W$4</definedName>
    <definedName name="SCENARIO" localSheetId="7">'[36]balance sheet'!#REF!</definedName>
    <definedName name="SCENARIO" localSheetId="6">'[36]balance sheet'!#REF!</definedName>
    <definedName name="SCENARIO" localSheetId="5">'[36]balance sheet'!#REF!</definedName>
    <definedName name="SCENARIO">'[36]balance sheet'!#REF!</definedName>
    <definedName name="Scf">[7]GD_actuals!$E$9:$W$9</definedName>
    <definedName name="sch10_bal" localSheetId="7">#REF!</definedName>
    <definedName name="sch10_bal" localSheetId="6">#REF!</definedName>
    <definedName name="sch10_bal" localSheetId="5">#REF!</definedName>
    <definedName name="sch10_bal">#REF!</definedName>
    <definedName name="sch10_open" localSheetId="7">#REF!</definedName>
    <definedName name="sch10_open" localSheetId="6">#REF!</definedName>
    <definedName name="sch10_open" localSheetId="5">#REF!</definedName>
    <definedName name="sch10_open">#REF!</definedName>
    <definedName name="sch8_qcost" localSheetId="7">#REF!</definedName>
    <definedName name="sch8_qcost" localSheetId="6">#REF!</definedName>
    <definedName name="sch8_qcost" localSheetId="5">#REF!</definedName>
    <definedName name="sch8_qcost">#REF!</definedName>
    <definedName name="sch8_qcost1" localSheetId="7">#REF!</definedName>
    <definedName name="sch8_qcost1" localSheetId="6">#REF!</definedName>
    <definedName name="sch8_qcost1" localSheetId="5">#REF!</definedName>
    <definedName name="sch8_qcost1">#REF!</definedName>
    <definedName name="sch8_qcost1a" localSheetId="7">#REF!</definedName>
    <definedName name="sch8_qcost1a" localSheetId="6">#REF!</definedName>
    <definedName name="sch8_qcost1a" localSheetId="5">#REF!</definedName>
    <definedName name="sch8_qcost1a">#REF!</definedName>
    <definedName name="sch8_qcost1b" localSheetId="7">#REF!</definedName>
    <definedName name="sch8_qcost1b" localSheetId="6">#REF!</definedName>
    <definedName name="sch8_qcost1b" localSheetId="5">#REF!</definedName>
    <definedName name="sch8_qcost1b">#REF!</definedName>
    <definedName name="sch8_qcosta" localSheetId="7">#REF!</definedName>
    <definedName name="sch8_qcosta" localSheetId="6">#REF!</definedName>
    <definedName name="sch8_qcosta" localSheetId="5">#REF!</definedName>
    <definedName name="sch8_qcosta">#REF!</definedName>
    <definedName name="sch8_qcostb" localSheetId="7">#REF!</definedName>
    <definedName name="sch8_qcostb" localSheetId="6">#REF!</definedName>
    <definedName name="sch8_qcostb" localSheetId="5">#REF!</definedName>
    <definedName name="sch8_qcostb">#REF!</definedName>
    <definedName name="sch8_twdv" localSheetId="7">#REF!</definedName>
    <definedName name="sch8_twdv" localSheetId="6">#REF!</definedName>
    <definedName name="sch8_twdv" localSheetId="5">#REF!</definedName>
    <definedName name="sch8_twdv">#REF!</definedName>
    <definedName name="sch8_twdv1" localSheetId="7">#REF!</definedName>
    <definedName name="sch8_twdv1" localSheetId="6">#REF!</definedName>
    <definedName name="sch8_twdv1" localSheetId="5">#REF!</definedName>
    <definedName name="sch8_twdv1">#REF!</definedName>
    <definedName name="sch8_twdva" localSheetId="7">#REF!</definedName>
    <definedName name="sch8_twdva" localSheetId="6">#REF!</definedName>
    <definedName name="sch8_twdva" localSheetId="5">#REF!</definedName>
    <definedName name="sch8_twdva">#REF!</definedName>
    <definedName name="sch8_twdvb" localSheetId="7">#REF!</definedName>
    <definedName name="sch8_twdvb" localSheetId="6">#REF!</definedName>
    <definedName name="sch8_twdvb" localSheetId="5">#REF!</definedName>
    <definedName name="sch8_twdvb">#REF!</definedName>
    <definedName name="sch9_bal" localSheetId="7">#REF!</definedName>
    <definedName name="sch9_bal" localSheetId="6">#REF!</definedName>
    <definedName name="sch9_bal" localSheetId="5">#REF!</definedName>
    <definedName name="sch9_bal">#REF!</definedName>
    <definedName name="sch9_bal1" localSheetId="7">#REF!</definedName>
    <definedName name="sch9_bal1" localSheetId="6">#REF!</definedName>
    <definedName name="sch9_bal1" localSheetId="5">#REF!</definedName>
    <definedName name="sch9_bal1">#REF!</definedName>
    <definedName name="sch9_bal2" localSheetId="7">#REF!</definedName>
    <definedName name="sch9_bal2" localSheetId="6">#REF!</definedName>
    <definedName name="sch9_bal2" localSheetId="5">#REF!</definedName>
    <definedName name="sch9_bal2">#REF!</definedName>
    <definedName name="sch9_bal3" localSheetId="7">#REF!</definedName>
    <definedName name="sch9_bal3" localSheetId="6">#REF!</definedName>
    <definedName name="sch9_bal3" localSheetId="5">#REF!</definedName>
    <definedName name="sch9_bal3">#REF!</definedName>
    <definedName name="sch9_bal4" localSheetId="7">#REF!</definedName>
    <definedName name="sch9_bal4" localSheetId="6">#REF!</definedName>
    <definedName name="sch9_bal4" localSheetId="5">#REF!</definedName>
    <definedName name="sch9_bal4">#REF!</definedName>
    <definedName name="sch9_bal5" localSheetId="7">#REF!</definedName>
    <definedName name="sch9_bal5" localSheetId="6">#REF!</definedName>
    <definedName name="sch9_bal5" localSheetId="5">#REF!</definedName>
    <definedName name="sch9_bal5">#REF!</definedName>
    <definedName name="sch9_bal6" localSheetId="7">#REF!</definedName>
    <definedName name="sch9_bal6" localSheetId="6">#REF!</definedName>
    <definedName name="sch9_bal6" localSheetId="5">#REF!</definedName>
    <definedName name="sch9_bal6">#REF!</definedName>
    <definedName name="sch9_clear" localSheetId="7">#REF!</definedName>
    <definedName name="sch9_clear" localSheetId="6">#REF!</definedName>
    <definedName name="sch9_clear" localSheetId="5">#REF!</definedName>
    <definedName name="sch9_clear">#REF!</definedName>
    <definedName name="sch9_clear1" localSheetId="7">#REF!</definedName>
    <definedName name="sch9_clear1" localSheetId="6">#REF!</definedName>
    <definedName name="sch9_clear1" localSheetId="5">#REF!</definedName>
    <definedName name="sch9_clear1">#REF!</definedName>
    <definedName name="SCH9_HP1" localSheetId="7">#REF!</definedName>
    <definedName name="SCH9_HP1" localSheetId="6">#REF!</definedName>
    <definedName name="SCH9_HP1" localSheetId="5">#REF!</definedName>
    <definedName name="SCH9_HP1">#REF!</definedName>
    <definedName name="SCH9_HP10" localSheetId="7">#REF!</definedName>
    <definedName name="SCH9_HP10" localSheetId="6">#REF!</definedName>
    <definedName name="SCH9_HP10" localSheetId="5">#REF!</definedName>
    <definedName name="SCH9_HP10">#REF!</definedName>
    <definedName name="SCH9_HP10A" localSheetId="7">#REF!</definedName>
    <definedName name="SCH9_HP10A" localSheetId="6">#REF!</definedName>
    <definedName name="SCH9_HP10A" localSheetId="5">#REF!</definedName>
    <definedName name="SCH9_HP10A">#REF!</definedName>
    <definedName name="SCH9_HP10B" localSheetId="7">#REF!</definedName>
    <definedName name="SCH9_HP10B" localSheetId="6">#REF!</definedName>
    <definedName name="SCH9_HP10B" localSheetId="5">#REF!</definedName>
    <definedName name="SCH9_HP10B">#REF!</definedName>
    <definedName name="SCH9_HP1A" localSheetId="7">#REF!</definedName>
    <definedName name="SCH9_HP1A" localSheetId="6">#REF!</definedName>
    <definedName name="SCH9_HP1A" localSheetId="5">#REF!</definedName>
    <definedName name="SCH9_HP1A">#REF!</definedName>
    <definedName name="SCH9_HP1B" localSheetId="7">#REF!</definedName>
    <definedName name="SCH9_HP1B" localSheetId="6">#REF!</definedName>
    <definedName name="SCH9_HP1B" localSheetId="5">#REF!</definedName>
    <definedName name="SCH9_HP1B">#REF!</definedName>
    <definedName name="SCH9_HP2" localSheetId="7">#REF!</definedName>
    <definedName name="SCH9_HP2" localSheetId="6">#REF!</definedName>
    <definedName name="SCH9_HP2" localSheetId="5">#REF!</definedName>
    <definedName name="SCH9_HP2">#REF!</definedName>
    <definedName name="SCH9_HP2A" localSheetId="7">#REF!</definedName>
    <definedName name="SCH9_HP2A" localSheetId="6">#REF!</definedName>
    <definedName name="SCH9_HP2A" localSheetId="5">#REF!</definedName>
    <definedName name="SCH9_HP2A">#REF!</definedName>
    <definedName name="SCH9_HP2B" localSheetId="7">#REF!</definedName>
    <definedName name="SCH9_HP2B" localSheetId="6">#REF!</definedName>
    <definedName name="SCH9_HP2B" localSheetId="5">#REF!</definedName>
    <definedName name="SCH9_HP2B">#REF!</definedName>
    <definedName name="SCH9_HP3" localSheetId="7">#REF!</definedName>
    <definedName name="SCH9_HP3" localSheetId="6">#REF!</definedName>
    <definedName name="SCH9_HP3" localSheetId="5">#REF!</definedName>
    <definedName name="SCH9_HP3">#REF!</definedName>
    <definedName name="SCH9_HP3A" localSheetId="7">#REF!</definedName>
    <definedName name="SCH9_HP3A" localSheetId="6">#REF!</definedName>
    <definedName name="SCH9_HP3A" localSheetId="5">#REF!</definedName>
    <definedName name="SCH9_HP3A">#REF!</definedName>
    <definedName name="SCH9_HP3B" localSheetId="7">#REF!</definedName>
    <definedName name="SCH9_HP3B" localSheetId="6">#REF!</definedName>
    <definedName name="SCH9_HP3B" localSheetId="5">#REF!</definedName>
    <definedName name="SCH9_HP3B">#REF!</definedName>
    <definedName name="SCH9_HP4" localSheetId="7">#REF!</definedName>
    <definedName name="SCH9_HP4" localSheetId="6">#REF!</definedName>
    <definedName name="SCH9_HP4" localSheetId="5">#REF!</definedName>
    <definedName name="SCH9_HP4">#REF!</definedName>
    <definedName name="SCH9_HP4A" localSheetId="7">#REF!</definedName>
    <definedName name="SCH9_HP4A" localSheetId="6">#REF!</definedName>
    <definedName name="SCH9_HP4A" localSheetId="5">#REF!</definedName>
    <definedName name="SCH9_HP4A">#REF!</definedName>
    <definedName name="SCH9_HP4B" localSheetId="7">#REF!</definedName>
    <definedName name="SCH9_HP4B" localSheetId="6">#REF!</definedName>
    <definedName name="SCH9_HP4B" localSheetId="5">#REF!</definedName>
    <definedName name="SCH9_HP4B">#REF!</definedName>
    <definedName name="SCH9_HP5" localSheetId="7">#REF!</definedName>
    <definedName name="SCH9_HP5" localSheetId="6">#REF!</definedName>
    <definedName name="SCH9_HP5" localSheetId="5">#REF!</definedName>
    <definedName name="SCH9_HP5">#REF!</definedName>
    <definedName name="SCH9_HP5A" localSheetId="7">#REF!</definedName>
    <definedName name="SCH9_HP5A" localSheetId="6">#REF!</definedName>
    <definedName name="SCH9_HP5A" localSheetId="5">#REF!</definedName>
    <definedName name="SCH9_HP5A">#REF!</definedName>
    <definedName name="SCH9_HP5B" localSheetId="7">#REF!</definedName>
    <definedName name="SCH9_HP5B" localSheetId="6">#REF!</definedName>
    <definedName name="SCH9_HP5B" localSheetId="5">#REF!</definedName>
    <definedName name="SCH9_HP5B">#REF!</definedName>
    <definedName name="SCH9_HP6" localSheetId="7">#REF!</definedName>
    <definedName name="SCH9_HP6" localSheetId="6">#REF!</definedName>
    <definedName name="SCH9_HP6" localSheetId="5">#REF!</definedName>
    <definedName name="SCH9_HP6">#REF!</definedName>
    <definedName name="SCH9_HP6A" localSheetId="7">#REF!</definedName>
    <definedName name="SCH9_HP6A" localSheetId="6">#REF!</definedName>
    <definedName name="SCH9_HP6A" localSheetId="5">#REF!</definedName>
    <definedName name="SCH9_HP6A">#REF!</definedName>
    <definedName name="SCH9_HP6B" localSheetId="7">#REF!</definedName>
    <definedName name="SCH9_HP6B" localSheetId="6">#REF!</definedName>
    <definedName name="SCH9_HP6B" localSheetId="5">#REF!</definedName>
    <definedName name="SCH9_HP6B">#REF!</definedName>
    <definedName name="SCH9_HP7" localSheetId="7">#REF!</definedName>
    <definedName name="SCH9_HP7" localSheetId="6">#REF!</definedName>
    <definedName name="SCH9_HP7" localSheetId="5">#REF!</definedName>
    <definedName name="SCH9_HP7">#REF!</definedName>
    <definedName name="SCH9_HP7A" localSheetId="7">#REF!</definedName>
    <definedName name="SCH9_HP7A" localSheetId="6">#REF!</definedName>
    <definedName name="SCH9_HP7A" localSheetId="5">#REF!</definedName>
    <definedName name="SCH9_HP7A">#REF!</definedName>
    <definedName name="SCH9_HP7B" localSheetId="7">#REF!</definedName>
    <definedName name="SCH9_HP7B" localSheetId="6">#REF!</definedName>
    <definedName name="SCH9_HP7B" localSheetId="5">#REF!</definedName>
    <definedName name="SCH9_HP7B">#REF!</definedName>
    <definedName name="SCH9_HP8" localSheetId="7">#REF!</definedName>
    <definedName name="SCH9_HP8" localSheetId="6">#REF!</definedName>
    <definedName name="SCH9_HP8" localSheetId="5">#REF!</definedName>
    <definedName name="SCH9_HP8">#REF!</definedName>
    <definedName name="SCH9_HP8A" localSheetId="7">#REF!</definedName>
    <definedName name="SCH9_HP8A" localSheetId="6">#REF!</definedName>
    <definedName name="SCH9_HP8A" localSheetId="5">#REF!</definedName>
    <definedName name="SCH9_HP8A">#REF!</definedName>
    <definedName name="SCH9_HP8B" localSheetId="7">#REF!</definedName>
    <definedName name="SCH9_HP8B" localSheetId="6">#REF!</definedName>
    <definedName name="SCH9_HP8B" localSheetId="5">#REF!</definedName>
    <definedName name="SCH9_HP8B">#REF!</definedName>
    <definedName name="SCH9_HP9" localSheetId="7">#REF!</definedName>
    <definedName name="SCH9_HP9" localSheetId="6">#REF!</definedName>
    <definedName name="SCH9_HP9" localSheetId="5">#REF!</definedName>
    <definedName name="SCH9_HP9">#REF!</definedName>
    <definedName name="SCH9_HP9A" localSheetId="7">#REF!</definedName>
    <definedName name="SCH9_HP9A" localSheetId="6">#REF!</definedName>
    <definedName name="SCH9_HP9A" localSheetId="5">#REF!</definedName>
    <definedName name="SCH9_HP9A">#REF!</definedName>
    <definedName name="SCH9_HP9B" localSheetId="7">#REF!</definedName>
    <definedName name="SCH9_HP9B" localSheetId="6">#REF!</definedName>
    <definedName name="SCH9_HP9B" localSheetId="5">#REF!</definedName>
    <definedName name="SCH9_HP9B">#REF!</definedName>
    <definedName name="sch9_open" localSheetId="7">#REF!</definedName>
    <definedName name="sch9_open" localSheetId="6">#REF!</definedName>
    <definedName name="sch9_open" localSheetId="5">#REF!</definedName>
    <definedName name="sch9_open">#REF!</definedName>
    <definedName name="schadj" localSheetId="7">#REF!</definedName>
    <definedName name="schadj" localSheetId="6">#REF!</definedName>
    <definedName name="schadj" localSheetId="5">#REF!</definedName>
    <definedName name="schadj">#REF!</definedName>
    <definedName name="Scostpertonne">[7]GD_actuals!$E$7:$W$7</definedName>
    <definedName name="Sdifr">[7]GD_actuals!$E$2:$W$2</definedName>
    <definedName name="se" localSheetId="7">'[59]BS-RTI'!#REF!</definedName>
    <definedName name="se" localSheetId="6">'[59]BS-RTI'!#REF!</definedName>
    <definedName name="se" localSheetId="5">'[59]BS-RTI'!#REF!</definedName>
    <definedName name="se">'[59]BS-RTI'!#REF!</definedName>
    <definedName name="secdep" localSheetId="7">'[6]Detail-PARENT'!#REF!</definedName>
    <definedName name="secdep" localSheetId="6">'[6]Detail-PARENT'!#REF!</definedName>
    <definedName name="secdep" localSheetId="5">'[6]Detail-PARENT'!#REF!</definedName>
    <definedName name="secdep">'[6]Detail-PARENT'!#REF!</definedName>
    <definedName name="secdep2">'[5]Detail-PARENT'!$AU$823</definedName>
    <definedName name="SECURITIESPAYABLE" localSheetId="7">#REF!</definedName>
    <definedName name="SECURITIESPAYABLE" localSheetId="6">#REF!</definedName>
    <definedName name="SECURITIESPAYABLE" localSheetId="5">#REF!</definedName>
    <definedName name="SECURITIESPAYABLE">#REF!</definedName>
    <definedName name="SELATAN" localSheetId="7">#REF!</definedName>
    <definedName name="SELATAN" localSheetId="6">#REF!</definedName>
    <definedName name="SELATAN" localSheetId="5">#REF!</definedName>
    <definedName name="SELATAN">#REF!</definedName>
    <definedName name="sellexp" localSheetId="7">'[6]Detail-PARENT'!#REF!</definedName>
    <definedName name="sellexp" localSheetId="6">'[6]Detail-PARENT'!#REF!</definedName>
    <definedName name="sellexp" localSheetId="5">'[6]Detail-PARENT'!#REF!</definedName>
    <definedName name="sellexp">'[6]Detail-PARENT'!#REF!</definedName>
    <definedName name="semester_1" localSheetId="7">#REF!</definedName>
    <definedName name="semester_1" localSheetId="6">#REF!</definedName>
    <definedName name="semester_1" localSheetId="5">#REF!</definedName>
    <definedName name="semester_1">#REF!</definedName>
    <definedName name="semester_2" localSheetId="7">#REF!</definedName>
    <definedName name="semester_2" localSheetId="6">#REF!</definedName>
    <definedName name="semester_2" localSheetId="5">#REF!</definedName>
    <definedName name="semester_2">#REF!</definedName>
    <definedName name="Sempl100">[7]GD_actuals!$E$36:$W$36</definedName>
    <definedName name="Sempl200">[7]GD_actuals!$E$37:$W$37</definedName>
    <definedName name="Sempl300">[7]GD_actuals!$E$38:$W$38</definedName>
    <definedName name="Sempl400">[7]GD_actuals!$E$39:$W$39</definedName>
    <definedName name="Sempl500">[7]GD_actuals!$E$40:$W$40</definedName>
    <definedName name="Sempl600">[7]GD_actuals!$E$41:$W$41</definedName>
    <definedName name="Sempl900">[7]GD_actuals!$E$42:$W$42</definedName>
    <definedName name="Sempl910">[7]GD_actuals!$E$44:$W$44</definedName>
    <definedName name="Sempl920">[7]GD_actuals!$E$43:$W$43</definedName>
    <definedName name="sep_prima" localSheetId="7">#REF!</definedName>
    <definedName name="sep_prima" localSheetId="6">#REF!</definedName>
    <definedName name="sep_prima" localSheetId="5">#REF!</definedName>
    <definedName name="sep_prima">#REF!</definedName>
    <definedName name="Service_year_table" localSheetId="7">#REF!</definedName>
    <definedName name="Service_year_table" localSheetId="6">#REF!</definedName>
    <definedName name="Service_year_table" localSheetId="5">#REF!</definedName>
    <definedName name="Service_year_table">#REF!</definedName>
    <definedName name="Shatcm">[7]GD_actuals!$E$14:$W$14</definedName>
    <definedName name="Shatob">[7]GD_actuals!$E$11:$W$11</definedName>
    <definedName name="SHORTERMINVESTMENT" localSheetId="7">#REF!</definedName>
    <definedName name="SHORTERMINVESTMENT" localSheetId="6">#REF!</definedName>
    <definedName name="SHORTERMINVESTMENT" localSheetId="5">#REF!</definedName>
    <definedName name="SHORTERMINVESTMENT">#REF!</definedName>
    <definedName name="SHORTERMLOAN" localSheetId="7">#REF!</definedName>
    <definedName name="SHORTERMLOAN" localSheetId="6">#REF!</definedName>
    <definedName name="SHORTERMLOAN" localSheetId="5">#REF!</definedName>
    <definedName name="SHORTERMLOAN">#REF!</definedName>
    <definedName name="SISA7" localSheetId="7">'[42]A-GL-SUMMARY'!#REF!</definedName>
    <definedName name="SISA7" localSheetId="6">'[42]A-GL-SUMMARY'!#REF!</definedName>
    <definedName name="SISA7" localSheetId="5">'[42]A-GL-SUMMARY'!#REF!</definedName>
    <definedName name="SISA7">'[42]A-GL-SUMMARY'!#REF!</definedName>
    <definedName name="Skpccm">[7]GD_actuals!$E$17:$W$17</definedName>
    <definedName name="Skpccons">[7]GD_actuals!$E$47:$W$47</definedName>
    <definedName name="Skpccont">[7]GD_actuals!$E$50:$W$50</definedName>
    <definedName name="Skpcexpemp">[7]GD_actuals!$E$46:$W$46</definedName>
    <definedName name="Skpcft">[7]GD_actuals!$E$48:$W$48</definedName>
    <definedName name="Skpcindemp">[7]GD_actuals!$E$45:$W$45</definedName>
    <definedName name="Skpcls">[7]GD_actuals!$E$49:$W$49</definedName>
    <definedName name="Skpcob">[7]GD_actuals!$E$3:$W$3</definedName>
    <definedName name="Skpcsales">[7]GD_actuals!$E$6:$W$6</definedName>
    <definedName name="Snetback">[7]GD_actuals!$E$23:$W$23</definedName>
    <definedName name="Snpat">[7]GD_actuals!$E$8:$W$8</definedName>
    <definedName name="solver_lin" hidden="1">0</definedName>
    <definedName name="solver_num" hidden="1">0</definedName>
    <definedName name="solver_typ" hidden="1">3</definedName>
    <definedName name="solver_val" hidden="1">0</definedName>
    <definedName name="Spec" localSheetId="7">#REF!</definedName>
    <definedName name="Spec" localSheetId="6">#REF!</definedName>
    <definedName name="Spec" localSheetId="5">#REF!</definedName>
    <definedName name="Spec">#REF!</definedName>
    <definedName name="Specific">[38]JobDetails!$A$56:$A$90</definedName>
    <definedName name="Spf">[7]GD_actuals!$E$32:$W$32</definedName>
    <definedName name="Spitinv">[7]GD_actuals!$E$18:$W$18</definedName>
    <definedName name="Sportinv">[7]GD_actuals!$E$20:$W$20</definedName>
    <definedName name="Squal">[7]GD_actuals!$E$22:$W$22</definedName>
    <definedName name="Srain">[7]GD_actuals!$E$35:$W$35</definedName>
    <definedName name="Srecov">[7]GD_actuals!$E$25:$W$25</definedName>
    <definedName name="Srehab">[7]GD_actuals!$E$5:$W$5</definedName>
    <definedName name="SRM" localSheetId="7">#REF!</definedName>
    <definedName name="SRM" localSheetId="6">#REF!</definedName>
    <definedName name="SRM" localSheetId="5">#REF!</definedName>
    <definedName name="SRM">#REF!</definedName>
    <definedName name="Srominv">[7]GD_actuals!$E$19:$W$19</definedName>
    <definedName name="ss" localSheetId="7">#REF!</definedName>
    <definedName name="ss" localSheetId="6">#REF!</definedName>
    <definedName name="ss" localSheetId="5">#REF!</definedName>
    <definedName name="ss">#REF!</definedName>
    <definedName name="Sspex3500">[7]GD_actuals!$E$27:$W$27</definedName>
    <definedName name="Sspr996">[7]GD_actuals!$E$26:$W$26</definedName>
    <definedName name="Ssurcm">[7]GD_actuals!$E$15:$W$15</definedName>
    <definedName name="Ssurob">[7]GD_actuals!$E$12:$W$12</definedName>
    <definedName name="STI" localSheetId="7">'[6]Detail-PARENT'!#REF!</definedName>
    <definedName name="STI" localSheetId="6">'[6]Detail-PARENT'!#REF!</definedName>
    <definedName name="STI" localSheetId="5">'[6]Detail-PARENT'!#REF!</definedName>
    <definedName name="STI">'[6]Detail-PARENT'!#REF!</definedName>
    <definedName name="stl" localSheetId="7">'[6]Detail-PARENT'!#REF!</definedName>
    <definedName name="stl" localSheetId="6">'[6]Detail-PARENT'!#REF!</definedName>
    <definedName name="stl" localSheetId="5">'[6]Detail-PARENT'!#REF!</definedName>
    <definedName name="stl">'[6]Detail-PARENT'!#REF!</definedName>
    <definedName name="STOCK">[60]STOCK!$B$1:$IV$65536</definedName>
    <definedName name="Stock_listing" localSheetId="7">#REF!</definedName>
    <definedName name="Stock_listing" localSheetId="6">#REF!</definedName>
    <definedName name="Stock_listing" localSheetId="5">#REF!</definedName>
    <definedName name="Stock_listing">#REF!</definedName>
    <definedName name="Stotalinv">[7]GD_actuals!$E$21:$W$21</definedName>
    <definedName name="Summary_opt1" localSheetId="7">#REF!</definedName>
    <definedName name="Summary_opt1" localSheetId="6">#REF!</definedName>
    <definedName name="Summary_opt1" localSheetId="5">#REF!</definedName>
    <definedName name="Summary_opt1">#REF!</definedName>
    <definedName name="Summary_opt2" localSheetId="7">#REF!</definedName>
    <definedName name="Summary_opt2" localSheetId="6">#REF!</definedName>
    <definedName name="Summary_opt2" localSheetId="5">#REF!</definedName>
    <definedName name="Summary_opt2">#REF!</definedName>
    <definedName name="SUNDARI" localSheetId="7">#REF!</definedName>
    <definedName name="SUNDARI" localSheetId="6">#REF!</definedName>
    <definedName name="SUNDARI" localSheetId="5">#REF!</definedName>
    <definedName name="SUNDARI">#REF!</definedName>
    <definedName name="SWEEP" localSheetId="7">'[36]balance sheet'!#REF!</definedName>
    <definedName name="SWEEP" localSheetId="6">'[36]balance sheet'!#REF!</definedName>
    <definedName name="SWEEP" localSheetId="5">'[36]balance sheet'!#REF!</definedName>
    <definedName name="SWEEP">'[36]balance sheet'!#REF!</definedName>
    <definedName name="Syear" localSheetId="7">#REF!</definedName>
    <definedName name="Syear" localSheetId="6">#REF!</definedName>
    <definedName name="Syear" localSheetId="5">#REF!</definedName>
    <definedName name="Syear">#REF!</definedName>
    <definedName name="T_Ref">[7]INPUTS!$A$2</definedName>
    <definedName name="TAHUN">'[21]HOLDING-TB'!$C$1960:$C$1998</definedName>
    <definedName name="tatcol" localSheetId="7">#REF!</definedName>
    <definedName name="tatcol" localSheetId="6">#REF!</definedName>
    <definedName name="tatcol" localSheetId="5">#REF!</definedName>
    <definedName name="tatcol">#REF!</definedName>
    <definedName name="tatpl" localSheetId="7">#REF!</definedName>
    <definedName name="tatpl" localSheetId="6">#REF!</definedName>
    <definedName name="tatpl" localSheetId="5">#REF!</definedName>
    <definedName name="tatpl">#REF!</definedName>
    <definedName name="tatrow" localSheetId="7">#REF!</definedName>
    <definedName name="tatrow" localSheetId="6">#REF!</definedName>
    <definedName name="tatrow" localSheetId="5">#REF!</definedName>
    <definedName name="tatrow">#REF!</definedName>
    <definedName name="Tavgprice">'[7]5'!$G$14</definedName>
    <definedName name="tax_discharged" localSheetId="7">#REF!</definedName>
    <definedName name="tax_discharged" localSheetId="6">#REF!</definedName>
    <definedName name="tax_discharged" localSheetId="5">#REF!</definedName>
    <definedName name="tax_discharged">#REF!</definedName>
    <definedName name="tax_payable" localSheetId="7">#REF!</definedName>
    <definedName name="tax_payable" localSheetId="6">#REF!</definedName>
    <definedName name="tax_payable" localSheetId="5">#REF!</definedName>
    <definedName name="tax_payable">#REF!</definedName>
    <definedName name="Taxcomp_Area" localSheetId="7">#REF!</definedName>
    <definedName name="Taxcomp_Area" localSheetId="6">#REF!</definedName>
    <definedName name="Taxcomp_Area" localSheetId="5">#REF!</definedName>
    <definedName name="Taxcomp_Area">#REF!</definedName>
    <definedName name="TAXESPAYABLE" localSheetId="7">#REF!</definedName>
    <definedName name="TAXESPAYABLE" localSheetId="6">#REF!</definedName>
    <definedName name="TAXESPAYABLE" localSheetId="5">#REF!</definedName>
    <definedName name="TAXESPAYABLE">#REF!</definedName>
    <definedName name="taxpay" localSheetId="7">'[6]Detail-PARENT'!#REF!</definedName>
    <definedName name="taxpay" localSheetId="6">'[6]Detail-PARENT'!#REF!</definedName>
    <definedName name="taxpay" localSheetId="5">'[6]Detail-PARENT'!#REF!</definedName>
    <definedName name="taxpay">'[6]Detail-PARENT'!#REF!</definedName>
    <definedName name="taxpay2">'[5]Detail-PARENT'!$AU$1161</definedName>
    <definedName name="taxpenalties" localSheetId="7">'[6]Detail-PARENT'!#REF!</definedName>
    <definedName name="taxpenalties" localSheetId="6">'[6]Detail-PARENT'!#REF!</definedName>
    <definedName name="taxpenalties" localSheetId="5">'[6]Detail-PARENT'!#REF!</definedName>
    <definedName name="taxpenalties">'[6]Detail-PARENT'!#REF!</definedName>
    <definedName name="TBDETFEB99" localSheetId="7">#REF!</definedName>
    <definedName name="TBDETFEB99" localSheetId="6">#REF!</definedName>
    <definedName name="TBDETFEB99" localSheetId="5">#REF!</definedName>
    <definedName name="TBDETFEB99">#REF!</definedName>
    <definedName name="tbdetken" localSheetId="7">#REF!</definedName>
    <definedName name="tbdetken" localSheetId="6">#REF!</definedName>
    <definedName name="tbdetken" localSheetId="5">#REF!</definedName>
    <definedName name="tbdetken">#REF!</definedName>
    <definedName name="Tbincm">'[7]3x'!$G$22</definedName>
    <definedName name="Tbinob">'[7]2x'!$G$22</definedName>
    <definedName name="TBSRTBOkForBL" localSheetId="7">#REF!</definedName>
    <definedName name="TBSRTBOkForBL" localSheetId="6">#REF!</definedName>
    <definedName name="TBSRTBOkForBL" localSheetId="5">#REF!</definedName>
    <definedName name="TBSRTBOkForBL">#REF!</definedName>
    <definedName name="Tcapex">'[7]1'!$G$24</definedName>
    <definedName name="Tcconv">'[7]3'!$G$31</definedName>
    <definedName name="Tcf">'[7]1'!$G$15</definedName>
    <definedName name="Tcostpertonne">'[7]4'!$G$13</definedName>
    <definedName name="TD" localSheetId="7">'[6]Detail-PARENT'!#REF!</definedName>
    <definedName name="TD" localSheetId="6">'[6]Detail-PARENT'!#REF!</definedName>
    <definedName name="TD" localSheetId="5">'[6]Detail-PARENT'!#REF!</definedName>
    <definedName name="TD">'[6]Detail-PARENT'!#REF!</definedName>
    <definedName name="team">[61]Dept!$B$3:$K$51</definedName>
    <definedName name="termin" localSheetId="7">#REF!</definedName>
    <definedName name="termin" localSheetId="6">#REF!</definedName>
    <definedName name="termin" localSheetId="5">#REF!</definedName>
    <definedName name="termin">#REF!</definedName>
    <definedName name="test" localSheetId="0" hidden="1">{"DCF","UPSIDE CASE",FALSE,"Sheet1";"DCF","BASE CASE",FALSE,"Sheet1";"DCF","DOWNSIDE CASE",FALSE,"Sheet1"}</definedName>
    <definedName name="test" hidden="1">{"DCF","UPSIDE CASE",FALSE,"Sheet1";"DCF","BASE CASE",FALSE,"Sheet1";"DCF","DOWNSIDE CASE",FALSE,"Sheet1"}</definedName>
    <definedName name="TEST0" localSheetId="7">#REF!</definedName>
    <definedName name="TEST0" localSheetId="6">#REF!</definedName>
    <definedName name="TEST0" localSheetId="5">#REF!</definedName>
    <definedName name="TEST0">#REF!</definedName>
    <definedName name="test1" localSheetId="0" hidden="1">{"DCF","UPSIDE CASE",FALSE,"Sheet1";"DCF","BASE CASE",FALSE,"Sheet1";"DCF","DOWNSIDE CASE",FALSE,"Sheet1"}</definedName>
    <definedName name="test1" hidden="1">{"DCF","UPSIDE CASE",FALSE,"Sheet1";"DCF","BASE CASE",FALSE,"Sheet1";"DCF","DOWNSIDE CASE",FALSE,"Sheet1"}</definedName>
    <definedName name="TESTHKEY" localSheetId="7">#REF!</definedName>
    <definedName name="TESTHKEY" localSheetId="6">#REF!</definedName>
    <definedName name="TESTHKEY" localSheetId="5">#REF!</definedName>
    <definedName name="TESTHKEY">#REF!</definedName>
    <definedName name="TESTKEYS" localSheetId="7">#REF!</definedName>
    <definedName name="TESTKEYS" localSheetId="6">#REF!</definedName>
    <definedName name="TESTKEYS" localSheetId="5">#REF!</definedName>
    <definedName name="TESTKEYS">#REF!</definedName>
    <definedName name="TESTVKEY" localSheetId="7">#REF!</definedName>
    <definedName name="TESTVKEY" localSheetId="6">#REF!</definedName>
    <definedName name="TESTVKEY" localSheetId="5">#REF!</definedName>
    <definedName name="TESTVKEY">#REF!</definedName>
    <definedName name="TextRefCopy1" localSheetId="7">#REF!</definedName>
    <definedName name="TextRefCopy1" localSheetId="6">#REF!</definedName>
    <definedName name="TextRefCopy1" localSheetId="5">#REF!</definedName>
    <definedName name="TextRefCopy1">#REF!</definedName>
    <definedName name="TextRefCopyRangeCount" hidden="1">1</definedName>
    <definedName name="TGL">'[21]HOLDING-TB'!$B$1960:$B$1998</definedName>
    <definedName name="Thatcm">'[7]3x'!$G$4</definedName>
    <definedName name="Thatob">'[7]2x'!$G$4</definedName>
    <definedName name="TIME">[62]选择报表!$A$2</definedName>
    <definedName name="TITULO" localSheetId="7">#REF!</definedName>
    <definedName name="TITULO" localSheetId="6">#REF!</definedName>
    <definedName name="TITULO" localSheetId="5">#REF!</definedName>
    <definedName name="TITULO">#REF!</definedName>
    <definedName name="Tkpccm">'[7]3x'!$G$33</definedName>
    <definedName name="Tkpccons">'[7]9x'!$I$35</definedName>
    <definedName name="Tkpccont">'[7]9x'!$I$5</definedName>
    <definedName name="Tkpcexpemp">'[7]9x'!$I$25</definedName>
    <definedName name="Tkpcft">'[7]9x'!$I$45</definedName>
    <definedName name="Tkpcindemp">'[7]9x'!$I$15</definedName>
    <definedName name="Tkpcls">'[7]9x'!$I$55</definedName>
    <definedName name="Tkpcob">'[7]3'!$G$13</definedName>
    <definedName name="Tkpcsales">'[7]5'!$G$4</definedName>
    <definedName name="Tnetback">'[7]5'!$G$24</definedName>
    <definedName name="Tnpat">'[7]1'!$G$5</definedName>
    <definedName name="Todo" localSheetId="7">#REF!</definedName>
    <definedName name="Todo" localSheetId="6">#REF!</definedName>
    <definedName name="Todo" localSheetId="5">#REF!</definedName>
    <definedName name="Todo">#REF!</definedName>
    <definedName name="todo10" localSheetId="7">#REF!</definedName>
    <definedName name="todo10" localSheetId="6">#REF!</definedName>
    <definedName name="todo10" localSheetId="5">#REF!</definedName>
    <definedName name="todo10">#REF!</definedName>
    <definedName name="tonase_melawan" localSheetId="7">#REF!</definedName>
    <definedName name="tonase_melawan" localSheetId="6">#REF!</definedName>
    <definedName name="tonase_melawan" localSheetId="5">#REF!</definedName>
    <definedName name="tonase_melawan">#REF!</definedName>
    <definedName name="tonase_pinang" localSheetId="7">#REF!</definedName>
    <definedName name="tonase_pinang" localSheetId="6">#REF!</definedName>
    <definedName name="tonase_pinang" localSheetId="5">#REF!</definedName>
    <definedName name="tonase_pinang">#REF!</definedName>
    <definedName name="tonase_prima" localSheetId="7">#REF!</definedName>
    <definedName name="tonase_prima" localSheetId="6">#REF!</definedName>
    <definedName name="tonase_prima" localSheetId="5">#REF!</definedName>
    <definedName name="tonase_prima">#REF!</definedName>
    <definedName name="totaldividend" localSheetId="7">#REF!</definedName>
    <definedName name="totaldividend" localSheetId="6">#REF!</definedName>
    <definedName name="totaldividend" localSheetId="5">#REF!</definedName>
    <definedName name="totaldividend">#REF!</definedName>
    <definedName name="Tpf">'[7]8x'!$G$4</definedName>
    <definedName name="Tpitinv">'[7]4x'!$G$4</definedName>
    <definedName name="Tportinv">'[7]4x'!$G$24</definedName>
    <definedName name="Tqual">'[7]4x'!$G$34</definedName>
    <definedName name="tr">[18]Input!$D$7</definedName>
    <definedName name="trade_aft" localSheetId="7">#REF!</definedName>
    <definedName name="trade_aft" localSheetId="6">#REF!</definedName>
    <definedName name="trade_aft" localSheetId="5">#REF!</definedName>
    <definedName name="trade_aft">#REF!</definedName>
    <definedName name="trade_b4" localSheetId="7">#REF!</definedName>
    <definedName name="trade_b4" localSheetId="6">#REF!</definedName>
    <definedName name="trade_b4" localSheetId="5">#REF!</definedName>
    <definedName name="trade_b4">#REF!</definedName>
    <definedName name="Train">'[7]8x'!$G$34</definedName>
    <definedName name="Transferred_Ton" localSheetId="7">#REF!</definedName>
    <definedName name="Transferred_Ton" localSheetId="6">#REF!</definedName>
    <definedName name="Transferred_Ton" localSheetId="5">#REF!</definedName>
    <definedName name="Transferred_Ton">#REF!</definedName>
    <definedName name="Transferred_USD" localSheetId="7">#REF!</definedName>
    <definedName name="Transferred_USD" localSheetId="6">#REF!</definedName>
    <definedName name="Transferred_USD" localSheetId="5">#REF!</definedName>
    <definedName name="Transferred_USD">#REF!</definedName>
    <definedName name="TRAVEL" localSheetId="7">#REF!</definedName>
    <definedName name="TRAVEL" localSheetId="6">#REF!</definedName>
    <definedName name="TRAVEL" localSheetId="5">#REF!</definedName>
    <definedName name="TRAVEL">#REF!</definedName>
    <definedName name="TRECE" localSheetId="7">#REF!</definedName>
    <definedName name="TRECE" localSheetId="6">#REF!</definedName>
    <definedName name="TRECE" localSheetId="5">#REF!</definedName>
    <definedName name="TRECE">#REF!</definedName>
    <definedName name="Trecov">'[7]6x'!$G$4</definedName>
    <definedName name="Trehab">'[7]4'!$G$4</definedName>
    <definedName name="Trominv">'[7]4x'!$G$14</definedName>
    <definedName name="Tspex3500">'[7]6x'!$G$25</definedName>
    <definedName name="Tspr996">'[7]6x'!$G$14</definedName>
    <definedName name="Tsurcm">'[7]3x'!$G$13</definedName>
    <definedName name="Tsurob">'[7]2x'!$G$13</definedName>
    <definedName name="Ttotalinv">'[7]3'!$G$22</definedName>
    <definedName name="tx">'[51]Account Payable:Revenue (10)'!$I$13:$I$47</definedName>
    <definedName name="TY" localSheetId="7">#REF!</definedName>
    <definedName name="TY" localSheetId="6">#REF!</definedName>
    <definedName name="TY" localSheetId="5">#REF!</definedName>
    <definedName name="TY">#REF!</definedName>
    <definedName name="UNEARNEDINCOME" localSheetId="7">#REF!</definedName>
    <definedName name="UNEARNEDINCOME" localSheetId="6">#REF!</definedName>
    <definedName name="UNEARNEDINCOME" localSheetId="5">#REF!</definedName>
    <definedName name="UNEARNEDINCOME">#REF!</definedName>
    <definedName name="UNREALIZEDPROFIT" localSheetId="7">#REF!</definedName>
    <definedName name="UNREALIZEDPROFIT" localSheetId="6">#REF!</definedName>
    <definedName name="UNREALIZEDPROFIT" localSheetId="5">#REF!</definedName>
    <definedName name="UNREALIZEDPROFIT">#REF!</definedName>
    <definedName name="UYA_5" localSheetId="7">[22]DBase!#REF!</definedName>
    <definedName name="UYA_5" localSheetId="6">[22]DBase!#REF!</definedName>
    <definedName name="UYA_5" localSheetId="5">[22]DBase!#REF!</definedName>
    <definedName name="UYA_5">[22]DBase!#REF!</definedName>
    <definedName name="Vers">[7]Dates!$B$9</definedName>
    <definedName name="vvv" localSheetId="0" hidden="1">{"DCF","UPSIDE CASE",FALSE,"Sheet1";"DCF","BASE CASE",FALSE,"Sheet1";"DCF","DOWNSIDE CASE",FALSE,"Sheet1"}</definedName>
    <definedName name="vvv" hidden="1">{"DCF","UPSIDE CASE",FALSE,"Sheet1";"DCF","BASE CASE",FALSE,"Sheet1";"DCF","DOWNSIDE CASE",FALSE,"Sheet1"}</definedName>
    <definedName name="W" localSheetId="7">#REF!</definedName>
    <definedName name="W" localSheetId="6">#REF!</definedName>
    <definedName name="W" localSheetId="5">#REF!</definedName>
    <definedName name="W">#REF!</definedName>
    <definedName name="WANDA" localSheetId="7">#REF!</definedName>
    <definedName name="WANDA" localSheetId="6">#REF!</definedName>
    <definedName name="WANDA" localSheetId="5">#REF!</definedName>
    <definedName name="WANDA">#REF!</definedName>
    <definedName name="wi_ita">[48]Input!$E$7</definedName>
    <definedName name="wi_kpsa">[48]Input!$D$7</definedName>
    <definedName name="working_bl" localSheetId="7">#REF!</definedName>
    <definedName name="working_bl" localSheetId="6">#REF!</definedName>
    <definedName name="working_bl" localSheetId="5">#REF!</definedName>
    <definedName name="working_bl">#REF!</definedName>
    <definedName name="wrn.Acquisition_matrix." localSheetId="0" hidden="1">{"Acq_matrix",#N/A,FALSE,"Acquisition Matrix"}</definedName>
    <definedName name="wrn.Acquisition_matrix." hidden="1">{"Acq_matrix",#N/A,FALSE,"Acquisition Matrix"}</definedName>
    <definedName name="wrn.adj95." localSheetId="0" hidden="1">{"adj95mult",#N/A,FALSE,"COMPCO";"adj95est",#N/A,FALSE,"COMPCO"}</definedName>
    <definedName name="wrn.adj95." hidden="1">{"adj95mult",#N/A,FALSE,"COMPCO";"adj95est",#N/A,FALSE,"COMPCO"}</definedName>
    <definedName name="wrn.AQUIROR._.DCF." localSheetId="0" hidden="1">{"AQUIRORDCF",#N/A,FALSE,"Merger consequences";"Acquirorassns",#N/A,FALSE,"Merger consequences"}</definedName>
    <definedName name="wrn.AQUIROR._.DCF." hidden="1">{"AQUIRORDCF",#N/A,FALSE,"Merger consequences";"Acquirorassns",#N/A,FALSE,"Merger consequences"}</definedName>
    <definedName name="wrn.cellular." localSheetId="0" hidden="1">{#N/A,#N/A,TRUE,"TITLE";#N/A,#N/A,TRUE,"MKT Cellular Subs";#N/A,#N/A,TRUE,"Cellular sub ";#N/A,#N/A,TRUE,"P&amp;L - Cell";#N/A,#N/A,TRUE,"Rev &amp; Usage assump - Cell";#N/A,#N/A,TRUE,"Cost -  Cellular";"cellular",#N/A,TRUE,"Capex "}</definedName>
    <definedName name="wrn.cellular." hidden="1">{#N/A,#N/A,TRUE,"TITLE";#N/A,#N/A,TRUE,"MKT Cellular Subs";#N/A,#N/A,TRUE,"Cellular sub ";#N/A,#N/A,TRUE,"P&amp;L - Cell";#N/A,#N/A,TRUE,"Rev &amp; Usage assump - Cell";#N/A,#N/A,TRUE,"Cost -  Cellular";"cellular",#N/A,TRUE,"Capex "}</definedName>
    <definedName name="wrn.compco." localSheetId="0" hidden="1">{"mult96",#N/A,FALSE,"PETCOMP";"est96",#N/A,FALSE,"PETCOMP";"mult95",#N/A,FALSE,"PETCOMP";"est95",#N/A,FALSE,"PETCOMP";"multltm",#N/A,FALSE,"PETCOMP";"resultltm",#N/A,FALSE,"PETCOMP"}</definedName>
    <definedName name="wrn.compco." hidden="1">{"mult96",#N/A,FALSE,"PETCOMP";"est96",#N/A,FALSE,"PETCOMP";"mult95",#N/A,FALSE,"PETCOMP";"est95",#N/A,FALSE,"PETCOMP";"multltm",#N/A,FALSE,"PETCOMP";"resultltm",#N/A,FALSE,"PETCOMP"}</definedName>
    <definedName name="wrn.DCF_Terminal_Value_qchm." localSheetId="0" hidden="1">{"qchm_dcf",#N/A,FALSE,"QCHMDCF2";"qchm_terminal",#N/A,FALSE,"QCHMDCF2"}</definedName>
    <definedName name="wrn.DCF_Terminal_Value_qchm." hidden="1">{"qchm_dcf",#N/A,FALSE,"QCHMDCF2";"qchm_terminal",#N/A,FALSE,"QCHMDCF2"}</definedName>
    <definedName name="wrn.Economic._.Value._.Added._.Analysis." localSheetId="0" hidden="1">{"EVA",#N/A,FALSE,"EVA";"WACC",#N/A,FALSE,"WACC"}</definedName>
    <definedName name="wrn.Economic._.Value._.Added._.Analysis." hidden="1">{"EVA",#N/A,FALSE,"EVA";"WACC",#N/A,FALSE,"WACC"}</definedName>
    <definedName name="wrn.EO." localSheetId="0" hidden="1">{#N/A,#N/A,TRUE,"TITLE";#N/A,#N/A,TRUE,"Macro assumptions";#N/A,#N/A,TRUE,"Line roll out schedule";#N/A,#N/A,TRUE,"P&amp;L 109";#N/A,#N/A,TRUE,"EO109 BIZ ";#N/A,#N/A,TRUE,"Rev - 109";#N/A,#N/A,TRUE,"Costs-109";#N/A,#N/A,TRUE,"Capex - 109";#N/A,#N/A,TRUE,"Revenue shares"}</definedName>
    <definedName name="wrn.EO." hidden="1">{#N/A,#N/A,TRUE,"TITLE";#N/A,#N/A,TRUE,"Macro assumptions";#N/A,#N/A,TRUE,"Line roll out schedule";#N/A,#N/A,TRUE,"P&amp;L 109";#N/A,#N/A,TRUE,"EO109 BIZ ";#N/A,#N/A,TRUE,"Rev - 109";#N/A,#N/A,TRUE,"Costs-109";#N/A,#N/A,TRUE,"Capex - 109";#N/A,#N/A,TRUE,"Revenue shares"}</definedName>
    <definedName name="wrn.Global._.CompCo." localSheetId="0" hidden="1">{"Outputs",#N/A,TRUE,"North America";"Outputs",#N/A,TRUE,"Europe";"Outputs",#N/A,TRUE,"Asia Pacific";"Outputs",#N/A,TRUE,"Latin America";"Outputs",#N/A,TRUE,"Wireless"}</definedName>
    <definedName name="wrn.Global._.CompCo." hidden="1">{"Outputs",#N/A,TRUE,"North America";"Outputs",#N/A,TRUE,"Europe";"Outputs",#N/A,TRUE,"Asia Pacific";"Outputs",#N/A,TRUE,"Latin America";"Outputs",#N/A,TRUE,"Wireless"}</definedName>
    <definedName name="wrn.Inputs." localSheetId="0" hidden="1">{"Inputs",#N/A,TRUE,"North America";"Inputs",#N/A,TRUE,"Europe";"Inputs",#N/A,TRUE,"Asia Pacific";"Inputs",#N/A,TRUE,"Latin America";"Inputs",#N/A,TRUE,"Wireless"}</definedName>
    <definedName name="wrn.Inputs." hidden="1">{"Inputs",#N/A,TRUE,"North America";"Inputs",#N/A,TRUE,"Europe";"Inputs",#N/A,TRUE,"Asia Pacific";"Inputs",#N/A,TRUE,"Latin America";"Inputs",#N/A,TRUE,"Wireless"}</definedName>
    <definedName name="wrn.OUTPUT." localSheetId="0" hidden="1">{"DCF","UPSIDE CASE",FALSE,"Sheet1";"DCF","BASE CASE",FALSE,"Sheet1";"DCF","DOWNSIDE CASE",FALSE,"Sheet1"}</definedName>
    <definedName name="wrn.OUTPUT." hidden="1">{"DCF","UPSIDE CASE",FALSE,"Sheet1";"DCF","BASE CASE",FALSE,"Sheet1";"DCF","DOWNSIDE CASE",FALSE,"Sheet1"}</definedName>
    <definedName name="wrn.paging." localSheetId="0" hidden="1">{"paging",#N/A,TRUE,"TITLE";#N/A,#N/A,TRUE,"Paging subs";#N/A,#N/A,TRUE,"P&amp;L - Paging";#N/A,#N/A,TRUE,"Rev &amp; Usage Assump - Paging";#N/A,#N/A,TRUE,"Cost - Paging";"paging",#N/A,TRUE,"Capex "}</definedName>
    <definedName name="wrn.paging." hidden="1">{"paging",#N/A,TRUE,"TITLE";#N/A,#N/A,TRUE,"Paging subs";#N/A,#N/A,TRUE,"P&amp;L - Paging";#N/A,#N/A,TRUE,"Rev &amp; Usage Assump - Paging";#N/A,#N/A,TRUE,"Cost - Paging";"paging",#N/A,TRUE,"Capex "}</definedName>
    <definedName name="wrn.PEWC1." localSheetId="0" hidden="1">{"Graphic",#N/A,TRUE,"Graphic"}</definedName>
    <definedName name="wrn.PEWC1." hidden="1">{"Graphic",#N/A,TRUE,"Graphic"}</definedName>
    <definedName name="wrn.Print._.all." localSheetId="0" hidden="1">{#N/A,#N/A,FALSE,"DCF";#N/A,#N/A,FALSE,"P&amp;L";#N/A,#N/A,FALSE,"BS";#N/A,#N/A,FALSE,"CF";#N/A,#N/A,FALSE,"debt schedule";#N/A,#N/A,FALSE,"WorkCap";#N/A,#N/A,FALSE,"ETACS";#N/A,#N/A,FALSE,"GSM";#N/A,#N/A,FALSE,"LEC";#N/A,#N/A,FALSE,"IGF";#N/A,#N/A,FALSE,"Expenses";#N/A,#N/A,FALSE,"Labour Expenses";#N/A,#N/A,FALSE,"Capex&amp;Depn";#N/A,#N/A,FALSE,"Fixed assets";#N/A,#N/A,FALSE,"WACC_Fixed";#N/A,#N/A,FALSE,"WACC_Cel"}</definedName>
    <definedName name="wrn.Print._.all." hidden="1">{#N/A,#N/A,FALSE,"DCF";#N/A,#N/A,FALSE,"P&amp;L";#N/A,#N/A,FALSE,"BS";#N/A,#N/A,FALSE,"CF";#N/A,#N/A,FALSE,"debt schedule";#N/A,#N/A,FALSE,"WorkCap";#N/A,#N/A,FALSE,"ETACS";#N/A,#N/A,FALSE,"GSM";#N/A,#N/A,FALSE,"LEC";#N/A,#N/A,FALSE,"IGF";#N/A,#N/A,FALSE,"Expenses";#N/A,#N/A,FALSE,"Labour Expenses";#N/A,#N/A,FALSE,"Capex&amp;Depn";#N/A,#N/A,FALSE,"Fixed assets";#N/A,#N/A,FALSE,"WACC_Fixed";#N/A,#N/A,FALSE,"WACC_Cel"}</definedName>
    <definedName name="wrn.RTS." localSheetId="0" hidden="1">{"rts",#N/A,TRUE,"TITLE";#N/A,#N/A,TRUE,"P&amp;L - RTS";#N/A,#N/A,TRUE,"RTS biz";#N/A,#N/A,TRUE,"Cost - RTS";"RTS",#N/A,TRUE,"Capex "}</definedName>
    <definedName name="wrn.RTS." hidden="1">{"rts",#N/A,TRUE,"TITLE";#N/A,#N/A,TRUE,"P&amp;L - RTS";#N/A,#N/A,TRUE,"RTS biz";#N/A,#N/A,TRUE,"Cost - RTS";"RTS",#N/A,TRUE,"Capex "}</definedName>
    <definedName name="wrn.Summary." localSheetId="0" hidden="1">{"Section 1",#N/A,TRUE,"Summary";"Section 2",#N/A,TRUE,"Summary";"Section 3",#N/A,TRUE,"Summary";"Section 4",#N/A,TRUE,"Summary"}</definedName>
    <definedName name="wrn.Summary." hidden="1">{"Section 1",#N/A,TRUE,"Summary";"Section 2",#N/A,TRUE,"Summary";"Section 3",#N/A,TRUE,"Summary";"Section 4",#N/A,TRUE,"Summary"}</definedName>
    <definedName name="wrn.TARGET._.DCF." localSheetId="0" hidden="1">{"targetdcf",#N/A,FALSE,"Merger consequences";"TARGETASSU",#N/A,FALSE,"Merger consequences";"TERMINAL VALUE",#N/A,FALSE,"Merger consequences"}</definedName>
    <definedName name="wrn.TARGET._.DCF." hidden="1">{"targetdcf",#N/A,FALSE,"Merger consequences";"TARGETASSU",#N/A,FALSE,"Merger consequences";"TERMINAL VALUE",#N/A,FALSE,"Merger consequences"}</definedName>
    <definedName name="wrn.Telstra._.Inputs." localSheetId="0" hidden="1">{"Inputs",#N/A,FALSE,"US_FL";"Inputs",#N/A,FALSE,"EUROPE_FL";"Inputs",#N/A,FALSE,"ASIA_FL"}</definedName>
    <definedName name="wrn.Telstra._.Inputs." hidden="1">{"Inputs",#N/A,FALSE,"US_FL";"Inputs",#N/A,FALSE,"EUROPE_FL";"Inputs",#N/A,FALSE,"ASIA_FL"}</definedName>
    <definedName name="wrn.Telstra._.Output." localSheetId="0" hidden="1">{"Output",#N/A,FALSE,"US_FL";"Output",#N/A,FALSE,"EUROPE_FL";"Output",#N/A,FALSE,"ASIA_FL"}</definedName>
    <definedName name="wrn.Telstra._.Output." hidden="1">{"Output",#N/A,FALSE,"US_FL";"Output",#N/A,FALSE,"EUROPE_FL";"Output",#N/A,FALSE,"ASIA_FL"}</definedName>
    <definedName name="wt_bf" localSheetId="7">#REF!</definedName>
    <definedName name="wt_bf" localSheetId="6">#REF!</definedName>
    <definedName name="wt_bf" localSheetId="5">#REF!</definedName>
    <definedName name="wt_bf">#REF!</definedName>
    <definedName name="wt_cf" localSheetId="7">#REF!</definedName>
    <definedName name="wt_cf" localSheetId="6">#REF!</definedName>
    <definedName name="wt_cf" localSheetId="5">#REF!</definedName>
    <definedName name="wt_cf">#REF!</definedName>
    <definedName name="wtlocf" localSheetId="7">#REF!</definedName>
    <definedName name="wtlocf" localSheetId="6">#REF!</definedName>
    <definedName name="wtlocf" localSheetId="5">#REF!</definedName>
    <definedName name="wtlocf">#REF!</definedName>
    <definedName name="www" localSheetId="0" hidden="1">{"DCF","UPSIDE CASE",FALSE,"Sheet1";"DCF","BASE CASE",FALSE,"Sheet1";"DCF","DOWNSIDE CASE",FALSE,"Sheet1"}</definedName>
    <definedName name="www" hidden="1">{"DCF","UPSIDE CASE",FALSE,"Sheet1";"DCF","BASE CASE",FALSE,"Sheet1";"DCF","DOWNSIDE CASE",FALSE,"Sheet1"}</definedName>
    <definedName name="X1A" localSheetId="7">#REF!</definedName>
    <definedName name="X1A" localSheetId="6">#REF!</definedName>
    <definedName name="X1A" localSheetId="5">#REF!</definedName>
    <definedName name="X1A">#REF!</definedName>
    <definedName name="xdfghdd">[63]Log!$A$1</definedName>
    <definedName name="xsx" localSheetId="7">#REF!</definedName>
    <definedName name="xsx" localSheetId="6">#REF!</definedName>
    <definedName name="xsx" localSheetId="5">#REF!</definedName>
    <definedName name="xsx">#REF!</definedName>
    <definedName name="xx" localSheetId="7">'[64]BS-RTI'!#REF!</definedName>
    <definedName name="xx" localSheetId="6">'[64]BS-RTI'!#REF!</definedName>
    <definedName name="xx" localSheetId="5">'[64]BS-RTI'!#REF!</definedName>
    <definedName name="xx">'[64]BS-RTI'!#REF!</definedName>
    <definedName name="ya">[18]Input!$D$13</definedName>
    <definedName name="ydf">[63]Fitting!$A$1</definedName>
    <definedName name="YEAR">[23]MAIN!$I$17</definedName>
    <definedName name="编制单位">[62]选择报表!$A$1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4" l="1"/>
  <c r="J30" i="3" l="1"/>
  <c r="J106" i="3" l="1"/>
  <c r="I100" i="3" l="1"/>
  <c r="G40" i="4" l="1"/>
  <c r="K97" i="4"/>
  <c r="J73" i="10" l="1"/>
  <c r="I56" i="10"/>
  <c r="I46" i="10"/>
  <c r="I42" i="10"/>
  <c r="I38" i="10"/>
  <c r="I32" i="10"/>
  <c r="H54" i="4" l="1"/>
  <c r="G54" i="4"/>
  <c r="E54" i="4"/>
  <c r="D54" i="4"/>
  <c r="F54" i="4"/>
  <c r="H113" i="4"/>
  <c r="G113" i="4"/>
  <c r="F113" i="4"/>
  <c r="E113" i="4"/>
  <c r="D113" i="4"/>
  <c r="H112" i="4"/>
  <c r="G112" i="4"/>
  <c r="F112" i="4"/>
  <c r="E112" i="4"/>
  <c r="D112" i="4"/>
  <c r="J351" i="2"/>
  <c r="I351" i="2"/>
  <c r="H351" i="2"/>
  <c r="L352" i="2"/>
  <c r="J352" i="2"/>
  <c r="O352" i="2" s="1"/>
  <c r="F352" i="2"/>
  <c r="G352" i="2" s="1"/>
  <c r="J105" i="2"/>
  <c r="G55" i="4"/>
  <c r="F55" i="4"/>
  <c r="K352" i="2" l="1"/>
  <c r="M352" i="2"/>
  <c r="N352" i="2"/>
  <c r="G91" i="4" l="1"/>
  <c r="F91" i="4"/>
  <c r="H91" i="4" s="1"/>
  <c r="J185" i="2"/>
  <c r="G8" i="10" l="1"/>
  <c r="O64" i="3" l="1"/>
  <c r="O62" i="3"/>
  <c r="P49" i="3"/>
  <c r="O46" i="3"/>
  <c r="O16" i="3"/>
  <c r="O30" i="3"/>
  <c r="O11" i="3"/>
  <c r="G58" i="4" l="1"/>
  <c r="G57" i="4"/>
  <c r="G56" i="4"/>
  <c r="F57" i="4"/>
  <c r="F56" i="4"/>
  <c r="H55" i="4"/>
  <c r="H56" i="4" l="1"/>
  <c r="L148" i="2" l="1"/>
  <c r="J148" i="2"/>
  <c r="O148" i="2" s="1"/>
  <c r="F148" i="2"/>
  <c r="G148" i="2" s="1"/>
  <c r="M148" i="2" l="1"/>
  <c r="K148" i="2"/>
  <c r="N148" i="2"/>
  <c r="G72" i="10" l="1"/>
  <c r="F72" i="10"/>
  <c r="H73" i="10"/>
  <c r="D73" i="10"/>
  <c r="G29" i="10"/>
  <c r="H46" i="10"/>
  <c r="D46" i="10"/>
  <c r="H34" i="10"/>
  <c r="D34" i="10"/>
  <c r="H33" i="10"/>
  <c r="D33" i="10"/>
  <c r="H30" i="10"/>
  <c r="D30" i="10"/>
  <c r="D186" i="10"/>
  <c r="D187" i="10"/>
  <c r="O32" i="3" l="1"/>
  <c r="J101" i="3" l="1"/>
  <c r="J100" i="3"/>
  <c r="J104" i="3"/>
  <c r="K104" i="3" l="1"/>
  <c r="D21" i="3"/>
  <c r="K46" i="3" l="1"/>
  <c r="L46" i="3" s="1"/>
  <c r="B113" i="2" l="1"/>
  <c r="C113" i="2"/>
  <c r="D113" i="2"/>
  <c r="E113" i="2"/>
  <c r="E7" i="12" l="1"/>
  <c r="F9" i="12" l="1"/>
  <c r="F7" i="12"/>
  <c r="F8" i="12" s="1"/>
  <c r="F119" i="12"/>
  <c r="E119" i="12"/>
  <c r="D119" i="12"/>
  <c r="E116" i="12"/>
  <c r="E117" i="12" s="1"/>
  <c r="D116" i="12"/>
  <c r="D117" i="12" s="1"/>
  <c r="F113" i="12"/>
  <c r="E113" i="12"/>
  <c r="D113" i="12"/>
  <c r="E112" i="12"/>
  <c r="D112" i="12"/>
  <c r="E111" i="12"/>
  <c r="D111" i="12"/>
  <c r="E109" i="12"/>
  <c r="D109" i="12"/>
  <c r="E107" i="12"/>
  <c r="D107" i="12"/>
  <c r="E106" i="12"/>
  <c r="D106" i="12"/>
  <c r="E104" i="12"/>
  <c r="D104" i="12"/>
  <c r="E102" i="12"/>
  <c r="D102" i="12"/>
  <c r="E101" i="12"/>
  <c r="D101" i="12"/>
  <c r="E100" i="12"/>
  <c r="D100" i="12"/>
  <c r="E99" i="12"/>
  <c r="D99" i="12"/>
  <c r="E98" i="12"/>
  <c r="D98" i="12"/>
  <c r="E95" i="12"/>
  <c r="D95" i="12"/>
  <c r="E94" i="12"/>
  <c r="D94" i="12"/>
  <c r="E93" i="12"/>
  <c r="D93" i="12"/>
  <c r="E92" i="12"/>
  <c r="D92" i="12"/>
  <c r="E91" i="12"/>
  <c r="D91" i="12"/>
  <c r="E90" i="12"/>
  <c r="D90" i="12"/>
  <c r="E89" i="12"/>
  <c r="D89" i="12"/>
  <c r="E87" i="12"/>
  <c r="D87" i="12"/>
  <c r="E86" i="12"/>
  <c r="D86" i="12"/>
  <c r="E85" i="12"/>
  <c r="D85" i="12"/>
  <c r="F84" i="12"/>
  <c r="E84" i="12"/>
  <c r="D84" i="12"/>
  <c r="E83" i="12"/>
  <c r="D83" i="12"/>
  <c r="E82" i="12"/>
  <c r="D82" i="12"/>
  <c r="E80" i="12"/>
  <c r="D80" i="12"/>
  <c r="E79" i="12"/>
  <c r="D79" i="12"/>
  <c r="E78" i="12"/>
  <c r="D78" i="12"/>
  <c r="E77" i="12"/>
  <c r="D77" i="12"/>
  <c r="E76" i="12"/>
  <c r="D76" i="12"/>
  <c r="E75" i="12"/>
  <c r="D75" i="12"/>
  <c r="E74" i="12"/>
  <c r="D74" i="12"/>
  <c r="E73" i="12"/>
  <c r="D73" i="12"/>
  <c r="E71" i="12"/>
  <c r="E72" i="12" s="1"/>
  <c r="D71" i="12"/>
  <c r="D72" i="12" s="1"/>
  <c r="E69" i="12"/>
  <c r="D69" i="12"/>
  <c r="E68" i="12"/>
  <c r="D68" i="12"/>
  <c r="E67" i="12"/>
  <c r="D67" i="12"/>
  <c r="E66" i="12"/>
  <c r="D66" i="12"/>
  <c r="E64" i="12"/>
  <c r="D64" i="12"/>
  <c r="E63" i="12"/>
  <c r="D63" i="12"/>
  <c r="E62" i="12"/>
  <c r="D62" i="12"/>
  <c r="E61" i="12"/>
  <c r="D61" i="12"/>
  <c r="E60" i="12"/>
  <c r="D60" i="12"/>
  <c r="E59" i="12"/>
  <c r="D59" i="12"/>
  <c r="G58" i="12"/>
  <c r="E58" i="12"/>
  <c r="D58" i="12"/>
  <c r="E56" i="12"/>
  <c r="D56" i="12"/>
  <c r="E55" i="12"/>
  <c r="D55" i="12"/>
  <c r="E53" i="12"/>
  <c r="D53" i="12"/>
  <c r="E52" i="12"/>
  <c r="D52" i="12"/>
  <c r="E51" i="12"/>
  <c r="D51" i="12"/>
  <c r="E50" i="12"/>
  <c r="D50" i="12"/>
  <c r="E49" i="12"/>
  <c r="D49" i="12"/>
  <c r="G47" i="12"/>
  <c r="E47" i="12"/>
  <c r="D47" i="12"/>
  <c r="E46" i="12"/>
  <c r="D46" i="12"/>
  <c r="E45" i="12"/>
  <c r="E44" i="12"/>
  <c r="D44" i="12"/>
  <c r="E43" i="12"/>
  <c r="D43" i="12"/>
  <c r="E42" i="12"/>
  <c r="D42" i="12"/>
  <c r="E41" i="12"/>
  <c r="D41" i="12"/>
  <c r="E40" i="12"/>
  <c r="D40" i="12"/>
  <c r="E38" i="12"/>
  <c r="D38" i="12"/>
  <c r="E37" i="12"/>
  <c r="D37" i="12"/>
  <c r="E36" i="12"/>
  <c r="D36" i="12"/>
  <c r="E35" i="12"/>
  <c r="D35" i="12"/>
  <c r="E34" i="12"/>
  <c r="D34" i="12"/>
  <c r="E33" i="12"/>
  <c r="D33" i="12"/>
  <c r="E32" i="12"/>
  <c r="D32" i="12"/>
  <c r="E31" i="12"/>
  <c r="D31" i="12"/>
  <c r="E30" i="12"/>
  <c r="D30" i="12"/>
  <c r="E29" i="12"/>
  <c r="D29" i="12"/>
  <c r="E26" i="12"/>
  <c r="D26" i="12"/>
  <c r="E25" i="12"/>
  <c r="D25" i="12"/>
  <c r="E24" i="12"/>
  <c r="D24" i="12"/>
  <c r="E23" i="12"/>
  <c r="D23" i="12"/>
  <c r="E22" i="12"/>
  <c r="D22" i="12"/>
  <c r="E21" i="12"/>
  <c r="D21" i="12"/>
  <c r="E20" i="12"/>
  <c r="D20" i="12"/>
  <c r="E19" i="12"/>
  <c r="D19" i="12"/>
  <c r="E18" i="12"/>
  <c r="D18" i="12"/>
  <c r="E17" i="12"/>
  <c r="D17" i="12"/>
  <c r="E16" i="12"/>
  <c r="D16" i="12"/>
  <c r="E15" i="12"/>
  <c r="D15" i="12"/>
  <c r="E11" i="12"/>
  <c r="E12" i="12" s="1"/>
  <c r="D12" i="12"/>
  <c r="F10" i="12"/>
  <c r="E10" i="12"/>
  <c r="D10" i="12"/>
  <c r="E8" i="12"/>
  <c r="D8" i="12"/>
  <c r="A3" i="12"/>
  <c r="D81" i="12" l="1"/>
  <c r="D39" i="12"/>
  <c r="F11" i="12"/>
  <c r="F12" i="12" s="1"/>
  <c r="F13" i="12" s="1"/>
  <c r="I13" i="12" s="1"/>
  <c r="D27" i="12"/>
  <c r="D65" i="12"/>
  <c r="E81" i="12"/>
  <c r="E65" i="12"/>
  <c r="E27" i="12"/>
  <c r="D103" i="12"/>
  <c r="E103" i="12"/>
  <c r="E39" i="12"/>
  <c r="D70" i="12"/>
  <c r="E70" i="12"/>
  <c r="D48" i="12"/>
  <c r="E48" i="12"/>
  <c r="D13" i="12"/>
  <c r="E13" i="12"/>
  <c r="F116" i="12"/>
  <c r="F117" i="12" s="1"/>
  <c r="F91" i="12"/>
  <c r="F29" i="10" l="1"/>
  <c r="H51" i="10" l="1"/>
  <c r="H52" i="10"/>
  <c r="H53" i="10"/>
  <c r="H54" i="10"/>
  <c r="H55" i="10"/>
  <c r="H56" i="10"/>
  <c r="H57" i="10"/>
  <c r="H58" i="10"/>
  <c r="H59" i="10"/>
  <c r="F60" i="10"/>
  <c r="G60" i="10"/>
  <c r="H61" i="10"/>
  <c r="H62" i="10"/>
  <c r="H63" i="10"/>
  <c r="H64" i="10"/>
  <c r="H65" i="10"/>
  <c r="H50" i="10"/>
  <c r="H49" i="10"/>
  <c r="H60" i="10" l="1"/>
  <c r="G9" i="4"/>
  <c r="F108" i="4" l="1"/>
  <c r="G108" i="4"/>
  <c r="L345" i="2"/>
  <c r="J345" i="2"/>
  <c r="F345" i="2"/>
  <c r="G345" i="2" s="1"/>
  <c r="G344" i="2" s="1"/>
  <c r="I344" i="2"/>
  <c r="L344" i="2" s="1"/>
  <c r="H344" i="2"/>
  <c r="E344" i="2"/>
  <c r="D344" i="2"/>
  <c r="F344" i="2" s="1"/>
  <c r="C344" i="2"/>
  <c r="B344" i="2"/>
  <c r="M345" i="2" l="1"/>
  <c r="F106" i="12"/>
  <c r="H108" i="4"/>
  <c r="J344" i="2"/>
  <c r="M344" i="2" s="1"/>
  <c r="K345" i="2"/>
  <c r="N345" i="2"/>
  <c r="O345" i="2"/>
  <c r="K344" i="2" l="1"/>
  <c r="O344" i="2"/>
  <c r="N344" i="2"/>
  <c r="C17" i="10" l="1"/>
  <c r="D39" i="10" l="1"/>
  <c r="H38" i="10"/>
  <c r="D38" i="10"/>
  <c r="H330" i="2"/>
  <c r="E119" i="11" l="1"/>
  <c r="F119" i="11" l="1"/>
  <c r="F118" i="11"/>
  <c r="F117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0" i="11"/>
  <c r="F79" i="11"/>
  <c r="F78" i="11"/>
  <c r="F77" i="11"/>
  <c r="F76" i="11"/>
  <c r="F75" i="11"/>
  <c r="F74" i="11"/>
  <c r="F73" i="11"/>
  <c r="F71" i="11"/>
  <c r="F69" i="11"/>
  <c r="F68" i="11"/>
  <c r="F67" i="11"/>
  <c r="F66" i="11"/>
  <c r="F64" i="11"/>
  <c r="F63" i="11"/>
  <c r="F62" i="11"/>
  <c r="F61" i="11"/>
  <c r="F60" i="11"/>
  <c r="F59" i="11"/>
  <c r="F58" i="11"/>
  <c r="F56" i="11"/>
  <c r="F55" i="11"/>
  <c r="F54" i="11"/>
  <c r="F53" i="11"/>
  <c r="F52" i="11"/>
  <c r="F51" i="11"/>
  <c r="F50" i="11"/>
  <c r="F49" i="11"/>
  <c r="F47" i="11"/>
  <c r="F46" i="11"/>
  <c r="F45" i="11"/>
  <c r="F44" i="11"/>
  <c r="F43" i="11"/>
  <c r="F42" i="11"/>
  <c r="F41" i="11"/>
  <c r="F40" i="11"/>
  <c r="F11" i="11"/>
  <c r="H44" i="10" l="1"/>
  <c r="B120" i="11" l="1"/>
  <c r="C118" i="11"/>
  <c r="C119" i="11" s="1"/>
  <c r="B118" i="11"/>
  <c r="B119" i="11" s="1"/>
  <c r="C117" i="11"/>
  <c r="B117" i="11"/>
  <c r="G115" i="11"/>
  <c r="H115" i="11"/>
  <c r="B115" i="11"/>
  <c r="B114" i="11"/>
  <c r="B111" i="11"/>
  <c r="B110" i="11"/>
  <c r="B109" i="11"/>
  <c r="B108" i="11"/>
  <c r="B107" i="11"/>
  <c r="B104" i="11"/>
  <c r="B102" i="11"/>
  <c r="B101" i="11"/>
  <c r="B100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0" i="11"/>
  <c r="B79" i="11"/>
  <c r="B78" i="11"/>
  <c r="B77" i="11"/>
  <c r="B76" i="11"/>
  <c r="B75" i="11"/>
  <c r="B74" i="11"/>
  <c r="B73" i="11"/>
  <c r="B71" i="11"/>
  <c r="B72" i="11" s="1"/>
  <c r="B69" i="11"/>
  <c r="B68" i="11"/>
  <c r="B67" i="11"/>
  <c r="B66" i="11"/>
  <c r="B64" i="11"/>
  <c r="B63" i="11"/>
  <c r="B62" i="11"/>
  <c r="B61" i="11"/>
  <c r="B60" i="11"/>
  <c r="B59" i="11"/>
  <c r="B56" i="11"/>
  <c r="B55" i="11"/>
  <c r="B53" i="11"/>
  <c r="B52" i="11"/>
  <c r="B51" i="11"/>
  <c r="B50" i="11"/>
  <c r="B49" i="11"/>
  <c r="G47" i="11"/>
  <c r="H47" i="11" s="1"/>
  <c r="B46" i="11"/>
  <c r="B45" i="11"/>
  <c r="B44" i="11"/>
  <c r="B43" i="11"/>
  <c r="B42" i="11"/>
  <c r="B41" i="11"/>
  <c r="B40" i="11"/>
  <c r="B38" i="11"/>
  <c r="B37" i="11"/>
  <c r="B36" i="11"/>
  <c r="B35" i="11"/>
  <c r="B34" i="11"/>
  <c r="B33" i="11"/>
  <c r="B32" i="11"/>
  <c r="B31" i="11"/>
  <c r="B30" i="11"/>
  <c r="B29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C11" i="11"/>
  <c r="C12" i="11" s="1"/>
  <c r="B11" i="11"/>
  <c r="B12" i="11" s="1"/>
  <c r="A3" i="11"/>
  <c r="B39" i="11" l="1"/>
  <c r="B105" i="11"/>
  <c r="B57" i="11"/>
  <c r="B48" i="11"/>
  <c r="B70" i="11"/>
  <c r="B27" i="11"/>
  <c r="B81" i="11"/>
  <c r="H111" i="11"/>
  <c r="G103" i="4" l="1"/>
  <c r="F103" i="4"/>
  <c r="F114" i="4"/>
  <c r="J162" i="2"/>
  <c r="F71" i="12" s="1"/>
  <c r="F72" i="12" s="1"/>
  <c r="H101" i="10" l="1"/>
  <c r="D22" i="10"/>
  <c r="D23" i="10"/>
  <c r="D24" i="10"/>
  <c r="D25" i="10"/>
  <c r="D26" i="10"/>
  <c r="D27" i="10"/>
  <c r="D28" i="10"/>
  <c r="D29" i="10"/>
  <c r="D31" i="10"/>
  <c r="D32" i="10"/>
  <c r="D35" i="10"/>
  <c r="D36" i="10"/>
  <c r="D37" i="10"/>
  <c r="G114" i="4" l="1"/>
  <c r="J201" i="2"/>
  <c r="F94" i="12" s="1"/>
  <c r="D165" i="2"/>
  <c r="F119" i="4" l="1"/>
  <c r="D121" i="11" s="1"/>
  <c r="F120" i="4" l="1"/>
  <c r="G119" i="4"/>
  <c r="H119" i="4" s="1"/>
  <c r="F121" i="11" s="1"/>
  <c r="E118" i="4"/>
  <c r="D118" i="4"/>
  <c r="H120" i="4" l="1"/>
  <c r="G120" i="4"/>
  <c r="D121" i="4" l="1"/>
  <c r="D122" i="4" s="1"/>
  <c r="L71" i="3" l="1"/>
  <c r="K71" i="3"/>
  <c r="M71" i="3" s="1"/>
  <c r="H71" i="3"/>
  <c r="C180" i="10" l="1"/>
  <c r="F116" i="4"/>
  <c r="G106" i="4" l="1"/>
  <c r="F106" i="4"/>
  <c r="D106" i="4"/>
  <c r="D108" i="4"/>
  <c r="J129" i="2"/>
  <c r="J128" i="2"/>
  <c r="F44" i="12" s="1"/>
  <c r="G115" i="4"/>
  <c r="F58" i="4"/>
  <c r="D58" i="4"/>
  <c r="D57" i="4"/>
  <c r="D53" i="4"/>
  <c r="G53" i="4" l="1"/>
  <c r="F53" i="4"/>
  <c r="F47" i="4"/>
  <c r="G47" i="4"/>
  <c r="G46" i="4"/>
  <c r="D46" i="4"/>
  <c r="F115" i="4"/>
  <c r="G116" i="4"/>
  <c r="D115" i="4"/>
  <c r="F11" i="4"/>
  <c r="K87" i="3" l="1"/>
  <c r="M87" i="3" s="1"/>
  <c r="H87" i="3"/>
  <c r="L87" i="3" l="1"/>
  <c r="L152" i="2" l="1"/>
  <c r="J152" i="2"/>
  <c r="F56" i="12" s="1"/>
  <c r="F152" i="2"/>
  <c r="G152" i="2" s="1"/>
  <c r="L151" i="2"/>
  <c r="J151" i="2"/>
  <c r="F55" i="12" s="1"/>
  <c r="F151" i="2"/>
  <c r="G151" i="2" s="1"/>
  <c r="G150" i="2" s="1"/>
  <c r="I150" i="2"/>
  <c r="L150" i="2" s="1"/>
  <c r="H150" i="2"/>
  <c r="E150" i="2"/>
  <c r="D150" i="2"/>
  <c r="F150" i="2" s="1"/>
  <c r="C150" i="2"/>
  <c r="B150" i="2"/>
  <c r="O152" i="2" l="1"/>
  <c r="H58" i="4"/>
  <c r="O151" i="2"/>
  <c r="H57" i="4"/>
  <c r="J150" i="2"/>
  <c r="O150" i="2" s="1"/>
  <c r="M151" i="2"/>
  <c r="M152" i="2"/>
  <c r="N151" i="2"/>
  <c r="N152" i="2"/>
  <c r="K151" i="2"/>
  <c r="K152" i="2"/>
  <c r="N150" i="2" l="1"/>
  <c r="K150" i="2"/>
  <c r="M150" i="2"/>
  <c r="L131" i="2" l="1"/>
  <c r="J131" i="2"/>
  <c r="F47" i="12" s="1"/>
  <c r="H47" i="12" s="1"/>
  <c r="F131" i="2"/>
  <c r="G131" i="2" s="1"/>
  <c r="O131" i="2" l="1"/>
  <c r="H47" i="4"/>
  <c r="N131" i="2"/>
  <c r="M131" i="2"/>
  <c r="K131" i="2"/>
  <c r="K79" i="3" l="1"/>
  <c r="H79" i="3"/>
  <c r="J60" i="2"/>
  <c r="H11" i="4" s="1"/>
  <c r="G11" i="4"/>
  <c r="E12" i="11" s="1"/>
  <c r="F12" i="11" s="1"/>
  <c r="G51" i="4"/>
  <c r="F51" i="4"/>
  <c r="M79" i="3" l="1"/>
  <c r="L79" i="3"/>
  <c r="D60" i="10" l="1"/>
  <c r="D185" i="10"/>
  <c r="B371" i="2" l="1"/>
  <c r="B95" i="11"/>
  <c r="B96" i="11" s="1"/>
  <c r="B58" i="11"/>
  <c r="B65" i="11" l="1"/>
  <c r="B97" i="11" s="1"/>
  <c r="J105" i="3"/>
  <c r="C863" i="10" l="1"/>
  <c r="C862" i="10" s="1"/>
  <c r="C859" i="10"/>
  <c r="C858" i="10" s="1"/>
  <c r="C855" i="10"/>
  <c r="C853" i="10"/>
  <c r="C850" i="10"/>
  <c r="C848" i="10"/>
  <c r="C843" i="10"/>
  <c r="C840" i="10"/>
  <c r="C837" i="10"/>
  <c r="C835" i="10"/>
  <c r="C833" i="10"/>
  <c r="C831" i="10"/>
  <c r="C828" i="10"/>
  <c r="C824" i="10"/>
  <c r="C821" i="10"/>
  <c r="C819" i="10"/>
  <c r="C817" i="10"/>
  <c r="C815" i="10"/>
  <c r="C813" i="10"/>
  <c r="C811" i="10"/>
  <c r="C808" i="10"/>
  <c r="C805" i="10"/>
  <c r="C803" i="10"/>
  <c r="C801" i="10"/>
  <c r="C799" i="10"/>
  <c r="C797" i="10"/>
  <c r="C795" i="10"/>
  <c r="C791" i="10"/>
  <c r="C787" i="10"/>
  <c r="C785" i="10"/>
  <c r="C783" i="10"/>
  <c r="C778" i="10"/>
  <c r="C774" i="10"/>
  <c r="C772" i="10"/>
  <c r="C770" i="10"/>
  <c r="C767" i="10"/>
  <c r="C765" i="10"/>
  <c r="C761" i="10"/>
  <c r="C759" i="10"/>
  <c r="C757" i="10"/>
  <c r="C755" i="10"/>
  <c r="C746" i="10"/>
  <c r="C738" i="10"/>
  <c r="C736" i="10"/>
  <c r="C733" i="10"/>
  <c r="C730" i="10"/>
  <c r="C725" i="10"/>
  <c r="C723" i="10"/>
  <c r="C721" i="10"/>
  <c r="C719" i="10"/>
  <c r="C715" i="10"/>
  <c r="C713" i="10"/>
  <c r="C710" i="10"/>
  <c r="C707" i="10"/>
  <c r="C705" i="10"/>
  <c r="C702" i="10"/>
  <c r="C700" i="10"/>
  <c r="C696" i="10"/>
  <c r="C693" i="10"/>
  <c r="C686" i="10"/>
  <c r="C675" i="10"/>
  <c r="C665" i="10"/>
  <c r="C663" i="10"/>
  <c r="C654" i="10"/>
  <c r="C647" i="10"/>
  <c r="C638" i="10"/>
  <c r="C627" i="10"/>
  <c r="C623" i="10"/>
  <c r="C614" i="10"/>
  <c r="C611" i="10"/>
  <c r="C609" i="10"/>
  <c r="C607" i="10"/>
  <c r="C597" i="10"/>
  <c r="C595" i="10"/>
  <c r="C587" i="10"/>
  <c r="C585" i="10"/>
  <c r="C582" i="10"/>
  <c r="C579" i="10"/>
  <c r="C575" i="10"/>
  <c r="C573" i="10"/>
  <c r="C571" i="10"/>
  <c r="C569" i="10"/>
  <c r="C567" i="10"/>
  <c r="C565" i="10"/>
  <c r="C562" i="10"/>
  <c r="C559" i="10"/>
  <c r="C556" i="10"/>
  <c r="C554" i="10"/>
  <c r="C549" i="10"/>
  <c r="C540" i="10"/>
  <c r="C529" i="10"/>
  <c r="C521" i="10"/>
  <c r="C507" i="10"/>
  <c r="C505" i="10"/>
  <c r="C486" i="10"/>
  <c r="C474" i="10"/>
  <c r="C459" i="10"/>
  <c r="C455" i="10"/>
  <c r="C446" i="10"/>
  <c r="C432" i="10"/>
  <c r="C430" i="10"/>
  <c r="C428" i="10"/>
  <c r="C426" i="10"/>
  <c r="C424" i="10"/>
  <c r="C418" i="10"/>
  <c r="C412" i="10"/>
  <c r="C408" i="10"/>
  <c r="C398" i="10"/>
  <c r="C395" i="10"/>
  <c r="C390" i="10"/>
  <c r="C385" i="10"/>
  <c r="C382" i="10"/>
  <c r="C377" i="10"/>
  <c r="C374" i="10"/>
  <c r="C366" i="10"/>
  <c r="C363" i="10"/>
  <c r="C356" i="10"/>
  <c r="C353" i="10"/>
  <c r="C345" i="10"/>
  <c r="C328" i="10"/>
  <c r="C326" i="10"/>
  <c r="C324" i="10"/>
  <c r="C322" i="10"/>
  <c r="C320" i="10"/>
  <c r="C313" i="10"/>
  <c r="C307" i="10"/>
  <c r="C303" i="10"/>
  <c r="C293" i="10"/>
  <c r="C288" i="10"/>
  <c r="C282" i="10"/>
  <c r="C275" i="10"/>
  <c r="C270" i="10"/>
  <c r="C265" i="10"/>
  <c r="C262" i="10"/>
  <c r="C254" i="10"/>
  <c r="C251" i="10"/>
  <c r="C240" i="10"/>
  <c r="C235" i="10"/>
  <c r="C223" i="10"/>
  <c r="D201" i="10"/>
  <c r="D200" i="10"/>
  <c r="D199" i="10"/>
  <c r="D198" i="10"/>
  <c r="D197" i="10"/>
  <c r="G196" i="10"/>
  <c r="F196" i="10"/>
  <c r="D196" i="10"/>
  <c r="D195" i="10"/>
  <c r="G194" i="10"/>
  <c r="F194" i="10"/>
  <c r="D194" i="10"/>
  <c r="H193" i="10"/>
  <c r="C193" i="10"/>
  <c r="B193" i="10"/>
  <c r="H192" i="10"/>
  <c r="D192" i="10"/>
  <c r="D191" i="10"/>
  <c r="C190" i="10"/>
  <c r="B190" i="10"/>
  <c r="D189" i="10"/>
  <c r="D188" i="10"/>
  <c r="D184" i="10"/>
  <c r="D183" i="10"/>
  <c r="D182" i="10"/>
  <c r="D181" i="10"/>
  <c r="B180" i="10"/>
  <c r="D179" i="10"/>
  <c r="D178" i="10"/>
  <c r="D177" i="10"/>
  <c r="C175" i="10"/>
  <c r="B175" i="10"/>
  <c r="D174" i="10"/>
  <c r="C173" i="10"/>
  <c r="D173" i="10" s="1"/>
  <c r="D172" i="10"/>
  <c r="D171" i="10"/>
  <c r="H171" i="10"/>
  <c r="D170" i="10"/>
  <c r="H170" i="10"/>
  <c r="D169" i="10"/>
  <c r="H169" i="10"/>
  <c r="D168" i="10"/>
  <c r="H168" i="10"/>
  <c r="D167" i="10"/>
  <c r="H167" i="10"/>
  <c r="D166" i="10"/>
  <c r="G166" i="10"/>
  <c r="F166" i="10"/>
  <c r="D165" i="10"/>
  <c r="D164" i="10"/>
  <c r="D163" i="10"/>
  <c r="B162" i="10"/>
  <c r="H162" i="10"/>
  <c r="D161" i="10"/>
  <c r="G161" i="10"/>
  <c r="F161" i="10"/>
  <c r="D160" i="10"/>
  <c r="H160" i="10"/>
  <c r="D159" i="10"/>
  <c r="D158" i="10"/>
  <c r="D157" i="10"/>
  <c r="D156" i="10"/>
  <c r="H156" i="10"/>
  <c r="D155" i="10"/>
  <c r="G155" i="10"/>
  <c r="D154" i="10"/>
  <c r="H154" i="10"/>
  <c r="D153" i="10"/>
  <c r="G153" i="10"/>
  <c r="H153" i="10" s="1"/>
  <c r="D152" i="10"/>
  <c r="H152" i="10"/>
  <c r="D151" i="10"/>
  <c r="H151" i="10"/>
  <c r="D150" i="10"/>
  <c r="G150" i="10"/>
  <c r="F150" i="10"/>
  <c r="D149" i="10"/>
  <c r="H149" i="10"/>
  <c r="D148" i="10"/>
  <c r="G148" i="10"/>
  <c r="F148" i="10"/>
  <c r="D147" i="10"/>
  <c r="H147" i="10"/>
  <c r="D146" i="10"/>
  <c r="H146" i="10"/>
  <c r="D145" i="10"/>
  <c r="H145" i="10"/>
  <c r="C144" i="10"/>
  <c r="B144" i="10"/>
  <c r="D144" i="10" s="1"/>
  <c r="H144" i="10"/>
  <c r="D143" i="10"/>
  <c r="H143" i="10"/>
  <c r="D142" i="10"/>
  <c r="H142" i="10"/>
  <c r="D141" i="10"/>
  <c r="G141" i="10"/>
  <c r="F141" i="10"/>
  <c r="D140" i="10"/>
  <c r="H140" i="10"/>
  <c r="C139" i="10"/>
  <c r="B139" i="10"/>
  <c r="G139" i="10"/>
  <c r="F139" i="10"/>
  <c r="D138" i="10"/>
  <c r="D137" i="10"/>
  <c r="D136" i="10"/>
  <c r="D135" i="10"/>
  <c r="H135" i="10"/>
  <c r="C134" i="10"/>
  <c r="B134" i="10"/>
  <c r="H134" i="10"/>
  <c r="D133" i="10"/>
  <c r="G133" i="10"/>
  <c r="F133" i="10"/>
  <c r="D132" i="10"/>
  <c r="H132" i="10"/>
  <c r="D131" i="10"/>
  <c r="H131" i="10"/>
  <c r="D130" i="10"/>
  <c r="G130" i="10"/>
  <c r="F130" i="10"/>
  <c r="D129" i="10"/>
  <c r="H129" i="10"/>
  <c r="D128" i="10"/>
  <c r="G128" i="10"/>
  <c r="F128" i="10"/>
  <c r="D127" i="10"/>
  <c r="H127" i="10"/>
  <c r="D126" i="10"/>
  <c r="G126" i="10"/>
  <c r="F126" i="10"/>
  <c r="D125" i="10"/>
  <c r="H125" i="10"/>
  <c r="D124" i="10"/>
  <c r="G124" i="10"/>
  <c r="F124" i="10"/>
  <c r="D123" i="10"/>
  <c r="H123" i="10"/>
  <c r="D122" i="10"/>
  <c r="H122" i="10"/>
  <c r="D121" i="10"/>
  <c r="H121" i="10"/>
  <c r="C120" i="10"/>
  <c r="B120" i="10"/>
  <c r="H120" i="10"/>
  <c r="D119" i="10"/>
  <c r="G119" i="10"/>
  <c r="F119" i="10"/>
  <c r="D118" i="10"/>
  <c r="H118" i="10"/>
  <c r="D117" i="10"/>
  <c r="G117" i="10"/>
  <c r="F117" i="10"/>
  <c r="D116" i="10"/>
  <c r="H116" i="10"/>
  <c r="D115" i="10"/>
  <c r="H115" i="10"/>
  <c r="D114" i="10"/>
  <c r="H114" i="10"/>
  <c r="D113" i="10"/>
  <c r="H113" i="10"/>
  <c r="D112" i="10"/>
  <c r="H112" i="10"/>
  <c r="D111" i="10"/>
  <c r="H111" i="10"/>
  <c r="D110" i="10"/>
  <c r="H110" i="10"/>
  <c r="D109" i="10"/>
  <c r="G109" i="10"/>
  <c r="F109" i="10"/>
  <c r="D108" i="10"/>
  <c r="H108" i="10"/>
  <c r="D107" i="10"/>
  <c r="G107" i="10"/>
  <c r="F107" i="10"/>
  <c r="D106" i="10"/>
  <c r="H106" i="10"/>
  <c r="C105" i="10"/>
  <c r="B105" i="10"/>
  <c r="G105" i="10"/>
  <c r="F105" i="10"/>
  <c r="H104" i="10"/>
  <c r="D103" i="10"/>
  <c r="H103" i="10"/>
  <c r="D102" i="10"/>
  <c r="G102" i="10"/>
  <c r="F102" i="10"/>
  <c r="D101" i="10"/>
  <c r="C100" i="10"/>
  <c r="B100" i="10"/>
  <c r="H100" i="10"/>
  <c r="D99" i="10"/>
  <c r="G99" i="10"/>
  <c r="F99" i="10"/>
  <c r="C98" i="10"/>
  <c r="B98" i="10"/>
  <c r="H98" i="10"/>
  <c r="D97" i="10"/>
  <c r="H97" i="10"/>
  <c r="D96" i="10"/>
  <c r="H96" i="10"/>
  <c r="D95" i="10"/>
  <c r="H95" i="10"/>
  <c r="D94" i="10"/>
  <c r="H94" i="10"/>
  <c r="D93" i="10"/>
  <c r="H93" i="10"/>
  <c r="D92" i="10"/>
  <c r="H92" i="10"/>
  <c r="D91" i="10"/>
  <c r="H91" i="10"/>
  <c r="D90" i="10"/>
  <c r="G90" i="10"/>
  <c r="F90" i="10"/>
  <c r="D89" i="10"/>
  <c r="H89" i="10"/>
  <c r="D88" i="10"/>
  <c r="G88" i="10"/>
  <c r="F88" i="10"/>
  <c r="D87" i="10"/>
  <c r="H87" i="10"/>
  <c r="D86" i="10"/>
  <c r="H86" i="10"/>
  <c r="D85" i="10"/>
  <c r="H85" i="10"/>
  <c r="D84" i="10"/>
  <c r="G84" i="10"/>
  <c r="F84" i="10"/>
  <c r="D83" i="10"/>
  <c r="C82" i="10"/>
  <c r="C62" i="10" s="1"/>
  <c r="H82" i="10"/>
  <c r="D81" i="10"/>
  <c r="G81" i="10"/>
  <c r="F81" i="10"/>
  <c r="D80" i="10"/>
  <c r="H80" i="10"/>
  <c r="D79" i="10"/>
  <c r="G79" i="10"/>
  <c r="F79" i="10"/>
  <c r="D78" i="10"/>
  <c r="H78" i="10"/>
  <c r="D77" i="10"/>
  <c r="G77" i="10"/>
  <c r="F77" i="10"/>
  <c r="D76" i="10"/>
  <c r="H76" i="10"/>
  <c r="D75" i="10"/>
  <c r="G75" i="10"/>
  <c r="F75" i="10"/>
  <c r="D74" i="10"/>
  <c r="H74" i="10"/>
  <c r="D72" i="10"/>
  <c r="D71" i="10"/>
  <c r="H71" i="10"/>
  <c r="D70" i="10"/>
  <c r="G70" i="10"/>
  <c r="F70" i="10"/>
  <c r="D69" i="10"/>
  <c r="H69" i="10"/>
  <c r="D68" i="10"/>
  <c r="G68" i="10"/>
  <c r="F68" i="10"/>
  <c r="D67" i="10"/>
  <c r="H67" i="10"/>
  <c r="D66" i="10"/>
  <c r="G66" i="10"/>
  <c r="F66" i="10"/>
  <c r="D65" i="10"/>
  <c r="D64" i="10"/>
  <c r="D63" i="10"/>
  <c r="B62" i="10"/>
  <c r="D61" i="10"/>
  <c r="D59" i="10"/>
  <c r="C58" i="10"/>
  <c r="B58" i="10"/>
  <c r="D57" i="10"/>
  <c r="C55" i="10"/>
  <c r="D55" i="10" s="1"/>
  <c r="B54" i="10"/>
  <c r="D53" i="10"/>
  <c r="C52" i="10"/>
  <c r="B52" i="10"/>
  <c r="D51" i="10"/>
  <c r="C50" i="10"/>
  <c r="B50" i="10"/>
  <c r="D49" i="10"/>
  <c r="D48" i="10"/>
  <c r="H48" i="10"/>
  <c r="D47" i="10"/>
  <c r="H47" i="10"/>
  <c r="D45" i="10"/>
  <c r="H45" i="10"/>
  <c r="C44" i="10"/>
  <c r="B44" i="10"/>
  <c r="H43" i="10"/>
  <c r="D43" i="10"/>
  <c r="H42" i="10"/>
  <c r="D42" i="10"/>
  <c r="H41" i="10"/>
  <c r="D41" i="10"/>
  <c r="D40" i="10"/>
  <c r="H39" i="10"/>
  <c r="H37" i="10"/>
  <c r="H36" i="10"/>
  <c r="H35" i="10"/>
  <c r="H32" i="10"/>
  <c r="H31" i="10"/>
  <c r="H28" i="10"/>
  <c r="H27" i="10"/>
  <c r="H26" i="10"/>
  <c r="H25" i="10"/>
  <c r="H24" i="10"/>
  <c r="H23" i="10"/>
  <c r="H22" i="10"/>
  <c r="H21" i="10"/>
  <c r="D21" i="10"/>
  <c r="H20" i="10"/>
  <c r="D20" i="10"/>
  <c r="G18" i="10"/>
  <c r="F18" i="10"/>
  <c r="C18" i="10"/>
  <c r="D18" i="10" s="1"/>
  <c r="B17" i="10"/>
  <c r="F8" i="10"/>
  <c r="C13" i="10"/>
  <c r="C12" i="10"/>
  <c r="C10" i="10"/>
  <c r="C11" i="10"/>
  <c r="F17" i="10" l="1"/>
  <c r="D139" i="10"/>
  <c r="H109" i="10"/>
  <c r="H90" i="10"/>
  <c r="D100" i="10"/>
  <c r="H102" i="10"/>
  <c r="H128" i="10"/>
  <c r="C852" i="10"/>
  <c r="H105" i="10"/>
  <c r="H133" i="10"/>
  <c r="C162" i="10"/>
  <c r="C104" i="10" s="1"/>
  <c r="H130" i="10"/>
  <c r="H66" i="10"/>
  <c r="H166" i="10"/>
  <c r="D82" i="10"/>
  <c r="D193" i="10"/>
  <c r="H196" i="10"/>
  <c r="H107" i="10"/>
  <c r="H119" i="10"/>
  <c r="D134" i="10"/>
  <c r="C754" i="10"/>
  <c r="D52" i="10"/>
  <c r="H88" i="10"/>
  <c r="H194" i="10"/>
  <c r="D44" i="10"/>
  <c r="D50" i="10"/>
  <c r="D98" i="10"/>
  <c r="H126" i="10"/>
  <c r="H148" i="10"/>
  <c r="D176" i="10"/>
  <c r="C344" i="10"/>
  <c r="C445" i="10"/>
  <c r="C606" i="10"/>
  <c r="C842" i="10"/>
  <c r="D58" i="10"/>
  <c r="H75" i="10"/>
  <c r="H77" i="10"/>
  <c r="H99" i="10"/>
  <c r="H117" i="10"/>
  <c r="D162" i="10"/>
  <c r="C222" i="10"/>
  <c r="C810" i="10"/>
  <c r="F83" i="10"/>
  <c r="C54" i="10"/>
  <c r="H68" i="10"/>
  <c r="H79" i="10"/>
  <c r="H81" i="10"/>
  <c r="D120" i="10"/>
  <c r="H150" i="10"/>
  <c r="D190" i="10"/>
  <c r="C613" i="10"/>
  <c r="H161" i="10"/>
  <c r="H70" i="10"/>
  <c r="H29" i="10"/>
  <c r="D180" i="10"/>
  <c r="H141" i="10"/>
  <c r="H139" i="10"/>
  <c r="H124" i="10"/>
  <c r="H84" i="10"/>
  <c r="D175" i="10"/>
  <c r="D62" i="10"/>
  <c r="B16" i="10"/>
  <c r="D17" i="10"/>
  <c r="H18" i="10"/>
  <c r="C857" i="10"/>
  <c r="H155" i="10"/>
  <c r="G83" i="10"/>
  <c r="B104" i="10"/>
  <c r="D105" i="10"/>
  <c r="H19" i="10"/>
  <c r="D56" i="10"/>
  <c r="H72" i="10"/>
  <c r="G17" i="10" l="1"/>
  <c r="G16" i="10" s="1"/>
  <c r="C221" i="10"/>
  <c r="F16" i="10"/>
  <c r="C16" i="10"/>
  <c r="C15" i="10" s="1"/>
  <c r="C605" i="10"/>
  <c r="C444" i="10" s="1"/>
  <c r="H83" i="10"/>
  <c r="D54" i="10"/>
  <c r="C753" i="10"/>
  <c r="B15" i="10"/>
  <c r="D104" i="10"/>
  <c r="D16" i="10" l="1"/>
  <c r="H17" i="10"/>
  <c r="D15" i="10"/>
  <c r="H16" i="10" l="1"/>
  <c r="H44" i="4" l="1"/>
  <c r="H12" i="4"/>
  <c r="A3" i="4"/>
  <c r="D90" i="4"/>
  <c r="D91" i="4"/>
  <c r="B18" i="2"/>
  <c r="B7" i="11" s="1"/>
  <c r="B8" i="11" s="1"/>
  <c r="B111" i="2"/>
  <c r="B20" i="2"/>
  <c r="L391" i="2"/>
  <c r="J391" i="2"/>
  <c r="O391" i="2" s="1"/>
  <c r="F391" i="2"/>
  <c r="G391" i="2" s="1"/>
  <c r="O390" i="2"/>
  <c r="N390" i="2"/>
  <c r="L390" i="2"/>
  <c r="K390" i="2"/>
  <c r="F390" i="2"/>
  <c r="M390" i="2" s="1"/>
  <c r="L389" i="2"/>
  <c r="J389" i="2"/>
  <c r="F389" i="2"/>
  <c r="G389" i="2" s="1"/>
  <c r="N389" i="2" s="1"/>
  <c r="O388" i="2"/>
  <c r="N388" i="2"/>
  <c r="L388" i="2"/>
  <c r="K388" i="2"/>
  <c r="F388" i="2"/>
  <c r="M388" i="2"/>
  <c r="L387" i="2"/>
  <c r="J387" i="2"/>
  <c r="O387" i="2" s="1"/>
  <c r="F387" i="2"/>
  <c r="G387" i="2" s="1"/>
  <c r="O386" i="2"/>
  <c r="N386" i="2"/>
  <c r="L386" i="2"/>
  <c r="K386" i="2"/>
  <c r="F386" i="2"/>
  <c r="M386" i="2" s="1"/>
  <c r="O385" i="2"/>
  <c r="N385" i="2"/>
  <c r="L385" i="2"/>
  <c r="K385" i="2"/>
  <c r="F385" i="2"/>
  <c r="M385" i="2" s="1"/>
  <c r="L384" i="2"/>
  <c r="J384" i="2"/>
  <c r="O384" i="2"/>
  <c r="F384" i="2"/>
  <c r="G384" i="2"/>
  <c r="O383" i="2"/>
  <c r="N383" i="2"/>
  <c r="L383" i="2"/>
  <c r="K383" i="2"/>
  <c r="F383" i="2"/>
  <c r="M383" i="2"/>
  <c r="L382" i="2"/>
  <c r="J382" i="2"/>
  <c r="N382" i="2" s="1"/>
  <c r="F382" i="2"/>
  <c r="G382" i="2" s="1"/>
  <c r="O381" i="2"/>
  <c r="N381" i="2"/>
  <c r="M381" i="2"/>
  <c r="L381" i="2"/>
  <c r="K381" i="2"/>
  <c r="M380" i="2"/>
  <c r="L380" i="2"/>
  <c r="J380" i="2"/>
  <c r="O380" i="2" s="1"/>
  <c r="F380" i="2"/>
  <c r="G380" i="2" s="1"/>
  <c r="O379" i="2"/>
  <c r="N379" i="2"/>
  <c r="L379" i="2"/>
  <c r="K379" i="2"/>
  <c r="F379" i="2"/>
  <c r="M379" i="2" s="1"/>
  <c r="L378" i="2"/>
  <c r="J378" i="2"/>
  <c r="O378" i="2" s="1"/>
  <c r="F378" i="2"/>
  <c r="G378" i="2" s="1"/>
  <c r="O377" i="2"/>
  <c r="N377" i="2"/>
  <c r="L377" i="2"/>
  <c r="K377" i="2"/>
  <c r="F377" i="2"/>
  <c r="M377" i="2" s="1"/>
  <c r="O376" i="2"/>
  <c r="N376" i="2"/>
  <c r="L376" i="2"/>
  <c r="K376" i="2"/>
  <c r="F376" i="2"/>
  <c r="M376" i="2" s="1"/>
  <c r="O375" i="2"/>
  <c r="N375" i="2"/>
  <c r="L375" i="2"/>
  <c r="K375" i="2"/>
  <c r="F375" i="2"/>
  <c r="M375" i="2" s="1"/>
  <c r="M374" i="2"/>
  <c r="L374" i="2"/>
  <c r="J374" i="2"/>
  <c r="O374" i="2" s="1"/>
  <c r="F374" i="2"/>
  <c r="G374" i="2" s="1"/>
  <c r="F373" i="2"/>
  <c r="G373" i="2" s="1"/>
  <c r="O372" i="2"/>
  <c r="L372" i="2"/>
  <c r="J372" i="2"/>
  <c r="F372" i="2"/>
  <c r="F371" i="2" s="1"/>
  <c r="M371" i="2" s="1"/>
  <c r="J371" i="2"/>
  <c r="O371" i="2" s="1"/>
  <c r="I371" i="2"/>
  <c r="H371" i="2"/>
  <c r="E371" i="2"/>
  <c r="L371" i="2" s="1"/>
  <c r="D371" i="2"/>
  <c r="C371" i="2"/>
  <c r="L370" i="2"/>
  <c r="J370" i="2"/>
  <c r="O370" i="2" s="1"/>
  <c r="G370" i="2"/>
  <c r="F370" i="2"/>
  <c r="I369" i="2"/>
  <c r="L369" i="2" s="1"/>
  <c r="H369" i="2"/>
  <c r="H368" i="2" s="1"/>
  <c r="H363" i="2" s="1"/>
  <c r="G369" i="2"/>
  <c r="G368" i="2" s="1"/>
  <c r="E369" i="2"/>
  <c r="D369" i="2"/>
  <c r="F369" i="2" s="1"/>
  <c r="C369" i="2"/>
  <c r="C368" i="2"/>
  <c r="B369" i="2"/>
  <c r="I368" i="2"/>
  <c r="E368" i="2"/>
  <c r="B368" i="2"/>
  <c r="O367" i="2"/>
  <c r="L367" i="2"/>
  <c r="J367" i="2"/>
  <c r="F367" i="2"/>
  <c r="M367" i="2" s="1"/>
  <c r="O366" i="2"/>
  <c r="L366" i="2"/>
  <c r="J366" i="2"/>
  <c r="M366" i="2" s="1"/>
  <c r="F366" i="2"/>
  <c r="G366" i="2" s="1"/>
  <c r="N366" i="2" s="1"/>
  <c r="J365" i="2"/>
  <c r="I365" i="2"/>
  <c r="L365" i="2" s="1"/>
  <c r="H365" i="2"/>
  <c r="E365" i="2"/>
  <c r="E364" i="2"/>
  <c r="D365" i="2"/>
  <c r="F365" i="2"/>
  <c r="M365" i="2" s="1"/>
  <c r="C365" i="2"/>
  <c r="C364" i="2" s="1"/>
  <c r="C363" i="2" s="1"/>
  <c r="B365" i="2"/>
  <c r="B364" i="2" s="1"/>
  <c r="J364" i="2"/>
  <c r="H364" i="2"/>
  <c r="O362" i="2"/>
  <c r="L362" i="2"/>
  <c r="J362" i="2"/>
  <c r="G362" i="2"/>
  <c r="F362" i="2"/>
  <c r="M362" i="2" s="1"/>
  <c r="O361" i="2"/>
  <c r="J361" i="2"/>
  <c r="I361" i="2"/>
  <c r="L361" i="2" s="1"/>
  <c r="H361" i="2"/>
  <c r="E361" i="2"/>
  <c r="D361" i="2"/>
  <c r="F361" i="2" s="1"/>
  <c r="M361" i="2" s="1"/>
  <c r="C361" i="2"/>
  <c r="B361" i="2"/>
  <c r="M360" i="2"/>
  <c r="L360" i="2"/>
  <c r="J360" i="2"/>
  <c r="O360" i="2" s="1"/>
  <c r="F360" i="2"/>
  <c r="G360" i="2" s="1"/>
  <c r="J359" i="2"/>
  <c r="J358" i="2" s="1"/>
  <c r="I359" i="2"/>
  <c r="L359" i="2" s="1"/>
  <c r="H359" i="2"/>
  <c r="H358" i="2" s="1"/>
  <c r="E359" i="2"/>
  <c r="D359" i="2"/>
  <c r="F359" i="2"/>
  <c r="C359" i="2"/>
  <c r="C358" i="2" s="1"/>
  <c r="B359" i="2"/>
  <c r="E358" i="2"/>
  <c r="B358" i="2"/>
  <c r="L357" i="2"/>
  <c r="J357" i="2"/>
  <c r="O357" i="2" s="1"/>
  <c r="F357" i="2"/>
  <c r="M357" i="2" s="1"/>
  <c r="J356" i="2"/>
  <c r="O356" i="2" s="1"/>
  <c r="I356" i="2"/>
  <c r="L356" i="2" s="1"/>
  <c r="H356" i="2"/>
  <c r="E356" i="2"/>
  <c r="F356" i="2" s="1"/>
  <c r="M356" i="2" s="1"/>
  <c r="D356" i="2"/>
  <c r="C356" i="2"/>
  <c r="B356" i="2"/>
  <c r="L355" i="2"/>
  <c r="J355" i="2"/>
  <c r="F355" i="2"/>
  <c r="I354" i="2"/>
  <c r="L354" i="2" s="1"/>
  <c r="H354" i="2"/>
  <c r="E354" i="2"/>
  <c r="D354" i="2"/>
  <c r="C354" i="2"/>
  <c r="B354" i="2"/>
  <c r="L353" i="2"/>
  <c r="J353" i="2"/>
  <c r="F353" i="2"/>
  <c r="E351" i="2"/>
  <c r="D351" i="2"/>
  <c r="C351" i="2"/>
  <c r="C350" i="2" s="1"/>
  <c r="B351" i="2"/>
  <c r="L349" i="2"/>
  <c r="J349" i="2"/>
  <c r="F349" i="2"/>
  <c r="G349" i="2" s="1"/>
  <c r="C109" i="11" s="1"/>
  <c r="I348" i="2"/>
  <c r="L348" i="2" s="1"/>
  <c r="H348" i="2"/>
  <c r="E348" i="2"/>
  <c r="D348" i="2"/>
  <c r="F348" i="2" s="1"/>
  <c r="C348" i="2"/>
  <c r="B348" i="2"/>
  <c r="L347" i="2"/>
  <c r="J347" i="2"/>
  <c r="F347" i="2"/>
  <c r="G347" i="2" s="1"/>
  <c r="C111" i="11" s="1"/>
  <c r="I346" i="2"/>
  <c r="H346" i="2"/>
  <c r="E346" i="2"/>
  <c r="D346" i="2"/>
  <c r="C346" i="2"/>
  <c r="B346" i="2"/>
  <c r="L343" i="2"/>
  <c r="J343" i="2"/>
  <c r="F343" i="2"/>
  <c r="G343" i="2" s="1"/>
  <c r="I342" i="2"/>
  <c r="H342" i="2"/>
  <c r="E342" i="2"/>
  <c r="D342" i="2"/>
  <c r="F342" i="2" s="1"/>
  <c r="C342" i="2"/>
  <c r="B342" i="2"/>
  <c r="D107" i="4" s="1"/>
  <c r="L341" i="2"/>
  <c r="J341" i="2"/>
  <c r="F111" i="12" s="1"/>
  <c r="F341" i="2"/>
  <c r="G341" i="2" s="1"/>
  <c r="I340" i="2"/>
  <c r="H340" i="2"/>
  <c r="E340" i="2"/>
  <c r="F340" i="2" s="1"/>
  <c r="D340" i="2"/>
  <c r="C340" i="2"/>
  <c r="B340" i="2"/>
  <c r="L339" i="2"/>
  <c r="J339" i="2"/>
  <c r="J338" i="2" s="1"/>
  <c r="N338" i="2" s="1"/>
  <c r="F339" i="2"/>
  <c r="G339" i="2" s="1"/>
  <c r="G338" i="2" s="1"/>
  <c r="I338" i="2"/>
  <c r="L338" i="2" s="1"/>
  <c r="H338" i="2"/>
  <c r="F338" i="2"/>
  <c r="E338" i="2"/>
  <c r="D338" i="2"/>
  <c r="C338" i="2"/>
  <c r="B338" i="2"/>
  <c r="L337" i="2"/>
  <c r="J337" i="2"/>
  <c r="F337" i="2"/>
  <c r="G337" i="2" s="1"/>
  <c r="J336" i="2"/>
  <c r="I336" i="2"/>
  <c r="H336" i="2"/>
  <c r="E336" i="2"/>
  <c r="L336" i="2" s="1"/>
  <c r="D336" i="2"/>
  <c r="F336" i="2" s="1"/>
  <c r="M336" i="2" s="1"/>
  <c r="C336" i="2"/>
  <c r="B336" i="2"/>
  <c r="L335" i="2"/>
  <c r="J335" i="2"/>
  <c r="F335" i="2"/>
  <c r="G335" i="2" s="1"/>
  <c r="L334" i="2"/>
  <c r="J334" i="2"/>
  <c r="I334" i="2"/>
  <c r="H334" i="2"/>
  <c r="E334" i="2"/>
  <c r="F334" i="2" s="1"/>
  <c r="D334" i="2"/>
  <c r="C334" i="2"/>
  <c r="B334" i="2"/>
  <c r="L333" i="2"/>
  <c r="J333" i="2"/>
  <c r="F333" i="2"/>
  <c r="G333" i="2" s="1"/>
  <c r="J332" i="2"/>
  <c r="I332" i="2"/>
  <c r="L332" i="2" s="1"/>
  <c r="H332" i="2"/>
  <c r="E332" i="2"/>
  <c r="D332" i="2"/>
  <c r="F332" i="2"/>
  <c r="C332" i="2"/>
  <c r="B332" i="2"/>
  <c r="L331" i="2"/>
  <c r="J331" i="2"/>
  <c r="J330" i="2" s="1"/>
  <c r="F331" i="2"/>
  <c r="G331" i="2" s="1"/>
  <c r="G330" i="2" s="1"/>
  <c r="I330" i="2"/>
  <c r="L330" i="2" s="1"/>
  <c r="E330" i="2"/>
  <c r="D330" i="2"/>
  <c r="F330" i="2" s="1"/>
  <c r="C330" i="2"/>
  <c r="B330" i="2"/>
  <c r="L329" i="2"/>
  <c r="J329" i="2"/>
  <c r="F112" i="12" s="1"/>
  <c r="F329" i="2"/>
  <c r="G329" i="2" s="1"/>
  <c r="I328" i="2"/>
  <c r="L328" i="2" s="1"/>
  <c r="H328" i="2"/>
  <c r="E328" i="2"/>
  <c r="D328" i="2"/>
  <c r="F328" i="2" s="1"/>
  <c r="C328" i="2"/>
  <c r="B328" i="2"/>
  <c r="O327" i="2"/>
  <c r="L327" i="2"/>
  <c r="F327" i="2"/>
  <c r="G327" i="2" s="1"/>
  <c r="J326" i="2"/>
  <c r="O326" i="2" s="1"/>
  <c r="I326" i="2"/>
  <c r="H326" i="2"/>
  <c r="E326" i="2"/>
  <c r="F326" i="2"/>
  <c r="D326" i="2"/>
  <c r="C326" i="2"/>
  <c r="B326" i="2"/>
  <c r="L325" i="2"/>
  <c r="J325" i="2"/>
  <c r="F104" i="12" s="1"/>
  <c r="F325" i="2"/>
  <c r="G325" i="2" s="1"/>
  <c r="C107" i="11" s="1"/>
  <c r="I324" i="2"/>
  <c r="H324" i="2"/>
  <c r="E324" i="2"/>
  <c r="D324" i="2"/>
  <c r="C324" i="2"/>
  <c r="B324" i="2"/>
  <c r="L323" i="2"/>
  <c r="J323" i="2"/>
  <c r="O323" i="2" s="1"/>
  <c r="F323" i="2"/>
  <c r="G323" i="2" s="1"/>
  <c r="C110" i="11" s="1"/>
  <c r="B322" i="2"/>
  <c r="I322" i="2"/>
  <c r="E108" i="12" s="1"/>
  <c r="H322" i="2"/>
  <c r="D108" i="12" s="1"/>
  <c r="E322" i="2"/>
  <c r="D322" i="2"/>
  <c r="F322" i="2" s="1"/>
  <c r="C322" i="2"/>
  <c r="L320" i="2"/>
  <c r="J320" i="2"/>
  <c r="F320" i="2"/>
  <c r="G320" i="2" s="1"/>
  <c r="I319" i="2"/>
  <c r="L319" i="2" s="1"/>
  <c r="H319" i="2"/>
  <c r="E319" i="2"/>
  <c r="D319" i="2"/>
  <c r="F319" i="2"/>
  <c r="C319" i="2"/>
  <c r="B319" i="2"/>
  <c r="L318" i="2"/>
  <c r="J318" i="2"/>
  <c r="F98" i="12" s="1"/>
  <c r="F318" i="2"/>
  <c r="G318" i="2" s="1"/>
  <c r="C100" i="11" s="1"/>
  <c r="I317" i="2"/>
  <c r="H317" i="2"/>
  <c r="E317" i="2"/>
  <c r="D317" i="2"/>
  <c r="C317" i="2"/>
  <c r="B317" i="2"/>
  <c r="L316" i="2"/>
  <c r="J316" i="2"/>
  <c r="O316" i="2" s="1"/>
  <c r="F316" i="2"/>
  <c r="G316" i="2" s="1"/>
  <c r="G315" i="2" s="1"/>
  <c r="I315" i="2"/>
  <c r="L315" i="2" s="1"/>
  <c r="H315" i="2"/>
  <c r="E315" i="2"/>
  <c r="F315" i="2" s="1"/>
  <c r="D315" i="2"/>
  <c r="C315" i="2"/>
  <c r="B315" i="2"/>
  <c r="L314" i="2"/>
  <c r="J314" i="2"/>
  <c r="J313" i="2" s="1"/>
  <c r="F314" i="2"/>
  <c r="G314" i="2" s="1"/>
  <c r="I313" i="2"/>
  <c r="L313" i="2" s="1"/>
  <c r="H313" i="2"/>
  <c r="E313" i="2"/>
  <c r="D313" i="2"/>
  <c r="F313" i="2" s="1"/>
  <c r="M313" i="2" s="1"/>
  <c r="C313" i="2"/>
  <c r="B313" i="2"/>
  <c r="L312" i="2"/>
  <c r="J312" i="2"/>
  <c r="F312" i="2"/>
  <c r="G312" i="2" s="1"/>
  <c r="G311" i="2" s="1"/>
  <c r="I311" i="2"/>
  <c r="L311" i="2" s="1"/>
  <c r="H311" i="2"/>
  <c r="E311" i="2"/>
  <c r="D311" i="2"/>
  <c r="F311" i="2"/>
  <c r="C311" i="2"/>
  <c r="B311" i="2"/>
  <c r="L310" i="2"/>
  <c r="J310" i="2"/>
  <c r="F310" i="2"/>
  <c r="G310" i="2" s="1"/>
  <c r="G309" i="2"/>
  <c r="I309" i="2"/>
  <c r="L309" i="2" s="1"/>
  <c r="H309" i="2"/>
  <c r="E309" i="2"/>
  <c r="D309" i="2"/>
  <c r="F309" i="2" s="1"/>
  <c r="C309" i="2"/>
  <c r="B309" i="2"/>
  <c r="L308" i="2"/>
  <c r="J308" i="2"/>
  <c r="F101" i="12" s="1"/>
  <c r="F308" i="2"/>
  <c r="G308" i="2" s="1"/>
  <c r="G307" i="2" s="1"/>
  <c r="I307" i="2"/>
  <c r="L307" i="2" s="1"/>
  <c r="H307" i="2"/>
  <c r="E307" i="2"/>
  <c r="D307" i="2"/>
  <c r="F307" i="2"/>
  <c r="C307" i="2"/>
  <c r="B307" i="2"/>
  <c r="L306" i="2"/>
  <c r="J306" i="2"/>
  <c r="J305" i="2" s="1"/>
  <c r="F306" i="2"/>
  <c r="G306" i="2" s="1"/>
  <c r="I305" i="2"/>
  <c r="L305" i="2" s="1"/>
  <c r="H305" i="2"/>
  <c r="E305" i="2"/>
  <c r="D305" i="2"/>
  <c r="F305" i="2" s="1"/>
  <c r="C305" i="2"/>
  <c r="B305" i="2"/>
  <c r="L304" i="2"/>
  <c r="J304" i="2"/>
  <c r="J303" i="2" s="1"/>
  <c r="F304" i="2"/>
  <c r="G304" i="2" s="1"/>
  <c r="I303" i="2"/>
  <c r="L303" i="2" s="1"/>
  <c r="H303" i="2"/>
  <c r="E303" i="2"/>
  <c r="D303" i="2"/>
  <c r="F303" i="2"/>
  <c r="C303" i="2"/>
  <c r="B303" i="2"/>
  <c r="L302" i="2"/>
  <c r="J302" i="2"/>
  <c r="F302" i="2"/>
  <c r="G302" i="2" s="1"/>
  <c r="G301" i="2" s="1"/>
  <c r="I301" i="2"/>
  <c r="L301" i="2" s="1"/>
  <c r="H301" i="2"/>
  <c r="E301" i="2"/>
  <c r="D301" i="2"/>
  <c r="F301" i="2" s="1"/>
  <c r="C301" i="2"/>
  <c r="B301" i="2"/>
  <c r="L300" i="2"/>
  <c r="J300" i="2"/>
  <c r="J299" i="2" s="1"/>
  <c r="F300" i="2"/>
  <c r="G300" i="2" s="1"/>
  <c r="L299" i="2"/>
  <c r="I299" i="2"/>
  <c r="H299" i="2"/>
  <c r="E299" i="2"/>
  <c r="D299" i="2"/>
  <c r="F299" i="2" s="1"/>
  <c r="C299" i="2"/>
  <c r="B299" i="2"/>
  <c r="L298" i="2"/>
  <c r="J298" i="2"/>
  <c r="J297" i="2" s="1"/>
  <c r="F298" i="2"/>
  <c r="G298" i="2" s="1"/>
  <c r="I297" i="2"/>
  <c r="H297" i="2"/>
  <c r="E297" i="2"/>
  <c r="D297" i="2"/>
  <c r="F297" i="2" s="1"/>
  <c r="C297" i="2"/>
  <c r="B297" i="2"/>
  <c r="L296" i="2"/>
  <c r="J296" i="2"/>
  <c r="J295" i="2" s="1"/>
  <c r="F296" i="2"/>
  <c r="G296" i="2" s="1"/>
  <c r="N296" i="2" s="1"/>
  <c r="I295" i="2"/>
  <c r="H295" i="2"/>
  <c r="E295" i="2"/>
  <c r="L295" i="2" s="1"/>
  <c r="D295" i="2"/>
  <c r="F295" i="2" s="1"/>
  <c r="C295" i="2"/>
  <c r="B295" i="2"/>
  <c r="L294" i="2"/>
  <c r="J294" i="2"/>
  <c r="G294" i="2"/>
  <c r="G293" i="2" s="1"/>
  <c r="F294" i="2"/>
  <c r="J293" i="2"/>
  <c r="O293" i="2" s="1"/>
  <c r="I293" i="2"/>
  <c r="H293" i="2"/>
  <c r="E293" i="2"/>
  <c r="D293" i="2"/>
  <c r="C293" i="2"/>
  <c r="B293" i="2"/>
  <c r="L292" i="2"/>
  <c r="J292" i="2"/>
  <c r="O292" i="2" s="1"/>
  <c r="F292" i="2"/>
  <c r="G292" i="2" s="1"/>
  <c r="I291" i="2"/>
  <c r="L291" i="2" s="1"/>
  <c r="H291" i="2"/>
  <c r="E291" i="2"/>
  <c r="D291" i="2"/>
  <c r="F291" i="2" s="1"/>
  <c r="C291" i="2"/>
  <c r="B291" i="2"/>
  <c r="L290" i="2"/>
  <c r="J290" i="2"/>
  <c r="F290" i="2"/>
  <c r="G290" i="2" s="1"/>
  <c r="G289" i="2" s="1"/>
  <c r="I289" i="2"/>
  <c r="H289" i="2"/>
  <c r="E289" i="2"/>
  <c r="L289" i="2" s="1"/>
  <c r="D289" i="2"/>
  <c r="C289" i="2"/>
  <c r="B289" i="2"/>
  <c r="L288" i="2"/>
  <c r="J288" i="2"/>
  <c r="F288" i="2"/>
  <c r="G288" i="2" s="1"/>
  <c r="C101" i="11" s="1"/>
  <c r="B287" i="2"/>
  <c r="I287" i="2"/>
  <c r="L287" i="2" s="1"/>
  <c r="H287" i="2"/>
  <c r="E287" i="2"/>
  <c r="D287" i="2"/>
  <c r="C287" i="2"/>
  <c r="L286" i="2"/>
  <c r="J286" i="2"/>
  <c r="F286" i="2"/>
  <c r="G286" i="2" s="1"/>
  <c r="G285" i="2" s="1"/>
  <c r="I285" i="2"/>
  <c r="L285" i="2" s="1"/>
  <c r="H285" i="2"/>
  <c r="E285" i="2"/>
  <c r="F285" i="2" s="1"/>
  <c r="D285" i="2"/>
  <c r="C285" i="2"/>
  <c r="B285" i="2"/>
  <c r="L284" i="2"/>
  <c r="J284" i="2"/>
  <c r="O284" i="2" s="1"/>
  <c r="F284" i="2"/>
  <c r="J283" i="2"/>
  <c r="O283" i="2" s="1"/>
  <c r="I283" i="2"/>
  <c r="L283" i="2" s="1"/>
  <c r="H283" i="2"/>
  <c r="E283" i="2"/>
  <c r="D283" i="2"/>
  <c r="F283" i="2" s="1"/>
  <c r="C283" i="2"/>
  <c r="B283" i="2"/>
  <c r="L282" i="2"/>
  <c r="J282" i="2"/>
  <c r="F282" i="2"/>
  <c r="G282" i="2" s="1"/>
  <c r="C102" i="11" s="1"/>
  <c r="I281" i="2"/>
  <c r="H281" i="2"/>
  <c r="E281" i="2"/>
  <c r="D281" i="2"/>
  <c r="F281" i="2" s="1"/>
  <c r="C281" i="2"/>
  <c r="B281" i="2"/>
  <c r="L280" i="2"/>
  <c r="J280" i="2"/>
  <c r="M280" i="2" s="1"/>
  <c r="O280" i="2"/>
  <c r="F280" i="2"/>
  <c r="G280" i="2" s="1"/>
  <c r="G279" i="2" s="1"/>
  <c r="N279" i="2" s="1"/>
  <c r="J279" i="2"/>
  <c r="I279" i="2"/>
  <c r="H279" i="2"/>
  <c r="E279" i="2"/>
  <c r="F279" i="2" s="1"/>
  <c r="D279" i="2"/>
  <c r="C279" i="2"/>
  <c r="B279" i="2"/>
  <c r="O275" i="2"/>
  <c r="L275" i="2"/>
  <c r="J275" i="2"/>
  <c r="F275" i="2"/>
  <c r="G275" i="2" s="1"/>
  <c r="G274" i="2" s="1"/>
  <c r="O274" i="2"/>
  <c r="J274" i="2"/>
  <c r="I274" i="2"/>
  <c r="H274" i="2"/>
  <c r="E274" i="2"/>
  <c r="D274" i="2"/>
  <c r="C274" i="2"/>
  <c r="B274" i="2"/>
  <c r="L273" i="2"/>
  <c r="J273" i="2"/>
  <c r="F273" i="2"/>
  <c r="G273" i="2" s="1"/>
  <c r="G272" i="2" s="1"/>
  <c r="I272" i="2"/>
  <c r="H272" i="2"/>
  <c r="E272" i="2"/>
  <c r="D272" i="2"/>
  <c r="C272" i="2"/>
  <c r="B272" i="2"/>
  <c r="L271" i="2"/>
  <c r="J271" i="2"/>
  <c r="O271" i="2" s="1"/>
  <c r="F271" i="2"/>
  <c r="G271" i="2" s="1"/>
  <c r="L270" i="2"/>
  <c r="J270" i="2"/>
  <c r="O270" i="2" s="1"/>
  <c r="I270" i="2"/>
  <c r="H270" i="2"/>
  <c r="F270" i="2"/>
  <c r="E270" i="2"/>
  <c r="D270" i="2"/>
  <c r="C270" i="2"/>
  <c r="B270" i="2"/>
  <c r="O269" i="2"/>
  <c r="L269" i="2"/>
  <c r="F269" i="2"/>
  <c r="O268" i="2"/>
  <c r="J268" i="2"/>
  <c r="I268" i="2"/>
  <c r="H268" i="2"/>
  <c r="E268" i="2"/>
  <c r="L268" i="2" s="1"/>
  <c r="D268" i="2"/>
  <c r="F268" i="2" s="1"/>
  <c r="M268" i="2" s="1"/>
  <c r="C268" i="2"/>
  <c r="B268" i="2"/>
  <c r="L267" i="2"/>
  <c r="J267" i="2"/>
  <c r="G267" i="2"/>
  <c r="G266" i="2" s="1"/>
  <c r="K266" i="2" s="1"/>
  <c r="F267" i="2"/>
  <c r="I266" i="2"/>
  <c r="L266" i="2" s="1"/>
  <c r="H266" i="2"/>
  <c r="E266" i="2"/>
  <c r="D266" i="2"/>
  <c r="F266" i="2" s="1"/>
  <c r="C266" i="2"/>
  <c r="B266" i="2"/>
  <c r="O265" i="2"/>
  <c r="L265" i="2"/>
  <c r="J265" i="2"/>
  <c r="F265" i="2"/>
  <c r="O264" i="2"/>
  <c r="J264" i="2"/>
  <c r="I264" i="2"/>
  <c r="H264" i="2"/>
  <c r="E264" i="2"/>
  <c r="L264" i="2" s="1"/>
  <c r="D264" i="2"/>
  <c r="F264" i="2" s="1"/>
  <c r="M264" i="2" s="1"/>
  <c r="C264" i="2"/>
  <c r="B264" i="2"/>
  <c r="L263" i="2"/>
  <c r="J263" i="2"/>
  <c r="F263" i="2"/>
  <c r="G263" i="2" s="1"/>
  <c r="I262" i="2"/>
  <c r="L262" i="2" s="1"/>
  <c r="H262" i="2"/>
  <c r="E262" i="2"/>
  <c r="F262" i="2" s="1"/>
  <c r="D262" i="2"/>
  <c r="C262" i="2"/>
  <c r="B262" i="2"/>
  <c r="L261" i="2"/>
  <c r="J261" i="2"/>
  <c r="O261" i="2" s="1"/>
  <c r="F261" i="2"/>
  <c r="G261" i="2" s="1"/>
  <c r="I260" i="2"/>
  <c r="L260" i="2" s="1"/>
  <c r="H260" i="2"/>
  <c r="E260" i="2"/>
  <c r="F260" i="2" s="1"/>
  <c r="D260" i="2"/>
  <c r="C260" i="2"/>
  <c r="B260" i="2"/>
  <c r="M259" i="2"/>
  <c r="L259" i="2"/>
  <c r="J259" i="2"/>
  <c r="F259" i="2"/>
  <c r="G259" i="2" s="1"/>
  <c r="I258" i="2"/>
  <c r="L258" i="2" s="1"/>
  <c r="H258" i="2"/>
  <c r="E258" i="2"/>
  <c r="D258" i="2"/>
  <c r="F258" i="2" s="1"/>
  <c r="C258" i="2"/>
  <c r="B258" i="2"/>
  <c r="L257" i="2"/>
  <c r="J257" i="2"/>
  <c r="F257" i="2"/>
  <c r="G257" i="2" s="1"/>
  <c r="C87" i="11" s="1"/>
  <c r="L256" i="2"/>
  <c r="J256" i="2"/>
  <c r="F256" i="2"/>
  <c r="G256" i="2" s="1"/>
  <c r="C86" i="11" s="1"/>
  <c r="L255" i="2"/>
  <c r="J255" i="2"/>
  <c r="F255" i="2"/>
  <c r="G255" i="2" s="1"/>
  <c r="I254" i="2"/>
  <c r="H254" i="2"/>
  <c r="E254" i="2"/>
  <c r="D254" i="2"/>
  <c r="C254" i="2"/>
  <c r="L253" i="2"/>
  <c r="J253" i="2"/>
  <c r="O253" i="2" s="1"/>
  <c r="F253" i="2"/>
  <c r="G253" i="2" s="1"/>
  <c r="G252" i="2" s="1"/>
  <c r="K252" i="2" s="1"/>
  <c r="J252" i="2"/>
  <c r="O252" i="2" s="1"/>
  <c r="I252" i="2"/>
  <c r="L252" i="2" s="1"/>
  <c r="H252" i="2"/>
  <c r="E252" i="2"/>
  <c r="D252" i="2"/>
  <c r="F252" i="2" s="1"/>
  <c r="C252" i="2"/>
  <c r="B252" i="2"/>
  <c r="L251" i="2"/>
  <c r="J251" i="2"/>
  <c r="F251" i="2"/>
  <c r="G251" i="2" s="1"/>
  <c r="L250" i="2"/>
  <c r="J250" i="2"/>
  <c r="F250" i="2"/>
  <c r="G250" i="2" s="1"/>
  <c r="I249" i="2"/>
  <c r="L249" i="2" s="1"/>
  <c r="H249" i="2"/>
  <c r="E249" i="2"/>
  <c r="D249" i="2"/>
  <c r="F249" i="2" s="1"/>
  <c r="C249" i="2"/>
  <c r="B249" i="2"/>
  <c r="O248" i="2"/>
  <c r="L248" i="2"/>
  <c r="K248" i="2"/>
  <c r="J248" i="2"/>
  <c r="F248" i="2"/>
  <c r="M248" i="2" s="1"/>
  <c r="L247" i="2"/>
  <c r="J247" i="2"/>
  <c r="O247" i="2" s="1"/>
  <c r="I247" i="2"/>
  <c r="H247" i="2"/>
  <c r="E247" i="2"/>
  <c r="D247" i="2"/>
  <c r="F247" i="2"/>
  <c r="M247" i="2" s="1"/>
  <c r="C247" i="2"/>
  <c r="B247" i="2"/>
  <c r="L246" i="2"/>
  <c r="J246" i="2"/>
  <c r="F246" i="2"/>
  <c r="G246" i="2" s="1"/>
  <c r="I245" i="2"/>
  <c r="L245" i="2" s="1"/>
  <c r="H245" i="2"/>
  <c r="E245" i="2"/>
  <c r="D245" i="2"/>
  <c r="F245" i="2" s="1"/>
  <c r="C245" i="2"/>
  <c r="B245" i="2"/>
  <c r="L244" i="2"/>
  <c r="J244" i="2"/>
  <c r="F244" i="2"/>
  <c r="G244" i="2" s="1"/>
  <c r="G243" i="2" s="1"/>
  <c r="I243" i="2"/>
  <c r="H243" i="2"/>
  <c r="E243" i="2"/>
  <c r="F243" i="2" s="1"/>
  <c r="D243" i="2"/>
  <c r="C243" i="2"/>
  <c r="B243" i="2"/>
  <c r="L242" i="2"/>
  <c r="J242" i="2"/>
  <c r="J241" i="2" s="1"/>
  <c r="F242" i="2"/>
  <c r="G242" i="2" s="1"/>
  <c r="I241" i="2"/>
  <c r="L241" i="2" s="1"/>
  <c r="H241" i="2"/>
  <c r="F241" i="2"/>
  <c r="E241" i="2"/>
  <c r="D241" i="2"/>
  <c r="C241" i="2"/>
  <c r="B241" i="2"/>
  <c r="L240" i="2"/>
  <c r="J240" i="2"/>
  <c r="O240" i="2" s="1"/>
  <c r="F240" i="2"/>
  <c r="G240" i="2" s="1"/>
  <c r="G239" i="2" s="1"/>
  <c r="J239" i="2"/>
  <c r="O239" i="2" s="1"/>
  <c r="I239" i="2"/>
  <c r="L239" i="2" s="1"/>
  <c r="H239" i="2"/>
  <c r="E239" i="2"/>
  <c r="F239" i="2" s="1"/>
  <c r="D239" i="2"/>
  <c r="C239" i="2"/>
  <c r="B239" i="2"/>
  <c r="L238" i="2"/>
  <c r="J238" i="2"/>
  <c r="J237" i="2" s="1"/>
  <c r="F238" i="2"/>
  <c r="M238" i="2" s="1"/>
  <c r="G238" i="2"/>
  <c r="G237" i="2" s="1"/>
  <c r="N237" i="2" s="1"/>
  <c r="I237" i="2"/>
  <c r="L237" i="2" s="1"/>
  <c r="H237" i="2"/>
  <c r="E237" i="2"/>
  <c r="D237" i="2"/>
  <c r="F237" i="2" s="1"/>
  <c r="C237" i="2"/>
  <c r="B237" i="2"/>
  <c r="L236" i="2"/>
  <c r="J236" i="2"/>
  <c r="J235" i="2" s="1"/>
  <c r="O235" i="2" s="1"/>
  <c r="F236" i="2"/>
  <c r="G236" i="2" s="1"/>
  <c r="G235" i="2" s="1"/>
  <c r="I235" i="2"/>
  <c r="L235" i="2" s="1"/>
  <c r="H235" i="2"/>
  <c r="E235" i="2"/>
  <c r="D235" i="2"/>
  <c r="F235" i="2"/>
  <c r="C235" i="2"/>
  <c r="B235" i="2"/>
  <c r="L234" i="2"/>
  <c r="J234" i="2"/>
  <c r="F234" i="2"/>
  <c r="G234" i="2" s="1"/>
  <c r="I233" i="2"/>
  <c r="H233" i="2"/>
  <c r="E233" i="2"/>
  <c r="L233" i="2" s="1"/>
  <c r="D233" i="2"/>
  <c r="F233" i="2" s="1"/>
  <c r="M233" i="2" s="1"/>
  <c r="C233" i="2"/>
  <c r="B233" i="2"/>
  <c r="L232" i="2"/>
  <c r="J232" i="2"/>
  <c r="J231" i="2" s="1"/>
  <c r="O231" i="2" s="1"/>
  <c r="O232" i="2"/>
  <c r="F232" i="2"/>
  <c r="G232" i="2" s="1"/>
  <c r="G231" i="2" s="1"/>
  <c r="K231" i="2" s="1"/>
  <c r="L231" i="2"/>
  <c r="I231" i="2"/>
  <c r="H231" i="2"/>
  <c r="E231" i="2"/>
  <c r="D231" i="2"/>
  <c r="F231" i="2" s="1"/>
  <c r="C231" i="2"/>
  <c r="B231" i="2"/>
  <c r="L230" i="2"/>
  <c r="J230" i="2"/>
  <c r="F230" i="2"/>
  <c r="G230" i="2" s="1"/>
  <c r="N230" i="2" s="1"/>
  <c r="J229" i="2"/>
  <c r="I229" i="2"/>
  <c r="L229" i="2" s="1"/>
  <c r="H229" i="2"/>
  <c r="E229" i="2"/>
  <c r="D229" i="2"/>
  <c r="F229" i="2" s="1"/>
  <c r="M229" i="2" s="1"/>
  <c r="C229" i="2"/>
  <c r="B229" i="2"/>
  <c r="L228" i="2"/>
  <c r="J228" i="2"/>
  <c r="J227" i="2" s="1"/>
  <c r="O227" i="2" s="1"/>
  <c r="O228" i="2"/>
  <c r="F228" i="2"/>
  <c r="G228" i="2" s="1"/>
  <c r="L227" i="2"/>
  <c r="I227" i="2"/>
  <c r="H227" i="2"/>
  <c r="E227" i="2"/>
  <c r="D227" i="2"/>
  <c r="C227" i="2"/>
  <c r="B227" i="2"/>
  <c r="L226" i="2"/>
  <c r="J226" i="2"/>
  <c r="F226" i="2"/>
  <c r="G226" i="2" s="1"/>
  <c r="G225" i="2" s="1"/>
  <c r="I225" i="2"/>
  <c r="L225" i="2" s="1"/>
  <c r="H225" i="2"/>
  <c r="E225" i="2"/>
  <c r="D225" i="2"/>
  <c r="F225" i="2" s="1"/>
  <c r="C225" i="2"/>
  <c r="B225" i="2"/>
  <c r="L224" i="2"/>
  <c r="J224" i="2"/>
  <c r="J223" i="2" s="1"/>
  <c r="O223" i="2" s="1"/>
  <c r="F224" i="2"/>
  <c r="G224" i="2" s="1"/>
  <c r="G223" i="2" s="1"/>
  <c r="I223" i="2"/>
  <c r="L223" i="2" s="1"/>
  <c r="H223" i="2"/>
  <c r="F223" i="2"/>
  <c r="E223" i="2"/>
  <c r="C223" i="2"/>
  <c r="B223" i="2"/>
  <c r="L222" i="2"/>
  <c r="J222" i="2"/>
  <c r="F222" i="2"/>
  <c r="G222" i="2" s="1"/>
  <c r="L221" i="2"/>
  <c r="J221" i="2"/>
  <c r="F221" i="2"/>
  <c r="G221" i="2" s="1"/>
  <c r="C25" i="11" s="1"/>
  <c r="L220" i="2"/>
  <c r="J220" i="2"/>
  <c r="F220" i="2"/>
  <c r="G220" i="2" s="1"/>
  <c r="C24" i="11" s="1"/>
  <c r="L219" i="2"/>
  <c r="J219" i="2"/>
  <c r="F219" i="2"/>
  <c r="B216" i="2"/>
  <c r="L218" i="2"/>
  <c r="J218" i="2"/>
  <c r="F22" i="12" s="1"/>
  <c r="F218" i="2"/>
  <c r="G218" i="2" s="1"/>
  <c r="C22" i="11" s="1"/>
  <c r="L217" i="2"/>
  <c r="J217" i="2"/>
  <c r="F217" i="2"/>
  <c r="G217" i="2" s="1"/>
  <c r="I216" i="2"/>
  <c r="H216" i="2"/>
  <c r="E216" i="2"/>
  <c r="D216" i="2"/>
  <c r="C216" i="2"/>
  <c r="L215" i="2"/>
  <c r="J215" i="2"/>
  <c r="O215" i="2" s="1"/>
  <c r="G215" i="2"/>
  <c r="G214" i="2" s="1"/>
  <c r="F215" i="2"/>
  <c r="I214" i="2"/>
  <c r="L214" i="2"/>
  <c r="H214" i="2"/>
  <c r="E214" i="2"/>
  <c r="D214" i="2"/>
  <c r="F214" i="2"/>
  <c r="C214" i="2"/>
  <c r="B214" i="2"/>
  <c r="O213" i="2"/>
  <c r="L213" i="2"/>
  <c r="J213" i="2"/>
  <c r="F213" i="2"/>
  <c r="G213" i="2" s="1"/>
  <c r="G212" i="2" s="1"/>
  <c r="I212" i="2"/>
  <c r="L212" i="2"/>
  <c r="H212" i="2"/>
  <c r="E212" i="2"/>
  <c r="F212" i="2"/>
  <c r="D212" i="2"/>
  <c r="C212" i="2"/>
  <c r="B212" i="2"/>
  <c r="L210" i="2"/>
  <c r="K210" i="2"/>
  <c r="K209" i="2" s="1"/>
  <c r="J210" i="2"/>
  <c r="M210" i="2" s="1"/>
  <c r="G210" i="2"/>
  <c r="G209" i="2" s="1"/>
  <c r="N209" i="2"/>
  <c r="J209" i="2"/>
  <c r="I209" i="2"/>
  <c r="H209" i="2"/>
  <c r="E209" i="2"/>
  <c r="D209" i="2"/>
  <c r="C209" i="2"/>
  <c r="B209" i="2"/>
  <c r="L208" i="2"/>
  <c r="J208" i="2"/>
  <c r="F208" i="2"/>
  <c r="G208" i="2" s="1"/>
  <c r="C83" i="11" s="1"/>
  <c r="I207" i="2"/>
  <c r="H207" i="2"/>
  <c r="E207" i="2"/>
  <c r="D207" i="2"/>
  <c r="C207" i="2"/>
  <c r="B207" i="2"/>
  <c r="B204" i="2" s="1"/>
  <c r="L206" i="2"/>
  <c r="J206" i="2"/>
  <c r="F206" i="2"/>
  <c r="G206" i="2" s="1"/>
  <c r="G205" i="2" s="1"/>
  <c r="J205" i="2"/>
  <c r="I205" i="2"/>
  <c r="H205" i="2"/>
  <c r="E205" i="2"/>
  <c r="D205" i="2"/>
  <c r="C205" i="2"/>
  <c r="B205" i="2"/>
  <c r="L202" i="2"/>
  <c r="J202" i="2"/>
  <c r="F202" i="2"/>
  <c r="G202" i="2" s="1"/>
  <c r="L201" i="2"/>
  <c r="O201" i="2"/>
  <c r="F201" i="2"/>
  <c r="G201" i="2" s="1"/>
  <c r="L200" i="2"/>
  <c r="J200" i="2"/>
  <c r="F200" i="2"/>
  <c r="G200" i="2" s="1"/>
  <c r="C80" i="11" s="1"/>
  <c r="L199" i="2"/>
  <c r="J199" i="2"/>
  <c r="F199" i="2"/>
  <c r="G199" i="2" s="1"/>
  <c r="C79" i="11" s="1"/>
  <c r="I198" i="2"/>
  <c r="H198" i="2"/>
  <c r="E198" i="2"/>
  <c r="D198" i="2"/>
  <c r="C198" i="2"/>
  <c r="B198" i="2"/>
  <c r="O197" i="2"/>
  <c r="L197" i="2"/>
  <c r="F197" i="2"/>
  <c r="M197" i="2" s="1"/>
  <c r="J196" i="2"/>
  <c r="I196" i="2"/>
  <c r="H196" i="2"/>
  <c r="E196" i="2"/>
  <c r="D196" i="2"/>
  <c r="C196" i="2"/>
  <c r="B196" i="2"/>
  <c r="L195" i="2"/>
  <c r="J195" i="2"/>
  <c r="F195" i="2"/>
  <c r="G195" i="2" s="1"/>
  <c r="C78" i="11" s="1"/>
  <c r="L194" i="2"/>
  <c r="J194" i="2"/>
  <c r="F194" i="2"/>
  <c r="G194" i="2" s="1"/>
  <c r="L193" i="2"/>
  <c r="J193" i="2"/>
  <c r="F193" i="2"/>
  <c r="G193" i="2" s="1"/>
  <c r="C77" i="11" s="1"/>
  <c r="L192" i="2"/>
  <c r="J192" i="2"/>
  <c r="F76" i="12" s="1"/>
  <c r="F192" i="2"/>
  <c r="G192" i="2" s="1"/>
  <c r="C76" i="11" s="1"/>
  <c r="L191" i="2"/>
  <c r="J191" i="2"/>
  <c r="F191" i="2"/>
  <c r="G191" i="2" s="1"/>
  <c r="C75" i="11" s="1"/>
  <c r="L190" i="2"/>
  <c r="J190" i="2"/>
  <c r="F190" i="2"/>
  <c r="G190" i="2" s="1"/>
  <c r="C74" i="11" s="1"/>
  <c r="L189" i="2"/>
  <c r="J189" i="2"/>
  <c r="F189" i="2"/>
  <c r="G189" i="2" s="1"/>
  <c r="C73" i="11" s="1"/>
  <c r="I188" i="2"/>
  <c r="H188" i="2"/>
  <c r="E188" i="2"/>
  <c r="D188" i="2"/>
  <c r="C188" i="2"/>
  <c r="L187" i="2"/>
  <c r="J187" i="2"/>
  <c r="F187" i="2"/>
  <c r="G187" i="2" s="1"/>
  <c r="G186" i="2" s="1"/>
  <c r="I186" i="2"/>
  <c r="L186" i="2" s="1"/>
  <c r="H186" i="2"/>
  <c r="E186" i="2"/>
  <c r="D186" i="2"/>
  <c r="F186" i="2" s="1"/>
  <c r="C186" i="2"/>
  <c r="B186" i="2"/>
  <c r="L185" i="2"/>
  <c r="O185" i="2"/>
  <c r="F185" i="2"/>
  <c r="G185" i="2" s="1"/>
  <c r="C91" i="11" s="1"/>
  <c r="I184" i="2"/>
  <c r="L184" i="2" s="1"/>
  <c r="H184" i="2"/>
  <c r="E184" i="2"/>
  <c r="D184" i="2"/>
  <c r="C184" i="2"/>
  <c r="B184" i="2"/>
  <c r="L183" i="2"/>
  <c r="J183" i="2"/>
  <c r="J182" i="2" s="1"/>
  <c r="F183" i="2"/>
  <c r="G183" i="2" s="1"/>
  <c r="L182" i="2"/>
  <c r="I182" i="2"/>
  <c r="H182" i="2"/>
  <c r="F182" i="2"/>
  <c r="E182" i="2"/>
  <c r="D182" i="2"/>
  <c r="C182" i="2"/>
  <c r="B182" i="2"/>
  <c r="L181" i="2"/>
  <c r="J181" i="2"/>
  <c r="J180" i="2" s="1"/>
  <c r="F181" i="2"/>
  <c r="G181" i="2" s="1"/>
  <c r="L180" i="2"/>
  <c r="I180" i="2"/>
  <c r="H180" i="2"/>
  <c r="E180" i="2"/>
  <c r="F180" i="2" s="1"/>
  <c r="D180" i="2"/>
  <c r="C180" i="2"/>
  <c r="B180" i="2"/>
  <c r="L179" i="2"/>
  <c r="J179" i="2"/>
  <c r="F179" i="2"/>
  <c r="G179" i="2" s="1"/>
  <c r="G178" i="2" s="1"/>
  <c r="J178" i="2"/>
  <c r="I178" i="2"/>
  <c r="H178" i="2"/>
  <c r="E178" i="2"/>
  <c r="D178" i="2"/>
  <c r="C178" i="2"/>
  <c r="B178" i="2"/>
  <c r="L177" i="2"/>
  <c r="J177" i="2"/>
  <c r="F177" i="2"/>
  <c r="G177" i="2" s="1"/>
  <c r="G176" i="2" s="1"/>
  <c r="J176" i="2"/>
  <c r="I176" i="2"/>
  <c r="L176" i="2" s="1"/>
  <c r="H176" i="2"/>
  <c r="E176" i="2"/>
  <c r="D176" i="2"/>
  <c r="F176" i="2" s="1"/>
  <c r="M176" i="2" s="1"/>
  <c r="C176" i="2"/>
  <c r="B176" i="2"/>
  <c r="L175" i="2"/>
  <c r="J175" i="2"/>
  <c r="F175" i="2"/>
  <c r="G175" i="2" s="1"/>
  <c r="C82" i="11" s="1"/>
  <c r="I174" i="2"/>
  <c r="H174" i="2"/>
  <c r="E174" i="2"/>
  <c r="D174" i="2"/>
  <c r="F174" i="2" s="1"/>
  <c r="C174" i="2"/>
  <c r="B174" i="2"/>
  <c r="L173" i="2"/>
  <c r="J173" i="2"/>
  <c r="F92" i="12" s="1"/>
  <c r="F173" i="2"/>
  <c r="G173" i="2" s="1"/>
  <c r="I172" i="2"/>
  <c r="H172" i="2"/>
  <c r="E172" i="2"/>
  <c r="D172" i="2"/>
  <c r="C172" i="2"/>
  <c r="B172" i="2"/>
  <c r="L171" i="2"/>
  <c r="J171" i="2"/>
  <c r="N171" i="2" s="1"/>
  <c r="F171" i="2"/>
  <c r="I170" i="2"/>
  <c r="H170" i="2"/>
  <c r="G170" i="2"/>
  <c r="E170" i="2"/>
  <c r="D170" i="2"/>
  <c r="F170" i="2"/>
  <c r="C170" i="2"/>
  <c r="B170" i="2"/>
  <c r="L169" i="2"/>
  <c r="J169" i="2"/>
  <c r="F169" i="2"/>
  <c r="L168" i="2"/>
  <c r="J168" i="2"/>
  <c r="F168" i="2"/>
  <c r="I167" i="2"/>
  <c r="H167" i="2"/>
  <c r="E167" i="2"/>
  <c r="L167" i="2" s="1"/>
  <c r="D167" i="2"/>
  <c r="C167" i="2"/>
  <c r="B167" i="2"/>
  <c r="L166" i="2"/>
  <c r="J166" i="2"/>
  <c r="F166" i="2"/>
  <c r="G166" i="2" s="1"/>
  <c r="C90" i="11" s="1"/>
  <c r="I165" i="2"/>
  <c r="H165" i="2"/>
  <c r="E165" i="2"/>
  <c r="C165" i="2"/>
  <c r="B165" i="2"/>
  <c r="L164" i="2"/>
  <c r="J164" i="2"/>
  <c r="H86" i="4" s="1"/>
  <c r="F164" i="2"/>
  <c r="G164" i="2" s="1"/>
  <c r="C84" i="11" s="1"/>
  <c r="I163" i="2"/>
  <c r="H163" i="2"/>
  <c r="E163" i="2"/>
  <c r="D163" i="2"/>
  <c r="C163" i="2"/>
  <c r="B163" i="2"/>
  <c r="L162" i="2"/>
  <c r="H73" i="4"/>
  <c r="H74" i="4" s="1"/>
  <c r="F162" i="2"/>
  <c r="G162" i="2" s="1"/>
  <c r="C71" i="11" s="1"/>
  <c r="C72" i="11" s="1"/>
  <c r="I161" i="2"/>
  <c r="H161" i="2"/>
  <c r="E161" i="2"/>
  <c r="D161" i="2"/>
  <c r="C161" i="2"/>
  <c r="B161" i="2"/>
  <c r="L160" i="2"/>
  <c r="J160" i="2"/>
  <c r="F160" i="2"/>
  <c r="G160" i="2" s="1"/>
  <c r="C64" i="11" s="1"/>
  <c r="L159" i="2"/>
  <c r="J159" i="2"/>
  <c r="F159" i="2"/>
  <c r="G159" i="2" s="1"/>
  <c r="L158" i="2"/>
  <c r="J158" i="2"/>
  <c r="F158" i="2"/>
  <c r="L157" i="2"/>
  <c r="J157" i="2"/>
  <c r="F157" i="2"/>
  <c r="G157" i="2" s="1"/>
  <c r="C61" i="11" s="1"/>
  <c r="L156" i="2"/>
  <c r="J156" i="2"/>
  <c r="F156" i="2"/>
  <c r="G156" i="2" s="1"/>
  <c r="L155" i="2"/>
  <c r="J155" i="2"/>
  <c r="F155" i="2"/>
  <c r="G155" i="2" s="1"/>
  <c r="C59" i="11" s="1"/>
  <c r="L154" i="2"/>
  <c r="J154" i="2"/>
  <c r="F154" i="2"/>
  <c r="I153" i="2"/>
  <c r="H153" i="2"/>
  <c r="E153" i="2"/>
  <c r="D153" i="2"/>
  <c r="C153" i="2"/>
  <c r="B153" i="2"/>
  <c r="L149" i="2"/>
  <c r="J149" i="2"/>
  <c r="F149" i="2"/>
  <c r="G149" i="2" s="1"/>
  <c r="L147" i="2"/>
  <c r="J147" i="2"/>
  <c r="F147" i="2"/>
  <c r="I146" i="2"/>
  <c r="H146" i="2"/>
  <c r="E146" i="2"/>
  <c r="D146" i="2"/>
  <c r="C146" i="2"/>
  <c r="B146" i="2"/>
  <c r="L145" i="2"/>
  <c r="J145" i="2"/>
  <c r="F145" i="2"/>
  <c r="G145" i="2" s="1"/>
  <c r="L144" i="2"/>
  <c r="J144" i="2"/>
  <c r="O144" i="2" s="1"/>
  <c r="F144" i="2"/>
  <c r="L143" i="2"/>
  <c r="J143" i="2"/>
  <c r="F51" i="12" s="1"/>
  <c r="F143" i="2"/>
  <c r="G143" i="2" s="1"/>
  <c r="L142" i="2"/>
  <c r="J142" i="2"/>
  <c r="O142" i="2" s="1"/>
  <c r="F142" i="2"/>
  <c r="G142" i="2" s="1"/>
  <c r="L141" i="2"/>
  <c r="J141" i="2"/>
  <c r="O141" i="2" s="1"/>
  <c r="F141" i="2"/>
  <c r="G141" i="2" s="1"/>
  <c r="C49" i="11" s="1"/>
  <c r="I140" i="2"/>
  <c r="H140" i="2"/>
  <c r="E140" i="2"/>
  <c r="L140" i="2" s="1"/>
  <c r="D140" i="2"/>
  <c r="C140" i="2"/>
  <c r="B140" i="2"/>
  <c r="L139" i="2"/>
  <c r="J139" i="2"/>
  <c r="F139" i="2"/>
  <c r="G139" i="2" s="1"/>
  <c r="I138" i="2"/>
  <c r="H138" i="2"/>
  <c r="E138" i="2"/>
  <c r="F138" i="2"/>
  <c r="D138" i="2"/>
  <c r="C138" i="2"/>
  <c r="B138" i="2"/>
  <c r="L137" i="2"/>
  <c r="J137" i="2"/>
  <c r="F137" i="2"/>
  <c r="G137" i="2" s="1"/>
  <c r="C69" i="11" s="1"/>
  <c r="B133" i="2"/>
  <c r="L136" i="2"/>
  <c r="J136" i="2"/>
  <c r="F136" i="2"/>
  <c r="G136" i="2" s="1"/>
  <c r="C68" i="11" s="1"/>
  <c r="L135" i="2"/>
  <c r="J135" i="2"/>
  <c r="F67" i="12" s="1"/>
  <c r="F135" i="2"/>
  <c r="G135" i="2" s="1"/>
  <c r="C67" i="11" s="1"/>
  <c r="L134" i="2"/>
  <c r="J134" i="2"/>
  <c r="F134" i="2"/>
  <c r="G134" i="2" s="1"/>
  <c r="C66" i="11" s="1"/>
  <c r="I133" i="2"/>
  <c r="H133" i="2"/>
  <c r="E133" i="2"/>
  <c r="D133" i="2"/>
  <c r="C133" i="2"/>
  <c r="L132" i="2"/>
  <c r="J132" i="2"/>
  <c r="F132" i="2"/>
  <c r="G132" i="2" s="1"/>
  <c r="L130" i="2"/>
  <c r="J130" i="2"/>
  <c r="F130" i="2"/>
  <c r="G130" i="2" s="1"/>
  <c r="L129" i="2"/>
  <c r="O129" i="2"/>
  <c r="F129" i="2"/>
  <c r="G129" i="2" s="1"/>
  <c r="O128" i="2"/>
  <c r="L128" i="2"/>
  <c r="F128" i="2"/>
  <c r="M128" i="2" s="1"/>
  <c r="L127" i="2"/>
  <c r="J127" i="2"/>
  <c r="F127" i="2"/>
  <c r="G127" i="2" s="1"/>
  <c r="C43" i="11" s="1"/>
  <c r="L126" i="2"/>
  <c r="J126" i="2"/>
  <c r="F126" i="2"/>
  <c r="G126" i="2" s="1"/>
  <c r="C42" i="11" s="1"/>
  <c r="L125" i="2"/>
  <c r="J125" i="2"/>
  <c r="F125" i="2"/>
  <c r="G125" i="2" s="1"/>
  <c r="C41" i="11" s="1"/>
  <c r="L124" i="2"/>
  <c r="J124" i="2"/>
  <c r="F124" i="2"/>
  <c r="I123" i="2"/>
  <c r="H123" i="2"/>
  <c r="E123" i="2"/>
  <c r="D123" i="2"/>
  <c r="C123" i="2"/>
  <c r="B123" i="2"/>
  <c r="L122" i="2"/>
  <c r="J122" i="2"/>
  <c r="F122" i="2"/>
  <c r="G122" i="2" s="1"/>
  <c r="L121" i="2"/>
  <c r="J121" i="2"/>
  <c r="F121" i="2"/>
  <c r="G121" i="2" s="1"/>
  <c r="C36" i="11" s="1"/>
  <c r="L120" i="2"/>
  <c r="J120" i="2"/>
  <c r="F120" i="2"/>
  <c r="G120" i="2" s="1"/>
  <c r="L119" i="2"/>
  <c r="J119" i="2"/>
  <c r="F119" i="2"/>
  <c r="G119" i="2" s="1"/>
  <c r="L118" i="2"/>
  <c r="J118" i="2"/>
  <c r="F118" i="2"/>
  <c r="G118" i="2" s="1"/>
  <c r="L117" i="2"/>
  <c r="J117" i="2"/>
  <c r="F117" i="2"/>
  <c r="G117" i="2" s="1"/>
  <c r="L116" i="2"/>
  <c r="J116" i="2"/>
  <c r="F116" i="2"/>
  <c r="L115" i="2"/>
  <c r="J115" i="2"/>
  <c r="F115" i="2"/>
  <c r="L114" i="2"/>
  <c r="J114" i="2"/>
  <c r="F114" i="2"/>
  <c r="G114" i="2" s="1"/>
  <c r="I113" i="2"/>
  <c r="H113" i="2"/>
  <c r="L112" i="2"/>
  <c r="J112" i="2"/>
  <c r="F112" i="2"/>
  <c r="F111" i="2" s="1"/>
  <c r="I111" i="2"/>
  <c r="H111" i="2"/>
  <c r="E111" i="2"/>
  <c r="D111" i="2"/>
  <c r="C111" i="2"/>
  <c r="L110" i="2"/>
  <c r="J110" i="2"/>
  <c r="F110" i="2"/>
  <c r="G110" i="2" s="1"/>
  <c r="C20" i="11" s="1"/>
  <c r="L109" i="2"/>
  <c r="J109" i="2"/>
  <c r="F109" i="2"/>
  <c r="G109" i="2" s="1"/>
  <c r="C19" i="11" s="1"/>
  <c r="L108" i="2"/>
  <c r="J108" i="2"/>
  <c r="F108" i="2"/>
  <c r="G108" i="2" s="1"/>
  <c r="C18" i="11" s="1"/>
  <c r="L107" i="2"/>
  <c r="J107" i="2"/>
  <c r="F107" i="2"/>
  <c r="G107" i="2" s="1"/>
  <c r="C17" i="11" s="1"/>
  <c r="L106" i="2"/>
  <c r="J106" i="2"/>
  <c r="F106" i="2"/>
  <c r="G106" i="2" s="1"/>
  <c r="C16" i="11" s="1"/>
  <c r="L105" i="2"/>
  <c r="F105" i="2"/>
  <c r="G105" i="2" s="1"/>
  <c r="I104" i="2"/>
  <c r="H104" i="2"/>
  <c r="E104" i="2"/>
  <c r="D104" i="2"/>
  <c r="C104" i="2"/>
  <c r="O101" i="2"/>
  <c r="L101" i="2"/>
  <c r="F101" i="2"/>
  <c r="G101" i="2" s="1"/>
  <c r="I100" i="2"/>
  <c r="H100" i="2"/>
  <c r="J100" i="2" s="1"/>
  <c r="E100" i="2"/>
  <c r="L100" i="2" s="1"/>
  <c r="D100" i="2"/>
  <c r="F100" i="2"/>
  <c r="C100" i="2"/>
  <c r="B100" i="2"/>
  <c r="O99" i="2"/>
  <c r="N99" i="2"/>
  <c r="L99" i="2"/>
  <c r="G99" i="2"/>
  <c r="F99" i="2"/>
  <c r="M99" i="2"/>
  <c r="I98" i="2"/>
  <c r="H98" i="2"/>
  <c r="E98" i="2"/>
  <c r="F98" i="2"/>
  <c r="D98" i="2"/>
  <c r="C98" i="2"/>
  <c r="B98" i="2"/>
  <c r="O97" i="2"/>
  <c r="L97" i="2"/>
  <c r="F97" i="2"/>
  <c r="G97" i="2"/>
  <c r="K97" i="2" s="1"/>
  <c r="I96" i="2"/>
  <c r="H96" i="2"/>
  <c r="J96" i="2" s="1"/>
  <c r="E96" i="2"/>
  <c r="L96" i="2" s="1"/>
  <c r="D96" i="2"/>
  <c r="C96" i="2"/>
  <c r="B96" i="2"/>
  <c r="O95" i="2"/>
  <c r="L95" i="2"/>
  <c r="G95" i="2"/>
  <c r="K95" i="2" s="1"/>
  <c r="F95" i="2"/>
  <c r="M95" i="2" s="1"/>
  <c r="I94" i="2"/>
  <c r="L94" i="2" s="1"/>
  <c r="H94" i="2"/>
  <c r="J94" i="2" s="1"/>
  <c r="G94" i="2"/>
  <c r="E94" i="2"/>
  <c r="D94" i="2"/>
  <c r="F94" i="2" s="1"/>
  <c r="C94" i="2"/>
  <c r="B94" i="2"/>
  <c r="O93" i="2"/>
  <c r="L93" i="2"/>
  <c r="F93" i="2"/>
  <c r="G93" i="2" s="1"/>
  <c r="I92" i="2"/>
  <c r="H92" i="2"/>
  <c r="J92" i="2" s="1"/>
  <c r="E92" i="2"/>
  <c r="L92" i="2" s="1"/>
  <c r="D92" i="2"/>
  <c r="F92" i="2"/>
  <c r="C92" i="2"/>
  <c r="B92" i="2"/>
  <c r="O91" i="2"/>
  <c r="L91" i="2"/>
  <c r="F91" i="2"/>
  <c r="G91" i="2" s="1"/>
  <c r="I90" i="2"/>
  <c r="H90" i="2"/>
  <c r="E90" i="2"/>
  <c r="D90" i="2"/>
  <c r="F90" i="2" s="1"/>
  <c r="C90" i="2"/>
  <c r="B90" i="2"/>
  <c r="O89" i="2"/>
  <c r="L89" i="2"/>
  <c r="F89" i="2"/>
  <c r="G89" i="2"/>
  <c r="K89" i="2" s="1"/>
  <c r="L88" i="2"/>
  <c r="I88" i="2"/>
  <c r="J88" i="2" s="1"/>
  <c r="H88" i="2"/>
  <c r="F88" i="2"/>
  <c r="E88" i="2"/>
  <c r="D88" i="2"/>
  <c r="C88" i="2"/>
  <c r="B88" i="2"/>
  <c r="O87" i="2"/>
  <c r="L87" i="2"/>
  <c r="F87" i="2"/>
  <c r="G87" i="2" s="1"/>
  <c r="M87" i="2"/>
  <c r="I86" i="2"/>
  <c r="H86" i="2"/>
  <c r="J86" i="2"/>
  <c r="E86" i="2"/>
  <c r="L86" i="2" s="1"/>
  <c r="D86" i="2"/>
  <c r="F86" i="2"/>
  <c r="C86" i="2"/>
  <c r="B86" i="2"/>
  <c r="O85" i="2"/>
  <c r="M85" i="2"/>
  <c r="L85" i="2"/>
  <c r="F85" i="2"/>
  <c r="G85" i="2" s="1"/>
  <c r="I84" i="2"/>
  <c r="H84" i="2"/>
  <c r="J84" i="2" s="1"/>
  <c r="E84" i="2"/>
  <c r="L84" i="2" s="1"/>
  <c r="D84" i="2"/>
  <c r="C84" i="2"/>
  <c r="B84" i="2"/>
  <c r="O83" i="2"/>
  <c r="L83" i="2"/>
  <c r="G83" i="2"/>
  <c r="N83" i="2" s="1"/>
  <c r="F83" i="2"/>
  <c r="M83" i="2"/>
  <c r="I82" i="2"/>
  <c r="H82" i="2"/>
  <c r="E82" i="2"/>
  <c r="F82" i="2"/>
  <c r="D82" i="2"/>
  <c r="C82" i="2"/>
  <c r="B82" i="2"/>
  <c r="O81" i="2"/>
  <c r="L81" i="2"/>
  <c r="K81" i="2"/>
  <c r="F81" i="2"/>
  <c r="G81" i="2"/>
  <c r="J80" i="2"/>
  <c r="I80" i="2"/>
  <c r="L80" i="2" s="1"/>
  <c r="H80" i="2"/>
  <c r="E80" i="2"/>
  <c r="D80" i="2"/>
  <c r="F80" i="2" s="1"/>
  <c r="M80" i="2" s="1"/>
  <c r="C80" i="2"/>
  <c r="B80" i="2"/>
  <c r="O79" i="2"/>
  <c r="L79" i="2"/>
  <c r="F79" i="2"/>
  <c r="M79" i="2" s="1"/>
  <c r="I78" i="2"/>
  <c r="H78" i="2"/>
  <c r="E78" i="2"/>
  <c r="D78" i="2"/>
  <c r="C78" i="2"/>
  <c r="B78" i="2"/>
  <c r="O77" i="2"/>
  <c r="L77" i="2"/>
  <c r="F77" i="2"/>
  <c r="G77" i="2" s="1"/>
  <c r="I76" i="2"/>
  <c r="L76" i="2" s="1"/>
  <c r="H76" i="2"/>
  <c r="J76" i="2"/>
  <c r="E76" i="2"/>
  <c r="D76" i="2"/>
  <c r="F76" i="2" s="1"/>
  <c r="M76" i="2" s="1"/>
  <c r="C76" i="2"/>
  <c r="B76" i="2"/>
  <c r="O75" i="2"/>
  <c r="L75" i="2"/>
  <c r="G75" i="2"/>
  <c r="N75" i="2" s="1"/>
  <c r="K75" i="2"/>
  <c r="F75" i="2"/>
  <c r="M75" i="2"/>
  <c r="I74" i="2"/>
  <c r="H74" i="2"/>
  <c r="E74" i="2"/>
  <c r="D74" i="2"/>
  <c r="F74" i="2" s="1"/>
  <c r="C74" i="2"/>
  <c r="C61" i="2"/>
  <c r="B74" i="2"/>
  <c r="O73" i="2"/>
  <c r="L73" i="2"/>
  <c r="F73" i="2"/>
  <c r="M73" i="2" s="1"/>
  <c r="L72" i="2"/>
  <c r="I72" i="2"/>
  <c r="J72" i="2" s="1"/>
  <c r="H72" i="2"/>
  <c r="F72" i="2"/>
  <c r="E72" i="2"/>
  <c r="D72" i="2"/>
  <c r="C72" i="2"/>
  <c r="B72" i="2"/>
  <c r="O71" i="2"/>
  <c r="L71" i="2"/>
  <c r="F71" i="2"/>
  <c r="G71" i="2" s="1"/>
  <c r="M71" i="2"/>
  <c r="I70" i="2"/>
  <c r="H70" i="2"/>
  <c r="E70" i="2"/>
  <c r="D70" i="2"/>
  <c r="C70" i="2"/>
  <c r="B70" i="2"/>
  <c r="O69" i="2"/>
  <c r="L69" i="2"/>
  <c r="F69" i="2"/>
  <c r="G69" i="2"/>
  <c r="K69" i="2" s="1"/>
  <c r="I68" i="2"/>
  <c r="H68" i="2"/>
  <c r="J68" i="2" s="1"/>
  <c r="E68" i="2"/>
  <c r="L68" i="2" s="1"/>
  <c r="D68" i="2"/>
  <c r="F68" i="2"/>
  <c r="C68" i="2"/>
  <c r="B68" i="2"/>
  <c r="O67" i="2"/>
  <c r="L67" i="2"/>
  <c r="F67" i="2"/>
  <c r="M67" i="2" s="1"/>
  <c r="I66" i="2"/>
  <c r="H66" i="2"/>
  <c r="E66" i="2"/>
  <c r="F66" i="2"/>
  <c r="D66" i="2"/>
  <c r="C66" i="2"/>
  <c r="B66" i="2"/>
  <c r="O65" i="2"/>
  <c r="L65" i="2"/>
  <c r="F65" i="2"/>
  <c r="M65" i="2" s="1"/>
  <c r="L64" i="2"/>
  <c r="I64" i="2"/>
  <c r="J64" i="2" s="1"/>
  <c r="H64" i="2"/>
  <c r="F64" i="2"/>
  <c r="E64" i="2"/>
  <c r="D64" i="2"/>
  <c r="C64" i="2"/>
  <c r="B64" i="2"/>
  <c r="O63" i="2"/>
  <c r="L63" i="2"/>
  <c r="F63" i="2"/>
  <c r="M63" i="2" s="1"/>
  <c r="I62" i="2"/>
  <c r="I61" i="2" s="1"/>
  <c r="H62" i="2"/>
  <c r="E62" i="2"/>
  <c r="E61" i="2" s="1"/>
  <c r="D62" i="2"/>
  <c r="C62" i="2"/>
  <c r="B62" i="2"/>
  <c r="B61" i="2" s="1"/>
  <c r="O60" i="2"/>
  <c r="L60" i="2"/>
  <c r="F60" i="2"/>
  <c r="M60" i="2"/>
  <c r="I59" i="2"/>
  <c r="L59" i="2" s="1"/>
  <c r="H59" i="2"/>
  <c r="E59" i="2"/>
  <c r="D59" i="2"/>
  <c r="F59" i="2" s="1"/>
  <c r="C59" i="2"/>
  <c r="B59" i="2"/>
  <c r="O58" i="2"/>
  <c r="L58" i="2"/>
  <c r="F58" i="2"/>
  <c r="G58" i="2" s="1"/>
  <c r="M58" i="2"/>
  <c r="I57" i="2"/>
  <c r="L57" i="2"/>
  <c r="H57" i="2"/>
  <c r="J57" i="2" s="1"/>
  <c r="F57" i="2"/>
  <c r="E57" i="2"/>
  <c r="D57" i="2"/>
  <c r="C57" i="2"/>
  <c r="B57" i="2"/>
  <c r="O56" i="2"/>
  <c r="L56" i="2"/>
  <c r="F56" i="2"/>
  <c r="G56" i="2"/>
  <c r="G55" i="2" s="1"/>
  <c r="I55" i="2"/>
  <c r="L55" i="2" s="1"/>
  <c r="H55" i="2"/>
  <c r="J55" i="2" s="1"/>
  <c r="E55" i="2"/>
  <c r="D55" i="2"/>
  <c r="F55" i="2" s="1"/>
  <c r="C55" i="2"/>
  <c r="B55" i="2"/>
  <c r="O54" i="2"/>
  <c r="L54" i="2"/>
  <c r="F54" i="2"/>
  <c r="M54" i="2"/>
  <c r="I53" i="2"/>
  <c r="J53" i="2" s="1"/>
  <c r="H53" i="2"/>
  <c r="E53" i="2"/>
  <c r="D53" i="2"/>
  <c r="F53" i="2" s="1"/>
  <c r="C53" i="2"/>
  <c r="B53" i="2"/>
  <c r="O52" i="2"/>
  <c r="L52" i="2"/>
  <c r="F52" i="2"/>
  <c r="M52" i="2" s="1"/>
  <c r="I51" i="2"/>
  <c r="L51" i="2" s="1"/>
  <c r="H51" i="2"/>
  <c r="J51" i="2" s="1"/>
  <c r="E51" i="2"/>
  <c r="D51" i="2"/>
  <c r="F51" i="2"/>
  <c r="C51" i="2"/>
  <c r="B51" i="2"/>
  <c r="O50" i="2"/>
  <c r="L50" i="2"/>
  <c r="F50" i="2"/>
  <c r="M50" i="2" s="1"/>
  <c r="I49" i="2"/>
  <c r="L49" i="2" s="1"/>
  <c r="H49" i="2"/>
  <c r="J49" i="2" s="1"/>
  <c r="E49" i="2"/>
  <c r="D49" i="2"/>
  <c r="F49" i="2" s="1"/>
  <c r="C49" i="2"/>
  <c r="B49" i="2"/>
  <c r="O48" i="2"/>
  <c r="L48" i="2"/>
  <c r="F48" i="2"/>
  <c r="G48" i="2" s="1"/>
  <c r="I47" i="2"/>
  <c r="H47" i="2"/>
  <c r="J47" i="2" s="1"/>
  <c r="E47" i="2"/>
  <c r="L47" i="2" s="1"/>
  <c r="D47" i="2"/>
  <c r="C47" i="2"/>
  <c r="B47" i="2"/>
  <c r="O46" i="2"/>
  <c r="L46" i="2"/>
  <c r="F46" i="2"/>
  <c r="M46" i="2" s="1"/>
  <c r="I45" i="2"/>
  <c r="H45" i="2"/>
  <c r="J45" i="2" s="1"/>
  <c r="E45" i="2"/>
  <c r="L45" i="2" s="1"/>
  <c r="D45" i="2"/>
  <c r="F45" i="2"/>
  <c r="C45" i="2"/>
  <c r="B45" i="2"/>
  <c r="O44" i="2"/>
  <c r="L44" i="2"/>
  <c r="F44" i="2"/>
  <c r="G44" i="2" s="1"/>
  <c r="M44" i="2"/>
  <c r="I43" i="2"/>
  <c r="L43" i="2"/>
  <c r="H43" i="2"/>
  <c r="J43" i="2"/>
  <c r="E43" i="2"/>
  <c r="D43" i="2"/>
  <c r="F43" i="2" s="1"/>
  <c r="C43" i="2"/>
  <c r="B43" i="2"/>
  <c r="O42" i="2"/>
  <c r="L42" i="2"/>
  <c r="F42" i="2"/>
  <c r="G42" i="2" s="1"/>
  <c r="M42" i="2"/>
  <c r="I41" i="2"/>
  <c r="L41" i="2"/>
  <c r="H41" i="2"/>
  <c r="J41" i="2" s="1"/>
  <c r="E41" i="2"/>
  <c r="D41" i="2"/>
  <c r="F41" i="2" s="1"/>
  <c r="C41" i="2"/>
  <c r="B41" i="2"/>
  <c r="O40" i="2"/>
  <c r="L40" i="2"/>
  <c r="F40" i="2"/>
  <c r="G40" i="2"/>
  <c r="K40" i="2" s="1"/>
  <c r="L39" i="2"/>
  <c r="I39" i="2"/>
  <c r="H39" i="2"/>
  <c r="J39" i="2" s="1"/>
  <c r="F39" i="2"/>
  <c r="E39" i="2"/>
  <c r="D39" i="2"/>
  <c r="C39" i="2"/>
  <c r="B39" i="2"/>
  <c r="O38" i="2"/>
  <c r="L38" i="2"/>
  <c r="F38" i="2"/>
  <c r="M38" i="2"/>
  <c r="I37" i="2"/>
  <c r="L37" i="2" s="1"/>
  <c r="H37" i="2"/>
  <c r="J37" i="2"/>
  <c r="O37" i="2" s="1"/>
  <c r="E37" i="2"/>
  <c r="D37" i="2"/>
  <c r="F37" i="2" s="1"/>
  <c r="M37" i="2" s="1"/>
  <c r="C37" i="2"/>
  <c r="B37" i="2"/>
  <c r="O36" i="2"/>
  <c r="L36" i="2"/>
  <c r="G36" i="2"/>
  <c r="N36" i="2" s="1"/>
  <c r="F36" i="2"/>
  <c r="M36" i="2" s="1"/>
  <c r="I35" i="2"/>
  <c r="L35" i="2" s="1"/>
  <c r="H35" i="2"/>
  <c r="J35" i="2" s="1"/>
  <c r="E35" i="2"/>
  <c r="F35" i="2" s="1"/>
  <c r="D35" i="2"/>
  <c r="C35" i="2"/>
  <c r="B35" i="2"/>
  <c r="O34" i="2"/>
  <c r="L34" i="2"/>
  <c r="G34" i="2"/>
  <c r="N34" i="2" s="1"/>
  <c r="F34" i="2"/>
  <c r="M34" i="2" s="1"/>
  <c r="I33" i="2"/>
  <c r="L33" i="2" s="1"/>
  <c r="H33" i="2"/>
  <c r="J33" i="2" s="1"/>
  <c r="E33" i="2"/>
  <c r="D33" i="2"/>
  <c r="F33" i="2" s="1"/>
  <c r="C33" i="2"/>
  <c r="B33" i="2"/>
  <c r="O32" i="2"/>
  <c r="L32" i="2"/>
  <c r="F32" i="2"/>
  <c r="G32" i="2" s="1"/>
  <c r="O31" i="2"/>
  <c r="L31" i="2"/>
  <c r="F31" i="2"/>
  <c r="G31" i="2" s="1"/>
  <c r="M31" i="2"/>
  <c r="I30" i="2"/>
  <c r="L30" i="2"/>
  <c r="H30" i="2"/>
  <c r="J30" i="2" s="1"/>
  <c r="E30" i="2"/>
  <c r="D30" i="2"/>
  <c r="F30" i="2" s="1"/>
  <c r="C30" i="2"/>
  <c r="B30" i="2"/>
  <c r="O29" i="2"/>
  <c r="L29" i="2"/>
  <c r="F29" i="2"/>
  <c r="G29" i="2"/>
  <c r="N29" i="2" s="1"/>
  <c r="L28" i="2"/>
  <c r="I28" i="2"/>
  <c r="H28" i="2"/>
  <c r="J28" i="2" s="1"/>
  <c r="F28" i="2"/>
  <c r="E28" i="2"/>
  <c r="D28" i="2"/>
  <c r="C28" i="2"/>
  <c r="B28" i="2"/>
  <c r="O27" i="2"/>
  <c r="L27" i="2"/>
  <c r="F27" i="2"/>
  <c r="G27" i="2"/>
  <c r="K27" i="2" s="1"/>
  <c r="I26" i="2"/>
  <c r="L26" i="2" s="1"/>
  <c r="H26" i="2"/>
  <c r="J26" i="2"/>
  <c r="E26" i="2"/>
  <c r="D26" i="2"/>
  <c r="F26" i="2" s="1"/>
  <c r="C26" i="2"/>
  <c r="B26" i="2"/>
  <c r="O25" i="2"/>
  <c r="L25" i="2"/>
  <c r="G25" i="2"/>
  <c r="K25" i="2" s="1"/>
  <c r="F25" i="2"/>
  <c r="M25" i="2" s="1"/>
  <c r="O24" i="2"/>
  <c r="L24" i="2"/>
  <c r="F24" i="2"/>
  <c r="M24" i="2" s="1"/>
  <c r="I23" i="2"/>
  <c r="H23" i="2"/>
  <c r="J23" i="2" s="1"/>
  <c r="E23" i="2"/>
  <c r="L23" i="2" s="1"/>
  <c r="D23" i="2"/>
  <c r="C23" i="2"/>
  <c r="B23" i="2"/>
  <c r="L22" i="2"/>
  <c r="J22" i="2"/>
  <c r="K22" i="2" s="1"/>
  <c r="G22" i="2"/>
  <c r="F22" i="2"/>
  <c r="L21" i="2"/>
  <c r="J21" i="2"/>
  <c r="H9" i="4" s="1"/>
  <c r="F21" i="2"/>
  <c r="G21" i="2" s="1"/>
  <c r="I20" i="2"/>
  <c r="L20" i="2" s="1"/>
  <c r="H20" i="2"/>
  <c r="E20" i="2"/>
  <c r="D20" i="2"/>
  <c r="C20" i="2"/>
  <c r="L19" i="2"/>
  <c r="J19" i="2"/>
  <c r="H7" i="4" s="1"/>
  <c r="F19" i="2"/>
  <c r="G19" i="2" s="1"/>
  <c r="I18" i="2"/>
  <c r="H18" i="2"/>
  <c r="E18" i="2"/>
  <c r="D18" i="2"/>
  <c r="C18" i="2"/>
  <c r="C17" i="2" s="1"/>
  <c r="C16" i="2" s="1"/>
  <c r="E350" i="2"/>
  <c r="L163" i="2"/>
  <c r="J346" i="2"/>
  <c r="O346" i="2" s="1"/>
  <c r="M129" i="2"/>
  <c r="D364" i="2"/>
  <c r="K366" i="2"/>
  <c r="G367" i="2"/>
  <c r="K367" i="2" s="1"/>
  <c r="G158" i="2"/>
  <c r="G60" i="2"/>
  <c r="G59" i="2" s="1"/>
  <c r="B363" i="2"/>
  <c r="O364" i="2"/>
  <c r="O365" i="2"/>
  <c r="B321" i="2"/>
  <c r="G39" i="2"/>
  <c r="N40" i="2"/>
  <c r="O43" i="2"/>
  <c r="N56" i="2"/>
  <c r="O76" i="2"/>
  <c r="G26" i="2"/>
  <c r="N27" i="2"/>
  <c r="O26" i="2"/>
  <c r="N26" i="2"/>
  <c r="K29" i="2"/>
  <c r="N22" i="2"/>
  <c r="M27" i="2"/>
  <c r="G269" i="2"/>
  <c r="G268" i="2" s="1"/>
  <c r="M269" i="2"/>
  <c r="O22" i="2"/>
  <c r="M29" i="2"/>
  <c r="M32" i="2"/>
  <c r="K36" i="2"/>
  <c r="G38" i="2"/>
  <c r="M40" i="2"/>
  <c r="M48" i="2"/>
  <c r="G54" i="2"/>
  <c r="M56" i="2"/>
  <c r="K60" i="2"/>
  <c r="H61" i="2"/>
  <c r="J61" i="2" s="1"/>
  <c r="L66" i="2"/>
  <c r="J66" i="2"/>
  <c r="L74" i="2"/>
  <c r="J74" i="2"/>
  <c r="L90" i="2"/>
  <c r="J90" i="2"/>
  <c r="M93" i="2"/>
  <c r="L138" i="2"/>
  <c r="J138" i="2"/>
  <c r="B188" i="2"/>
  <c r="B254" i="2"/>
  <c r="M286" i="2"/>
  <c r="O286" i="2"/>
  <c r="K286" i="2"/>
  <c r="N286" i="2"/>
  <c r="J285" i="2"/>
  <c r="K292" i="2"/>
  <c r="G291" i="2"/>
  <c r="G68" i="2"/>
  <c r="N69" i="2"/>
  <c r="N89" i="2"/>
  <c r="G88" i="2"/>
  <c r="J62" i="2"/>
  <c r="O62" i="2" s="1"/>
  <c r="D61" i="2"/>
  <c r="F61" i="2" s="1"/>
  <c r="J70" i="2"/>
  <c r="J78" i="2"/>
  <c r="N81" i="2"/>
  <c r="G80" i="2"/>
  <c r="N80" i="2"/>
  <c r="G82" i="2"/>
  <c r="K83" i="2"/>
  <c r="M86" i="2"/>
  <c r="N97" i="2"/>
  <c r="G96" i="2"/>
  <c r="G98" i="2"/>
  <c r="K99" i="2"/>
  <c r="B104" i="2"/>
  <c r="J163" i="2"/>
  <c r="O164" i="2"/>
  <c r="M234" i="2"/>
  <c r="O234" i="2"/>
  <c r="K234" i="2"/>
  <c r="F62" i="2"/>
  <c r="L62" i="2"/>
  <c r="M69" i="2"/>
  <c r="F70" i="2"/>
  <c r="L70" i="2"/>
  <c r="M77" i="2"/>
  <c r="F78" i="2"/>
  <c r="L78" i="2"/>
  <c r="O80" i="2"/>
  <c r="K80" i="2"/>
  <c r="L82" i="2"/>
  <c r="J82" i="2"/>
  <c r="L98" i="2"/>
  <c r="J98" i="2"/>
  <c r="J233" i="2"/>
  <c r="O176" i="2"/>
  <c r="O177" i="2"/>
  <c r="K177" i="2"/>
  <c r="M177" i="2"/>
  <c r="O180" i="2"/>
  <c r="O181" i="2"/>
  <c r="M181" i="2"/>
  <c r="O205" i="2"/>
  <c r="M206" i="2"/>
  <c r="O206" i="2"/>
  <c r="K206" i="2"/>
  <c r="M237" i="2"/>
  <c r="O237" i="2"/>
  <c r="O238" i="2"/>
  <c r="K238" i="2"/>
  <c r="M267" i="2"/>
  <c r="O267" i="2"/>
  <c r="K267" i="2"/>
  <c r="K271" i="2"/>
  <c r="G270" i="2"/>
  <c r="K270" i="2" s="1"/>
  <c r="M81" i="2"/>
  <c r="M89" i="2"/>
  <c r="N95" i="2"/>
  <c r="M97" i="2"/>
  <c r="O209" i="2"/>
  <c r="O226" i="2"/>
  <c r="K226" i="2"/>
  <c r="M244" i="2"/>
  <c r="O244" i="2"/>
  <c r="J243" i="2"/>
  <c r="K244" i="2"/>
  <c r="O246" i="2"/>
  <c r="K246" i="2"/>
  <c r="J245" i="2"/>
  <c r="M246" i="2"/>
  <c r="O250" i="2"/>
  <c r="K250" i="2"/>
  <c r="J249" i="2"/>
  <c r="M250" i="2"/>
  <c r="J266" i="2"/>
  <c r="M171" i="2"/>
  <c r="O171" i="2"/>
  <c r="K171" i="2"/>
  <c r="J170" i="2"/>
  <c r="N170" i="2" s="1"/>
  <c r="N177" i="2"/>
  <c r="O178" i="2"/>
  <c r="M179" i="2"/>
  <c r="O179" i="2"/>
  <c r="M183" i="2"/>
  <c r="O183" i="2"/>
  <c r="M187" i="2"/>
  <c r="O187" i="2"/>
  <c r="K187" i="2"/>
  <c r="N206" i="2"/>
  <c r="F227" i="2"/>
  <c r="M227" i="2" s="1"/>
  <c r="O229" i="2"/>
  <c r="M230" i="2"/>
  <c r="O230" i="2"/>
  <c r="K230" i="2"/>
  <c r="N238" i="2"/>
  <c r="M223" i="2"/>
  <c r="M224" i="2"/>
  <c r="M228" i="2"/>
  <c r="M231" i="2"/>
  <c r="M232" i="2"/>
  <c r="M235" i="2"/>
  <c r="M236" i="2"/>
  <c r="M239" i="2"/>
  <c r="M240" i="2"/>
  <c r="N252" i="2"/>
  <c r="J258" i="2"/>
  <c r="J262" i="2"/>
  <c r="M265" i="2"/>
  <c r="G265" i="2"/>
  <c r="N271" i="2"/>
  <c r="E278" i="2"/>
  <c r="M284" i="2"/>
  <c r="G284" i="2"/>
  <c r="B278" i="2"/>
  <c r="F289" i="2"/>
  <c r="N292" i="2"/>
  <c r="N294" i="2"/>
  <c r="O304" i="2"/>
  <c r="M304" i="2"/>
  <c r="M314" i="2"/>
  <c r="O314" i="2"/>
  <c r="N223" i="2"/>
  <c r="N224" i="2"/>
  <c r="N235" i="2"/>
  <c r="N236" i="2"/>
  <c r="N239" i="2"/>
  <c r="N240" i="2"/>
  <c r="O251" i="2"/>
  <c r="K251" i="2"/>
  <c r="O259" i="2"/>
  <c r="O263" i="2"/>
  <c r="K263" i="2"/>
  <c r="N265" i="2"/>
  <c r="L272" i="2"/>
  <c r="N274" i="2"/>
  <c r="N284" i="2"/>
  <c r="L293" i="2"/>
  <c r="O303" i="2"/>
  <c r="M303" i="2"/>
  <c r="O313" i="2"/>
  <c r="G332" i="2"/>
  <c r="N332" i="2" s="1"/>
  <c r="N333" i="2"/>
  <c r="K223" i="2"/>
  <c r="K224" i="2"/>
  <c r="K228" i="2"/>
  <c r="K232" i="2"/>
  <c r="K235" i="2"/>
  <c r="K236" i="2"/>
  <c r="K239" i="2"/>
  <c r="K240" i="2"/>
  <c r="F272" i="2"/>
  <c r="N275" i="2"/>
  <c r="L279" i="2"/>
  <c r="F293" i="2"/>
  <c r="M293" i="2" s="1"/>
  <c r="O296" i="2"/>
  <c r="K296" i="2"/>
  <c r="M252" i="2"/>
  <c r="M253" i="2"/>
  <c r="N273" i="2"/>
  <c r="N280" i="2"/>
  <c r="N293" i="2"/>
  <c r="M294" i="2"/>
  <c r="O294" i="2"/>
  <c r="E321" i="2"/>
  <c r="L326" i="2"/>
  <c r="M270" i="2"/>
  <c r="M271" i="2"/>
  <c r="M275" i="2"/>
  <c r="K280" i="2"/>
  <c r="M292" i="2"/>
  <c r="K293" i="2"/>
  <c r="K294" i="2"/>
  <c r="M298" i="2"/>
  <c r="O298" i="2"/>
  <c r="O302" i="2"/>
  <c r="M306" i="2"/>
  <c r="O306" i="2"/>
  <c r="K306" i="2"/>
  <c r="G340" i="2"/>
  <c r="N341" i="2"/>
  <c r="G348" i="2"/>
  <c r="M310" i="2"/>
  <c r="O310" i="2"/>
  <c r="K310" i="2"/>
  <c r="K362" i="2"/>
  <c r="K361" i="2" s="1"/>
  <c r="G361" i="2"/>
  <c r="N361" i="2" s="1"/>
  <c r="M312" i="2"/>
  <c r="O329" i="2"/>
  <c r="M329" i="2"/>
  <c r="O332" i="2"/>
  <c r="M332" i="2"/>
  <c r="O333" i="2"/>
  <c r="K333" i="2"/>
  <c r="M333" i="2"/>
  <c r="O336" i="2"/>
  <c r="O337" i="2"/>
  <c r="M337" i="2"/>
  <c r="O341" i="2"/>
  <c r="K341" i="2"/>
  <c r="M341" i="2"/>
  <c r="I358" i="2"/>
  <c r="L358" i="2" s="1"/>
  <c r="N362" i="2"/>
  <c r="L368" i="2"/>
  <c r="M389" i="2"/>
  <c r="O389" i="2"/>
  <c r="K389" i="2"/>
  <c r="N312" i="2"/>
  <c r="K312" i="2"/>
  <c r="M330" i="2"/>
  <c r="O330" i="2"/>
  <c r="K330" i="2"/>
  <c r="M331" i="2"/>
  <c r="O331" i="2"/>
  <c r="K331" i="2"/>
  <c r="M334" i="2"/>
  <c r="O334" i="2"/>
  <c r="M335" i="2"/>
  <c r="O335" i="2"/>
  <c r="M339" i="2"/>
  <c r="O339" i="2"/>
  <c r="K339" i="2"/>
  <c r="F354" i="2"/>
  <c r="E363" i="2"/>
  <c r="F364" i="2"/>
  <c r="M364" i="2"/>
  <c r="H373" i="2"/>
  <c r="M382" i="2"/>
  <c r="O382" i="2"/>
  <c r="K382" i="2"/>
  <c r="M384" i="2"/>
  <c r="M387" i="2"/>
  <c r="M391" i="2"/>
  <c r="N384" i="2"/>
  <c r="N387" i="2"/>
  <c r="N391" i="2"/>
  <c r="K384" i="2"/>
  <c r="K387" i="2"/>
  <c r="K391" i="2"/>
  <c r="G365" i="2"/>
  <c r="N365" i="2" s="1"/>
  <c r="M243" i="2"/>
  <c r="O243" i="2"/>
  <c r="K284" i="2"/>
  <c r="G283" i="2"/>
  <c r="K283" i="2" s="1"/>
  <c r="O262" i="2"/>
  <c r="M262" i="2"/>
  <c r="K170" i="2"/>
  <c r="M170" i="2"/>
  <c r="O78" i="2"/>
  <c r="M78" i="2"/>
  <c r="O70" i="2"/>
  <c r="M70" i="2"/>
  <c r="O90" i="2"/>
  <c r="M90" i="2"/>
  <c r="M66" i="2"/>
  <c r="O66" i="2"/>
  <c r="O82" i="2"/>
  <c r="K82" i="2"/>
  <c r="N82" i="2"/>
  <c r="M82" i="2"/>
  <c r="M285" i="2"/>
  <c r="O285" i="2"/>
  <c r="K285" i="2"/>
  <c r="N285" i="2"/>
  <c r="I373" i="2"/>
  <c r="J373" i="2"/>
  <c r="K373" i="2" s="1"/>
  <c r="K265" i="2"/>
  <c r="G264" i="2"/>
  <c r="N264" i="2" s="1"/>
  <c r="O163" i="2"/>
  <c r="M74" i="2"/>
  <c r="O74" i="2"/>
  <c r="G53" i="2"/>
  <c r="K54" i="2"/>
  <c r="N54" i="2"/>
  <c r="G37" i="2"/>
  <c r="N37" i="2" s="1"/>
  <c r="K38" i="2"/>
  <c r="N38" i="2"/>
  <c r="M266" i="2"/>
  <c r="O266" i="2"/>
  <c r="O258" i="2"/>
  <c r="M258" i="2"/>
  <c r="N270" i="2"/>
  <c r="O245" i="2"/>
  <c r="M245" i="2"/>
  <c r="O233" i="2"/>
  <c r="O98" i="2"/>
  <c r="K98" i="2"/>
  <c r="N98" i="2"/>
  <c r="M98" i="2"/>
  <c r="O138" i="2"/>
  <c r="M138" i="2"/>
  <c r="G364" i="2"/>
  <c r="K365" i="2"/>
  <c r="K264" i="2"/>
  <c r="K37" i="2"/>
  <c r="K53" i="2"/>
  <c r="G363" i="2"/>
  <c r="G122" i="4"/>
  <c r="G111" i="4"/>
  <c r="G109" i="4"/>
  <c r="G104" i="4"/>
  <c r="G102" i="4"/>
  <c r="G101" i="4"/>
  <c r="G100" i="4"/>
  <c r="G97" i="4"/>
  <c r="G96" i="4"/>
  <c r="G95" i="4"/>
  <c r="G94" i="4"/>
  <c r="G93" i="4"/>
  <c r="G92" i="4"/>
  <c r="G89" i="4"/>
  <c r="G88" i="4"/>
  <c r="G87" i="4"/>
  <c r="G86" i="4"/>
  <c r="G85" i="4"/>
  <c r="G84" i="4"/>
  <c r="G82" i="4"/>
  <c r="G81" i="4"/>
  <c r="G80" i="4"/>
  <c r="G79" i="4"/>
  <c r="G78" i="4"/>
  <c r="G77" i="4"/>
  <c r="G76" i="4"/>
  <c r="G75" i="4"/>
  <c r="G73" i="4"/>
  <c r="G74" i="4" s="1"/>
  <c r="E72" i="11" s="1"/>
  <c r="G71" i="4"/>
  <c r="G70" i="4"/>
  <c r="G69" i="4"/>
  <c r="G68" i="4"/>
  <c r="G66" i="4"/>
  <c r="G65" i="4"/>
  <c r="G64" i="4"/>
  <c r="G63" i="4"/>
  <c r="G62" i="4"/>
  <c r="G61" i="4"/>
  <c r="G60" i="4"/>
  <c r="G50" i="4"/>
  <c r="G49" i="4"/>
  <c r="G45" i="4"/>
  <c r="G44" i="4"/>
  <c r="G43" i="4"/>
  <c r="G42" i="4"/>
  <c r="G41" i="4"/>
  <c r="G38" i="4"/>
  <c r="G37" i="4"/>
  <c r="G36" i="4"/>
  <c r="G35" i="4"/>
  <c r="G34" i="4"/>
  <c r="G33" i="4"/>
  <c r="G32" i="4"/>
  <c r="G31" i="4"/>
  <c r="G30" i="4"/>
  <c r="G29" i="4"/>
  <c r="G26" i="4"/>
  <c r="G25" i="4"/>
  <c r="G24" i="4"/>
  <c r="G23" i="4"/>
  <c r="G22" i="4"/>
  <c r="G21" i="4"/>
  <c r="G20" i="4"/>
  <c r="G19" i="4"/>
  <c r="G18" i="4"/>
  <c r="G17" i="4"/>
  <c r="G16" i="4"/>
  <c r="G15" i="4"/>
  <c r="G12" i="4"/>
  <c r="E10" i="11"/>
  <c r="G7" i="4"/>
  <c r="G8" i="4" s="1"/>
  <c r="E8" i="11" s="1"/>
  <c r="H56" i="6"/>
  <c r="H55" i="6"/>
  <c r="D44" i="6"/>
  <c r="D37" i="6"/>
  <c r="D30" i="6"/>
  <c r="D24" i="6" s="1"/>
  <c r="D17" i="6"/>
  <c r="D11" i="6"/>
  <c r="D36" i="6"/>
  <c r="F44" i="6"/>
  <c r="F37" i="6"/>
  <c r="F30" i="6"/>
  <c r="F24" i="6"/>
  <c r="F17" i="6"/>
  <c r="F11" i="6"/>
  <c r="F10" i="6" s="1"/>
  <c r="F52" i="6" s="1"/>
  <c r="F54" i="6" s="1"/>
  <c r="F57" i="6" s="1"/>
  <c r="F102" i="3"/>
  <c r="F94" i="3"/>
  <c r="F95" i="3" s="1"/>
  <c r="F83" i="3"/>
  <c r="F73" i="3"/>
  <c r="F75" i="3" s="1"/>
  <c r="F64" i="3"/>
  <c r="F54" i="3"/>
  <c r="F34" i="3"/>
  <c r="F55" i="3" s="1"/>
  <c r="F20" i="3"/>
  <c r="F21" i="3"/>
  <c r="F14" i="3"/>
  <c r="F36" i="6"/>
  <c r="K67" i="3"/>
  <c r="L67" i="3" s="1"/>
  <c r="C9" i="9"/>
  <c r="C21" i="9"/>
  <c r="C22" i="9" s="1"/>
  <c r="C35" i="9" s="1"/>
  <c r="C32" i="9"/>
  <c r="E44" i="6"/>
  <c r="E36" i="6" s="1"/>
  <c r="E37" i="6"/>
  <c r="E30" i="6"/>
  <c r="E24" i="6" s="1"/>
  <c r="E52" i="6" s="1"/>
  <c r="E54" i="6" s="1"/>
  <c r="E57" i="6" s="1"/>
  <c r="E17" i="6"/>
  <c r="E11" i="6"/>
  <c r="I34" i="3"/>
  <c r="E10" i="6"/>
  <c r="E102" i="3"/>
  <c r="E94" i="3"/>
  <c r="E95" i="3" s="1"/>
  <c r="E83" i="3"/>
  <c r="E73" i="3"/>
  <c r="E64" i="3"/>
  <c r="E54" i="3"/>
  <c r="E55" i="3" s="1"/>
  <c r="E34" i="3"/>
  <c r="E20" i="3"/>
  <c r="E14" i="3"/>
  <c r="E21" i="3"/>
  <c r="E56" i="3" s="1"/>
  <c r="E75" i="3"/>
  <c r="K105" i="3"/>
  <c r="M105" i="3" s="1"/>
  <c r="I102" i="3"/>
  <c r="G102" i="3"/>
  <c r="D102" i="3"/>
  <c r="J94" i="3"/>
  <c r="I94" i="3"/>
  <c r="G94" i="3"/>
  <c r="K92" i="3"/>
  <c r="M92" i="3" s="1"/>
  <c r="H92" i="3"/>
  <c r="K91" i="3"/>
  <c r="L91" i="3" s="1"/>
  <c r="H91" i="3"/>
  <c r="K90" i="3"/>
  <c r="L90" i="3" s="1"/>
  <c r="H90" i="3"/>
  <c r="K89" i="3"/>
  <c r="H89" i="3"/>
  <c r="K88" i="3"/>
  <c r="D94" i="3"/>
  <c r="K86" i="3"/>
  <c r="L86" i="3" s="1"/>
  <c r="H86" i="3"/>
  <c r="H94" i="3" s="1"/>
  <c r="J83" i="3"/>
  <c r="I83" i="3"/>
  <c r="G83" i="3"/>
  <c r="K82" i="3"/>
  <c r="M82" i="3" s="1"/>
  <c r="H82" i="3"/>
  <c r="K81" i="3"/>
  <c r="H81" i="3"/>
  <c r="K80" i="3"/>
  <c r="M80" i="3" s="1"/>
  <c r="H80" i="3"/>
  <c r="K78" i="3"/>
  <c r="L78" i="3" s="1"/>
  <c r="H78" i="3"/>
  <c r="J73" i="3"/>
  <c r="G73" i="3"/>
  <c r="G75" i="3" s="1"/>
  <c r="K72" i="3"/>
  <c r="L72" i="3" s="1"/>
  <c r="H72" i="3"/>
  <c r="K70" i="3"/>
  <c r="L70" i="3" s="1"/>
  <c r="H70" i="3"/>
  <c r="K69" i="3"/>
  <c r="H69" i="3"/>
  <c r="I73" i="3"/>
  <c r="H68" i="3"/>
  <c r="H67" i="3"/>
  <c r="L66" i="3"/>
  <c r="J64" i="3"/>
  <c r="I64" i="3"/>
  <c r="G64" i="3"/>
  <c r="D64" i="3"/>
  <c r="C64" i="3"/>
  <c r="K63" i="3"/>
  <c r="M63" i="3" s="1"/>
  <c r="H63" i="3"/>
  <c r="K62" i="3"/>
  <c r="M62" i="3" s="1"/>
  <c r="H62" i="3"/>
  <c r="K61" i="3"/>
  <c r="L61" i="3" s="1"/>
  <c r="H61" i="3"/>
  <c r="K60" i="3"/>
  <c r="L60" i="3" s="1"/>
  <c r="H60" i="3"/>
  <c r="K59" i="3"/>
  <c r="L59" i="3" s="1"/>
  <c r="H59" i="3"/>
  <c r="H64" i="3" s="1"/>
  <c r="J54" i="3"/>
  <c r="I54" i="3"/>
  <c r="K53" i="3"/>
  <c r="G54" i="3"/>
  <c r="H53" i="3"/>
  <c r="K52" i="3"/>
  <c r="L52" i="3" s="1"/>
  <c r="H52" i="3"/>
  <c r="K51" i="3"/>
  <c r="H51" i="3"/>
  <c r="K50" i="3"/>
  <c r="L50" i="3" s="1"/>
  <c r="H50" i="3"/>
  <c r="K49" i="3"/>
  <c r="H49" i="3"/>
  <c r="K48" i="3"/>
  <c r="L48" i="3" s="1"/>
  <c r="H48" i="3"/>
  <c r="K47" i="3"/>
  <c r="L47" i="3" s="1"/>
  <c r="H47" i="3"/>
  <c r="C54" i="3"/>
  <c r="K45" i="3"/>
  <c r="L45" i="3" s="1"/>
  <c r="H45" i="3"/>
  <c r="K44" i="3"/>
  <c r="H44" i="3"/>
  <c r="K43" i="3"/>
  <c r="L43" i="3" s="1"/>
  <c r="H43" i="3"/>
  <c r="K42" i="3"/>
  <c r="L42" i="3" s="1"/>
  <c r="H42" i="3"/>
  <c r="K41" i="3"/>
  <c r="L41" i="3" s="1"/>
  <c r="H41" i="3"/>
  <c r="K40" i="3"/>
  <c r="L40" i="3" s="1"/>
  <c r="H40" i="3"/>
  <c r="K39" i="3"/>
  <c r="L39" i="3" s="1"/>
  <c r="H39" i="3"/>
  <c r="K38" i="3"/>
  <c r="H38" i="3"/>
  <c r="K37" i="3"/>
  <c r="L37" i="3" s="1"/>
  <c r="H37" i="3"/>
  <c r="K36" i="3"/>
  <c r="L36" i="3" s="1"/>
  <c r="H36" i="3"/>
  <c r="L35" i="3"/>
  <c r="J34" i="3"/>
  <c r="G34" i="3"/>
  <c r="K33" i="3"/>
  <c r="H33" i="3"/>
  <c r="K32" i="3"/>
  <c r="L32" i="3" s="1"/>
  <c r="H32" i="3"/>
  <c r="K31" i="3"/>
  <c r="H31" i="3"/>
  <c r="K30" i="3"/>
  <c r="H30" i="3"/>
  <c r="K29" i="3"/>
  <c r="L29" i="3" s="1"/>
  <c r="H29" i="3"/>
  <c r="K28" i="3"/>
  <c r="H28" i="3"/>
  <c r="K27" i="3"/>
  <c r="L27" i="3" s="1"/>
  <c r="K26" i="3"/>
  <c r="L26" i="3" s="1"/>
  <c r="H26" i="3"/>
  <c r="K25" i="3"/>
  <c r="L25" i="3" s="1"/>
  <c r="H25" i="3"/>
  <c r="K24" i="3"/>
  <c r="L24" i="3" s="1"/>
  <c r="H24" i="3"/>
  <c r="K23" i="3"/>
  <c r="L23" i="3" s="1"/>
  <c r="H23" i="3"/>
  <c r="M23" i="3" s="1"/>
  <c r="L22" i="3"/>
  <c r="I20" i="3"/>
  <c r="O20" i="3" s="1"/>
  <c r="G20" i="3"/>
  <c r="D20" i="3"/>
  <c r="K19" i="3"/>
  <c r="L19" i="3" s="1"/>
  <c r="H19" i="3"/>
  <c r="K18" i="3"/>
  <c r="H18" i="3"/>
  <c r="K17" i="3"/>
  <c r="L17" i="3" s="1"/>
  <c r="H17" i="3"/>
  <c r="K16" i="3"/>
  <c r="J20" i="3"/>
  <c r="H16" i="3"/>
  <c r="C20" i="3"/>
  <c r="J14" i="3"/>
  <c r="I14" i="3"/>
  <c r="G14" i="3"/>
  <c r="G21" i="3" s="1"/>
  <c r="G56" i="3" s="1"/>
  <c r="D14" i="3"/>
  <c r="L13" i="3"/>
  <c r="H13" i="3"/>
  <c r="M13" i="3"/>
  <c r="K12" i="3"/>
  <c r="L12" i="3" s="1"/>
  <c r="H12" i="3"/>
  <c r="K11" i="3"/>
  <c r="H11" i="3"/>
  <c r="C14" i="3"/>
  <c r="D34" i="3"/>
  <c r="L63" i="3"/>
  <c r="C102" i="3"/>
  <c r="H88" i="3"/>
  <c r="M89" i="3"/>
  <c r="G55" i="3"/>
  <c r="H14" i="3"/>
  <c r="H21" i="3" s="1"/>
  <c r="G95" i="3"/>
  <c r="C21" i="3"/>
  <c r="H27" i="3"/>
  <c r="D54" i="3"/>
  <c r="D55" i="3"/>
  <c r="M61" i="3"/>
  <c r="M67" i="3"/>
  <c r="C83" i="3"/>
  <c r="H20" i="3"/>
  <c r="H46" i="3"/>
  <c r="C73" i="3"/>
  <c r="C75" i="3" s="1"/>
  <c r="H83" i="3"/>
  <c r="L82" i="3"/>
  <c r="C94" i="3"/>
  <c r="H73" i="3"/>
  <c r="C34" i="3"/>
  <c r="C55" i="3" s="1"/>
  <c r="M59" i="3"/>
  <c r="K68" i="3"/>
  <c r="L68" i="3" s="1"/>
  <c r="L69" i="3"/>
  <c r="L80" i="3"/>
  <c r="L81" i="3"/>
  <c r="H102" i="3"/>
  <c r="D73" i="3"/>
  <c r="D75" i="3"/>
  <c r="D83" i="3"/>
  <c r="D95" i="3" s="1"/>
  <c r="L89" i="3"/>
  <c r="D56" i="3"/>
  <c r="F66" i="4"/>
  <c r="F65" i="4"/>
  <c r="F64" i="4"/>
  <c r="F63" i="4"/>
  <c r="F62" i="4"/>
  <c r="F61" i="4"/>
  <c r="F60" i="4"/>
  <c r="D66" i="4"/>
  <c r="D65" i="4"/>
  <c r="D64" i="4"/>
  <c r="D63" i="4"/>
  <c r="D62" i="4"/>
  <c r="D61" i="4"/>
  <c r="D60" i="4"/>
  <c r="E32" i="9"/>
  <c r="A3" i="9"/>
  <c r="E21" i="9"/>
  <c r="E22" i="9" s="1"/>
  <c r="E35" i="9" s="1"/>
  <c r="F9" i="9"/>
  <c r="D60" i="9" s="1"/>
  <c r="E9" i="9"/>
  <c r="B34" i="9"/>
  <c r="D119" i="4"/>
  <c r="B33" i="9" s="1"/>
  <c r="D52" i="4"/>
  <c r="D51" i="4"/>
  <c r="D50" i="4"/>
  <c r="D49" i="4"/>
  <c r="D26" i="4"/>
  <c r="D25" i="4"/>
  <c r="H37" i="6"/>
  <c r="H36" i="6"/>
  <c r="H30" i="6"/>
  <c r="H24" i="6"/>
  <c r="H17" i="6"/>
  <c r="H11" i="6"/>
  <c r="H10" i="6" s="1"/>
  <c r="H52" i="6" s="1"/>
  <c r="H54" i="6" s="1"/>
  <c r="I56" i="6"/>
  <c r="J56" i="6" s="1"/>
  <c r="I55" i="6"/>
  <c r="J55" i="6" s="1"/>
  <c r="F95" i="4"/>
  <c r="D95" i="4"/>
  <c r="C44" i="6"/>
  <c r="C36" i="6" s="1"/>
  <c r="C37" i="6"/>
  <c r="G44" i="6"/>
  <c r="G17" i="6"/>
  <c r="G11" i="6"/>
  <c r="G30" i="6"/>
  <c r="G24" i="6"/>
  <c r="C11" i="6"/>
  <c r="C17" i="6"/>
  <c r="C10" i="6" s="1"/>
  <c r="C52" i="6" s="1"/>
  <c r="C54" i="6" s="1"/>
  <c r="C57" i="6" s="1"/>
  <c r="C30" i="6"/>
  <c r="C24" i="6" s="1"/>
  <c r="G37" i="6"/>
  <c r="G36" i="6" s="1"/>
  <c r="G10" i="6"/>
  <c r="J43" i="6"/>
  <c r="J53" i="6"/>
  <c r="J51" i="6"/>
  <c r="J50" i="6"/>
  <c r="J49" i="6"/>
  <c r="J48" i="6"/>
  <c r="J47" i="6"/>
  <c r="J46" i="6"/>
  <c r="J45" i="6"/>
  <c r="J41" i="6"/>
  <c r="J40" i="6"/>
  <c r="J39" i="6"/>
  <c r="J38" i="6"/>
  <c r="J37" i="6" s="1"/>
  <c r="J36" i="6" s="1"/>
  <c r="J34" i="6"/>
  <c r="J33" i="6"/>
  <c r="J28" i="6"/>
  <c r="J27" i="6"/>
  <c r="J26" i="6"/>
  <c r="J22" i="6"/>
  <c r="J19" i="6"/>
  <c r="J15" i="6"/>
  <c r="J14" i="6"/>
  <c r="I44" i="6"/>
  <c r="J44" i="6"/>
  <c r="I35" i="6"/>
  <c r="J35" i="6" s="1"/>
  <c r="J32" i="6"/>
  <c r="J31" i="6"/>
  <c r="I29" i="6"/>
  <c r="J29" i="6" s="1"/>
  <c r="J23" i="6"/>
  <c r="J21" i="6"/>
  <c r="J20" i="6"/>
  <c r="J18" i="6"/>
  <c r="J17" i="6" s="1"/>
  <c r="J16" i="6"/>
  <c r="J13" i="6"/>
  <c r="J12" i="6"/>
  <c r="I37" i="6"/>
  <c r="I36" i="6" s="1"/>
  <c r="J42" i="6"/>
  <c r="I17" i="6"/>
  <c r="J11" i="6"/>
  <c r="J10" i="6" s="1"/>
  <c r="I11" i="6"/>
  <c r="I10" i="6" s="1"/>
  <c r="D73" i="4"/>
  <c r="D74" i="4" s="1"/>
  <c r="B18" i="9" s="1"/>
  <c r="F42" i="4"/>
  <c r="D42" i="4"/>
  <c r="D40" i="4"/>
  <c r="F40" i="4"/>
  <c r="H122" i="4"/>
  <c r="F122" i="4"/>
  <c r="D116" i="4"/>
  <c r="B30" i="9"/>
  <c r="D111" i="4"/>
  <c r="B29" i="9" s="1"/>
  <c r="D110" i="4"/>
  <c r="B28" i="9" s="1"/>
  <c r="D109" i="4"/>
  <c r="B27" i="9" s="1"/>
  <c r="B26" i="9"/>
  <c r="D104" i="4"/>
  <c r="D102" i="4"/>
  <c r="D101" i="4"/>
  <c r="D97" i="4"/>
  <c r="D96" i="4"/>
  <c r="D94" i="4"/>
  <c r="D93" i="4"/>
  <c r="D92" i="4"/>
  <c r="D88" i="4"/>
  <c r="D87" i="4"/>
  <c r="D86" i="4"/>
  <c r="D85" i="4"/>
  <c r="D84" i="4"/>
  <c r="D82" i="4"/>
  <c r="D81" i="4"/>
  <c r="D80" i="4"/>
  <c r="D79" i="4"/>
  <c r="D78" i="4"/>
  <c r="D77" i="4"/>
  <c r="D76" i="4"/>
  <c r="D75" i="4"/>
  <c r="D71" i="4"/>
  <c r="D70" i="4"/>
  <c r="D69" i="4"/>
  <c r="D68" i="4"/>
  <c r="D45" i="4"/>
  <c r="D43" i="4"/>
  <c r="D41" i="4"/>
  <c r="D38" i="4"/>
  <c r="D37" i="4"/>
  <c r="D36" i="4"/>
  <c r="D35" i="4"/>
  <c r="D34" i="4"/>
  <c r="D31" i="4"/>
  <c r="D30" i="4"/>
  <c r="D29" i="4"/>
  <c r="D24" i="4"/>
  <c r="D23" i="4"/>
  <c r="D22" i="4"/>
  <c r="D21" i="4"/>
  <c r="D16" i="4"/>
  <c r="D15" i="4"/>
  <c r="F12" i="4"/>
  <c r="D17" i="4"/>
  <c r="D100" i="4"/>
  <c r="D89" i="4"/>
  <c r="D44" i="4"/>
  <c r="D33" i="4"/>
  <c r="D32" i="4"/>
  <c r="D20" i="4"/>
  <c r="D19" i="4"/>
  <c r="D18" i="4"/>
  <c r="F7" i="4"/>
  <c r="F9" i="4"/>
  <c r="F111" i="4"/>
  <c r="F26" i="4"/>
  <c r="F25" i="4"/>
  <c r="F38" i="4"/>
  <c r="F97" i="4"/>
  <c r="F96" i="4"/>
  <c r="F109" i="4"/>
  <c r="F104" i="4"/>
  <c r="F102" i="4"/>
  <c r="F101" i="4"/>
  <c r="F100" i="4"/>
  <c r="F94" i="4"/>
  <c r="F93" i="4"/>
  <c r="F92" i="4"/>
  <c r="F89" i="4"/>
  <c r="F88" i="4"/>
  <c r="F87" i="4"/>
  <c r="F86" i="4"/>
  <c r="F85" i="4"/>
  <c r="F84" i="4"/>
  <c r="F82" i="4"/>
  <c r="F81" i="4"/>
  <c r="F80" i="4"/>
  <c r="F79" i="4"/>
  <c r="F78" i="4"/>
  <c r="F77" i="4"/>
  <c r="F76" i="4"/>
  <c r="F75" i="4"/>
  <c r="F73" i="4"/>
  <c r="F74" i="4" s="1"/>
  <c r="D72" i="11" s="1"/>
  <c r="F71" i="4"/>
  <c r="F70" i="4"/>
  <c r="F69" i="4"/>
  <c r="F68" i="4"/>
  <c r="F50" i="4"/>
  <c r="F49" i="4"/>
  <c r="F46" i="4"/>
  <c r="F44" i="4"/>
  <c r="F43" i="4"/>
  <c r="F41" i="4"/>
  <c r="F37" i="4"/>
  <c r="F36" i="4"/>
  <c r="F35" i="4"/>
  <c r="F34" i="4"/>
  <c r="F33" i="4"/>
  <c r="F32" i="4"/>
  <c r="F31" i="4"/>
  <c r="F30" i="4"/>
  <c r="F29" i="4"/>
  <c r="F24" i="4"/>
  <c r="F23" i="4"/>
  <c r="F22" i="4"/>
  <c r="F21" i="4"/>
  <c r="F20" i="4"/>
  <c r="F19" i="4"/>
  <c r="F18" i="4"/>
  <c r="F17" i="4"/>
  <c r="F16" i="4"/>
  <c r="F15" i="4"/>
  <c r="E119" i="4"/>
  <c r="E120" i="4" s="1"/>
  <c r="E109" i="4"/>
  <c r="D27" i="9" s="1"/>
  <c r="E11" i="4"/>
  <c r="E12" i="4" s="1"/>
  <c r="D11" i="4"/>
  <c r="D12" i="4" s="1"/>
  <c r="D7" i="4"/>
  <c r="B6" i="9" s="1"/>
  <c r="I95" i="3" l="1"/>
  <c r="G334" i="2"/>
  <c r="K335" i="2"/>
  <c r="G233" i="2"/>
  <c r="N234" i="2"/>
  <c r="M297" i="2"/>
  <c r="O297" i="2"/>
  <c r="G299" i="2"/>
  <c r="N300" i="2"/>
  <c r="N330" i="2"/>
  <c r="N183" i="2"/>
  <c r="G295" i="2"/>
  <c r="K302" i="2"/>
  <c r="M180" i="2"/>
  <c r="G248" i="2"/>
  <c r="G247" i="2" s="1"/>
  <c r="M249" i="2"/>
  <c r="N339" i="2"/>
  <c r="C15" i="11"/>
  <c r="K105" i="2"/>
  <c r="K290" i="2"/>
  <c r="J291" i="2"/>
  <c r="N306" i="2"/>
  <c r="M327" i="2"/>
  <c r="F89" i="12"/>
  <c r="K178" i="2"/>
  <c r="N178" i="2"/>
  <c r="H49" i="4"/>
  <c r="F49" i="12"/>
  <c r="G182" i="2"/>
  <c r="F53" i="12"/>
  <c r="F50" i="12"/>
  <c r="I75" i="3"/>
  <c r="M241" i="2"/>
  <c r="O241" i="2"/>
  <c r="K242" i="2"/>
  <c r="O242" i="2"/>
  <c r="M242" i="2"/>
  <c r="O147" i="2"/>
  <c r="F52" i="12"/>
  <c r="J75" i="3"/>
  <c r="O134" i="2"/>
  <c r="F66" i="12"/>
  <c r="H8" i="4"/>
  <c r="M104" i="3"/>
  <c r="D110" i="12"/>
  <c r="E110" i="12"/>
  <c r="J348" i="2"/>
  <c r="F107" i="12"/>
  <c r="O347" i="2"/>
  <c r="F109" i="12"/>
  <c r="F107" i="4"/>
  <c r="D105" i="12"/>
  <c r="G107" i="4"/>
  <c r="E105" i="12"/>
  <c r="J319" i="2"/>
  <c r="F102" i="12"/>
  <c r="O288" i="2"/>
  <c r="F99" i="12"/>
  <c r="O282" i="2"/>
  <c r="F100" i="12"/>
  <c r="H87" i="4"/>
  <c r="F85" i="12"/>
  <c r="H88" i="4"/>
  <c r="F86" i="12"/>
  <c r="H89" i="4"/>
  <c r="F87" i="12"/>
  <c r="H23" i="4"/>
  <c r="F23" i="12"/>
  <c r="H21" i="4"/>
  <c r="F21" i="12"/>
  <c r="O222" i="2"/>
  <c r="F26" i="12"/>
  <c r="H24" i="4"/>
  <c r="F24" i="12"/>
  <c r="O221" i="2"/>
  <c r="F25" i="12"/>
  <c r="H85" i="4"/>
  <c r="F83" i="12"/>
  <c r="H81" i="4"/>
  <c r="F79" i="12"/>
  <c r="H97" i="4"/>
  <c r="F95" i="12"/>
  <c r="H82" i="4"/>
  <c r="F80" i="12"/>
  <c r="H79" i="4"/>
  <c r="F77" i="12"/>
  <c r="O191" i="2"/>
  <c r="F75" i="12"/>
  <c r="H38" i="4"/>
  <c r="F38" i="12"/>
  <c r="H75" i="4"/>
  <c r="F73" i="12"/>
  <c r="H76" i="4"/>
  <c r="F74" i="12"/>
  <c r="H80" i="4"/>
  <c r="F78" i="12"/>
  <c r="H84" i="4"/>
  <c r="F82" i="12"/>
  <c r="F90" i="4"/>
  <c r="F98" i="4" s="1"/>
  <c r="D96" i="11" s="1"/>
  <c r="D88" i="12"/>
  <c r="D96" i="12" s="1"/>
  <c r="G90" i="4"/>
  <c r="G98" i="4" s="1"/>
  <c r="E96" i="11" s="1"/>
  <c r="E88" i="12"/>
  <c r="E96" i="12" s="1"/>
  <c r="H92" i="4"/>
  <c r="F90" i="12"/>
  <c r="H62" i="4"/>
  <c r="F60" i="12"/>
  <c r="O159" i="2"/>
  <c r="F63" i="12"/>
  <c r="H60" i="4"/>
  <c r="F58" i="12"/>
  <c r="H63" i="4"/>
  <c r="F61" i="12"/>
  <c r="H66" i="4"/>
  <c r="F64" i="12"/>
  <c r="O155" i="2"/>
  <c r="F59" i="12"/>
  <c r="H64" i="4"/>
  <c r="F62" i="12"/>
  <c r="D54" i="12"/>
  <c r="E54" i="12"/>
  <c r="H70" i="4"/>
  <c r="F68" i="12"/>
  <c r="H71" i="4"/>
  <c r="F69" i="12"/>
  <c r="H43" i="4"/>
  <c r="F43" i="12"/>
  <c r="H46" i="4"/>
  <c r="F46" i="12"/>
  <c r="O125" i="2"/>
  <c r="F41" i="12"/>
  <c r="O126" i="2"/>
  <c r="F42" i="12"/>
  <c r="H40" i="4"/>
  <c r="F40" i="12"/>
  <c r="H35" i="4"/>
  <c r="F35" i="12"/>
  <c r="H30" i="4"/>
  <c r="F30" i="12"/>
  <c r="O118" i="2"/>
  <c r="F33" i="12"/>
  <c r="H36" i="4"/>
  <c r="F36" i="12"/>
  <c r="H31" i="4"/>
  <c r="F31" i="12"/>
  <c r="H34" i="4"/>
  <c r="F34" i="12"/>
  <c r="H29" i="4"/>
  <c r="F29" i="12"/>
  <c r="H37" i="4"/>
  <c r="F37" i="12"/>
  <c r="O117" i="2"/>
  <c r="F32" i="12"/>
  <c r="O112" i="2"/>
  <c r="F93" i="12"/>
  <c r="H17" i="4"/>
  <c r="F17" i="12"/>
  <c r="H20" i="4"/>
  <c r="F20" i="12"/>
  <c r="H15" i="4"/>
  <c r="F15" i="12"/>
  <c r="H18" i="4"/>
  <c r="F18" i="12"/>
  <c r="H16" i="4"/>
  <c r="F16" i="12"/>
  <c r="H19" i="4"/>
  <c r="F19" i="12"/>
  <c r="B17" i="2"/>
  <c r="B9" i="11"/>
  <c r="B10" i="11" s="1"/>
  <c r="B13" i="11" s="1"/>
  <c r="B98" i="11" s="1"/>
  <c r="D9" i="4"/>
  <c r="D10" i="4" s="1"/>
  <c r="B350" i="2"/>
  <c r="B112" i="11"/>
  <c r="B116" i="11" s="1"/>
  <c r="F324" i="2"/>
  <c r="E277" i="2"/>
  <c r="L254" i="2"/>
  <c r="L207" i="2"/>
  <c r="C204" i="2"/>
  <c r="L172" i="2"/>
  <c r="L111" i="2"/>
  <c r="L92" i="3"/>
  <c r="M36" i="3"/>
  <c r="M12" i="3"/>
  <c r="H321" i="2"/>
  <c r="L346" i="2"/>
  <c r="I321" i="2"/>
  <c r="L321" i="2" s="1"/>
  <c r="K182" i="2"/>
  <c r="M182" i="2"/>
  <c r="O182" i="2"/>
  <c r="G245" i="2"/>
  <c r="N246" i="2"/>
  <c r="G249" i="2"/>
  <c r="N249" i="2" s="1"/>
  <c r="N250" i="2"/>
  <c r="G319" i="2"/>
  <c r="C104" i="11"/>
  <c r="C105" i="11" s="1"/>
  <c r="E104" i="4"/>
  <c r="G336" i="2"/>
  <c r="N337" i="2"/>
  <c r="K337" i="2"/>
  <c r="N299" i="2"/>
  <c r="O299" i="2"/>
  <c r="M299" i="2"/>
  <c r="K299" i="2"/>
  <c r="K205" i="2"/>
  <c r="N205" i="2"/>
  <c r="K268" i="2"/>
  <c r="N268" i="2"/>
  <c r="G227" i="2"/>
  <c r="N228" i="2"/>
  <c r="G297" i="2"/>
  <c r="K297" i="2" s="1"/>
  <c r="K298" i="2"/>
  <c r="C108" i="11"/>
  <c r="E108" i="4"/>
  <c r="K343" i="2"/>
  <c r="K247" i="2"/>
  <c r="N247" i="2"/>
  <c r="N259" i="2"/>
  <c r="G258" i="2"/>
  <c r="K259" i="2"/>
  <c r="M295" i="2"/>
  <c r="N295" i="2"/>
  <c r="O295" i="2"/>
  <c r="K295" i="2"/>
  <c r="G303" i="2"/>
  <c r="N304" i="2"/>
  <c r="K304" i="2"/>
  <c r="G313" i="2"/>
  <c r="K314" i="2"/>
  <c r="N314" i="2"/>
  <c r="O305" i="2"/>
  <c r="M305" i="2"/>
  <c r="E116" i="4"/>
  <c r="C115" i="11"/>
  <c r="G328" i="2"/>
  <c r="N329" i="2"/>
  <c r="K329" i="2"/>
  <c r="G197" i="2"/>
  <c r="N197" i="2" s="1"/>
  <c r="N308" i="2"/>
  <c r="N269" i="2"/>
  <c r="K338" i="2"/>
  <c r="K316" i="2"/>
  <c r="K332" i="2"/>
  <c r="N266" i="2"/>
  <c r="K300" i="2"/>
  <c r="N248" i="2"/>
  <c r="M263" i="2"/>
  <c r="N302" i="2"/>
  <c r="M300" i="2"/>
  <c r="O338" i="2"/>
  <c r="K273" i="2"/>
  <c r="N232" i="2"/>
  <c r="O300" i="2"/>
  <c r="N179" i="2"/>
  <c r="M168" i="2"/>
  <c r="M251" i="2"/>
  <c r="M261" i="2"/>
  <c r="N283" i="2"/>
  <c r="N231" i="2"/>
  <c r="K179" i="2"/>
  <c r="N291" i="2"/>
  <c r="N335" i="2"/>
  <c r="K279" i="2"/>
  <c r="M226" i="2"/>
  <c r="K269" i="2"/>
  <c r="M62" i="2"/>
  <c r="N316" i="2"/>
  <c r="N290" i="2"/>
  <c r="K275" i="2"/>
  <c r="N298" i="2"/>
  <c r="M338" i="2"/>
  <c r="O249" i="2"/>
  <c r="M291" i="2"/>
  <c r="K183" i="2"/>
  <c r="N243" i="2"/>
  <c r="K237" i="2"/>
  <c r="O168" i="2"/>
  <c r="N244" i="2"/>
  <c r="H50" i="4"/>
  <c r="H53" i="4"/>
  <c r="M302" i="2"/>
  <c r="M316" i="2"/>
  <c r="M296" i="2"/>
  <c r="N267" i="2"/>
  <c r="M142" i="2"/>
  <c r="J315" i="2"/>
  <c r="F72" i="11"/>
  <c r="F10" i="4"/>
  <c r="D10" i="11"/>
  <c r="F10" i="11" s="1"/>
  <c r="F8" i="4"/>
  <c r="D8" i="11"/>
  <c r="E13" i="11"/>
  <c r="C70" i="11"/>
  <c r="O308" i="2"/>
  <c r="H103" i="4"/>
  <c r="C81" i="11"/>
  <c r="K255" i="2"/>
  <c r="C85" i="11"/>
  <c r="E21" i="4"/>
  <c r="C21" i="11"/>
  <c r="E26" i="4"/>
  <c r="C26" i="11"/>
  <c r="E97" i="4"/>
  <c r="C95" i="11"/>
  <c r="K201" i="2"/>
  <c r="C94" i="11"/>
  <c r="E38" i="4"/>
  <c r="C38" i="11"/>
  <c r="G172" i="2"/>
  <c r="C92" i="11"/>
  <c r="E64" i="4"/>
  <c r="C62" i="11"/>
  <c r="E62" i="4"/>
  <c r="C60" i="11"/>
  <c r="E65" i="4"/>
  <c r="C63" i="11"/>
  <c r="K143" i="2"/>
  <c r="C51" i="11"/>
  <c r="N142" i="2"/>
  <c r="C50" i="11"/>
  <c r="E53" i="4"/>
  <c r="C53" i="11"/>
  <c r="E45" i="4"/>
  <c r="C45" i="11"/>
  <c r="E46" i="4"/>
  <c r="C46" i="11"/>
  <c r="E29" i="4"/>
  <c r="C29" i="11"/>
  <c r="E37" i="4"/>
  <c r="C37" i="11"/>
  <c r="E32" i="4"/>
  <c r="C32" i="11"/>
  <c r="E35" i="4"/>
  <c r="C35" i="11"/>
  <c r="E33" i="4"/>
  <c r="C33" i="11"/>
  <c r="E34" i="4"/>
  <c r="C34" i="11"/>
  <c r="M91" i="3"/>
  <c r="J328" i="2"/>
  <c r="H115" i="4"/>
  <c r="K308" i="2"/>
  <c r="M308" i="2"/>
  <c r="J307" i="2"/>
  <c r="J340" i="2"/>
  <c r="M340" i="2" s="1"/>
  <c r="H114" i="4"/>
  <c r="O255" i="2"/>
  <c r="O257" i="2"/>
  <c r="H10" i="4"/>
  <c r="H17" i="2"/>
  <c r="H16" i="2" s="1"/>
  <c r="D120" i="4"/>
  <c r="G10" i="4"/>
  <c r="G13" i="4" s="1"/>
  <c r="M325" i="2"/>
  <c r="M318" i="2"/>
  <c r="M255" i="2"/>
  <c r="C321" i="2"/>
  <c r="I204" i="2"/>
  <c r="L342" i="2"/>
  <c r="O320" i="2"/>
  <c r="M320" i="2"/>
  <c r="N320" i="2"/>
  <c r="K320" i="2"/>
  <c r="O137" i="2"/>
  <c r="H57" i="6"/>
  <c r="L88" i="3"/>
  <c r="L53" i="3"/>
  <c r="L49" i="3"/>
  <c r="L51" i="3"/>
  <c r="L38" i="3"/>
  <c r="L28" i="3"/>
  <c r="L30" i="3"/>
  <c r="L33" i="3"/>
  <c r="L18" i="3"/>
  <c r="I21" i="3"/>
  <c r="K14" i="3"/>
  <c r="L14" i="3" s="1"/>
  <c r="O343" i="2"/>
  <c r="L165" i="2"/>
  <c r="J161" i="2"/>
  <c r="O161" i="2" s="1"/>
  <c r="H103" i="2"/>
  <c r="J18" i="2"/>
  <c r="O18" i="2" s="1"/>
  <c r="M126" i="2"/>
  <c r="H75" i="3"/>
  <c r="M68" i="3"/>
  <c r="H54" i="3"/>
  <c r="M25" i="3"/>
  <c r="I350" i="2"/>
  <c r="L351" i="2" s="1"/>
  <c r="J207" i="2"/>
  <c r="K208" i="2"/>
  <c r="L161" i="2"/>
  <c r="K126" i="2"/>
  <c r="O121" i="2"/>
  <c r="M40" i="3"/>
  <c r="M42" i="3"/>
  <c r="M50" i="3"/>
  <c r="M27" i="3"/>
  <c r="M29" i="3"/>
  <c r="M19" i="3"/>
  <c r="H350" i="2"/>
  <c r="M343" i="2"/>
  <c r="J342" i="2"/>
  <c r="F26" i="9"/>
  <c r="H106" i="4"/>
  <c r="H278" i="2"/>
  <c r="H211" i="2"/>
  <c r="J133" i="2"/>
  <c r="O133" i="2" s="1"/>
  <c r="O107" i="2"/>
  <c r="O21" i="2"/>
  <c r="G324" i="2"/>
  <c r="E106" i="4"/>
  <c r="M288" i="2"/>
  <c r="M199" i="2"/>
  <c r="M107" i="2"/>
  <c r="O355" i="2"/>
  <c r="H116" i="4"/>
  <c r="J354" i="2"/>
  <c r="O354" i="2" s="1"/>
  <c r="G372" i="2"/>
  <c r="I103" i="2"/>
  <c r="M28" i="3"/>
  <c r="M372" i="2"/>
  <c r="M37" i="3"/>
  <c r="M39" i="3"/>
  <c r="M41" i="3"/>
  <c r="M43" i="3"/>
  <c r="M47" i="3"/>
  <c r="M49" i="3"/>
  <c r="K73" i="3"/>
  <c r="M73" i="3" s="1"/>
  <c r="H95" i="3"/>
  <c r="M72" i="3"/>
  <c r="M81" i="3"/>
  <c r="M86" i="3"/>
  <c r="K83" i="3"/>
  <c r="M83" i="3" s="1"/>
  <c r="M70" i="3"/>
  <c r="L62" i="3"/>
  <c r="M60" i="3"/>
  <c r="M90" i="3"/>
  <c r="G97" i="3"/>
  <c r="G103" i="3" s="1"/>
  <c r="G106" i="3" s="1"/>
  <c r="M26" i="3"/>
  <c r="M355" i="2"/>
  <c r="N343" i="2"/>
  <c r="G59" i="4"/>
  <c r="E57" i="11" s="1"/>
  <c r="M147" i="2"/>
  <c r="M143" i="2"/>
  <c r="G147" i="2"/>
  <c r="N187" i="2"/>
  <c r="G180" i="2"/>
  <c r="K181" i="2"/>
  <c r="N181" i="2"/>
  <c r="K149" i="2"/>
  <c r="G63" i="2"/>
  <c r="F59" i="4"/>
  <c r="D57" i="11" s="1"/>
  <c r="O130" i="2"/>
  <c r="F317" i="2"/>
  <c r="C278" i="2"/>
  <c r="E51" i="4"/>
  <c r="M353" i="2"/>
  <c r="K192" i="2"/>
  <c r="M137" i="2"/>
  <c r="F72" i="4"/>
  <c r="D70" i="11" s="1"/>
  <c r="O114" i="2"/>
  <c r="O120" i="2"/>
  <c r="M122" i="2"/>
  <c r="J104" i="2"/>
  <c r="O104" i="2" s="1"/>
  <c r="M108" i="2"/>
  <c r="C56" i="3"/>
  <c r="G52" i="6"/>
  <c r="G54" i="6" s="1"/>
  <c r="G57" i="6" s="1"/>
  <c r="D97" i="3"/>
  <c r="D103" i="3" s="1"/>
  <c r="D106" i="3" s="1"/>
  <c r="M52" i="3"/>
  <c r="J21" i="3"/>
  <c r="K364" i="2"/>
  <c r="N364" i="2"/>
  <c r="K32" i="2"/>
  <c r="N32" i="2"/>
  <c r="M49" i="2"/>
  <c r="O49" i="2"/>
  <c r="O53" i="2"/>
  <c r="M53" i="2"/>
  <c r="N53" i="2"/>
  <c r="M57" i="2"/>
  <c r="O57" i="2"/>
  <c r="N58" i="2"/>
  <c r="K58" i="2"/>
  <c r="G57" i="2"/>
  <c r="K57" i="2" s="1"/>
  <c r="K77" i="2"/>
  <c r="N77" i="2"/>
  <c r="G76" i="2"/>
  <c r="O84" i="2"/>
  <c r="M88" i="2"/>
  <c r="O88" i="2"/>
  <c r="N88" i="2"/>
  <c r="K88" i="2"/>
  <c r="G90" i="2"/>
  <c r="K91" i="2"/>
  <c r="N91" i="2"/>
  <c r="O92" i="2"/>
  <c r="M92" i="2"/>
  <c r="O96" i="2"/>
  <c r="N96" i="2"/>
  <c r="K96" i="2"/>
  <c r="M100" i="2"/>
  <c r="O100" i="2"/>
  <c r="M11" i="3"/>
  <c r="M16" i="3"/>
  <c r="O23" i="2"/>
  <c r="N30" i="2"/>
  <c r="M30" i="2"/>
  <c r="K30" i="2"/>
  <c r="O30" i="2"/>
  <c r="K31" i="2"/>
  <c r="G30" i="2"/>
  <c r="N31" i="2"/>
  <c r="M35" i="2"/>
  <c r="O35" i="2"/>
  <c r="M43" i="2"/>
  <c r="N48" i="2"/>
  <c r="K48" i="2"/>
  <c r="G47" i="2"/>
  <c r="N47" i="2" s="1"/>
  <c r="O55" i="2"/>
  <c r="N55" i="2"/>
  <c r="K55" i="2"/>
  <c r="M55" i="2"/>
  <c r="O64" i="2"/>
  <c r="M64" i="2"/>
  <c r="O68" i="2"/>
  <c r="K68" i="2"/>
  <c r="M68" i="2"/>
  <c r="N68" i="2"/>
  <c r="J30" i="6"/>
  <c r="F67" i="4"/>
  <c r="D65" i="11" s="1"/>
  <c r="L11" i="3"/>
  <c r="M17" i="3"/>
  <c r="M45" i="3"/>
  <c r="M53" i="3"/>
  <c r="E97" i="3"/>
  <c r="E103" i="3" s="1"/>
  <c r="E106" i="3" s="1"/>
  <c r="D10" i="6"/>
  <c r="D52" i="6" s="1"/>
  <c r="D54" i="6" s="1"/>
  <c r="D57" i="6" s="1"/>
  <c r="M26" i="2"/>
  <c r="M28" i="2"/>
  <c r="O28" i="2"/>
  <c r="O41" i="2"/>
  <c r="M41" i="2"/>
  <c r="K42" i="2"/>
  <c r="N42" i="2"/>
  <c r="G41" i="2"/>
  <c r="N41" i="2" s="1"/>
  <c r="G43" i="2"/>
  <c r="N43" i="2" s="1"/>
  <c r="K44" i="2"/>
  <c r="N44" i="2"/>
  <c r="M45" i="2"/>
  <c r="O45" i="2"/>
  <c r="M51" i="2"/>
  <c r="O51" i="2"/>
  <c r="L61" i="2"/>
  <c r="K71" i="2"/>
  <c r="G70" i="2"/>
  <c r="N71" i="2"/>
  <c r="G84" i="2"/>
  <c r="K84" i="2" s="1"/>
  <c r="K85" i="2"/>
  <c r="N85" i="2"/>
  <c r="G92" i="2"/>
  <c r="N92" i="2" s="1"/>
  <c r="K93" i="2"/>
  <c r="N93" i="2"/>
  <c r="M94" i="2"/>
  <c r="K94" i="2"/>
  <c r="O94" i="2"/>
  <c r="N94" i="2"/>
  <c r="G100" i="2"/>
  <c r="N100" i="2" s="1"/>
  <c r="K101" i="2"/>
  <c r="N101" i="2"/>
  <c r="N139" i="2"/>
  <c r="K139" i="2"/>
  <c r="G138" i="2"/>
  <c r="N176" i="2"/>
  <c r="K176" i="2"/>
  <c r="F56" i="3"/>
  <c r="F97" i="3" s="1"/>
  <c r="F103" i="3" s="1"/>
  <c r="F106" i="3" s="1"/>
  <c r="M61" i="2"/>
  <c r="O61" i="2"/>
  <c r="M33" i="2"/>
  <c r="O33" i="2"/>
  <c r="M39" i="2"/>
  <c r="N39" i="2"/>
  <c r="O39" i="2"/>
  <c r="K39" i="2"/>
  <c r="O47" i="2"/>
  <c r="K47" i="2"/>
  <c r="M72" i="2"/>
  <c r="O72" i="2"/>
  <c r="K86" i="2"/>
  <c r="K87" i="2"/>
  <c r="G86" i="2"/>
  <c r="N86" i="2" s="1"/>
  <c r="N87" i="2"/>
  <c r="M69" i="3"/>
  <c r="M78" i="3"/>
  <c r="O170" i="2"/>
  <c r="K243" i="2"/>
  <c r="G35" i="2"/>
  <c r="N35" i="2" s="1"/>
  <c r="N60" i="2"/>
  <c r="G46" i="2"/>
  <c r="G24" i="2"/>
  <c r="K19" i="2"/>
  <c r="G28" i="2"/>
  <c r="N28" i="2" s="1"/>
  <c r="K26" i="2"/>
  <c r="K56" i="2"/>
  <c r="K43" i="2"/>
  <c r="M22" i="2"/>
  <c r="K34" i="2"/>
  <c r="L53" i="2"/>
  <c r="G65" i="2"/>
  <c r="G73" i="2"/>
  <c r="G74" i="2"/>
  <c r="O86" i="2"/>
  <c r="M91" i="2"/>
  <c r="H51" i="4"/>
  <c r="O143" i="2"/>
  <c r="L170" i="2"/>
  <c r="O173" i="2"/>
  <c r="H94" i="4"/>
  <c r="J172" i="2"/>
  <c r="O172" i="2" s="1"/>
  <c r="H78" i="4"/>
  <c r="O192" i="2"/>
  <c r="H204" i="2"/>
  <c r="K213" i="2"/>
  <c r="M213" i="2"/>
  <c r="N213" i="2"/>
  <c r="J212" i="2"/>
  <c r="N226" i="2"/>
  <c r="G260" i="2"/>
  <c r="K261" i="2"/>
  <c r="N129" i="2"/>
  <c r="N367" i="2"/>
  <c r="O19" i="2"/>
  <c r="F23" i="2"/>
  <c r="M23" i="2" s="1"/>
  <c r="G50" i="2"/>
  <c r="G52" i="2"/>
  <c r="G67" i="2"/>
  <c r="G79" i="2"/>
  <c r="F84" i="2"/>
  <c r="M84" i="2" s="1"/>
  <c r="M101" i="2"/>
  <c r="M139" i="2"/>
  <c r="L146" i="2"/>
  <c r="O162" i="2"/>
  <c r="L178" i="2"/>
  <c r="F178" i="2"/>
  <c r="M178" i="2" s="1"/>
  <c r="N182" i="2"/>
  <c r="F196" i="2"/>
  <c r="M196" i="2" s="1"/>
  <c r="L196" i="2"/>
  <c r="L205" i="2"/>
  <c r="L209" i="2"/>
  <c r="N263" i="2"/>
  <c r="G262" i="2"/>
  <c r="G33" i="2"/>
  <c r="N33" i="2" s="1"/>
  <c r="N25" i="2"/>
  <c r="K129" i="2"/>
  <c r="L18" i="2"/>
  <c r="M19" i="2"/>
  <c r="I17" i="2"/>
  <c r="I16" i="2" s="1"/>
  <c r="F47" i="2"/>
  <c r="M47" i="2" s="1"/>
  <c r="J59" i="2"/>
  <c r="K59" i="2" s="1"/>
  <c r="F96" i="2"/>
  <c r="M96" i="2" s="1"/>
  <c r="O139" i="2"/>
  <c r="J140" i="2"/>
  <c r="O140" i="2" s="1"/>
  <c r="M144" i="2"/>
  <c r="F146" i="2"/>
  <c r="M169" i="2"/>
  <c r="O196" i="2"/>
  <c r="K197" i="2"/>
  <c r="K196" i="2" s="1"/>
  <c r="G196" i="2"/>
  <c r="N196" i="2" s="1"/>
  <c r="F205" i="2"/>
  <c r="M205" i="2" s="1"/>
  <c r="E204" i="2"/>
  <c r="F209" i="2"/>
  <c r="M209" i="2" s="1"/>
  <c r="G241" i="2"/>
  <c r="K241" i="2" s="1"/>
  <c r="N242" i="2"/>
  <c r="O149" i="2"/>
  <c r="J146" i="2"/>
  <c r="O169" i="2"/>
  <c r="J167" i="2"/>
  <c r="F88" i="12" s="1"/>
  <c r="H93" i="4"/>
  <c r="J184" i="2"/>
  <c r="O184" i="2" s="1"/>
  <c r="F172" i="2"/>
  <c r="O210" i="2"/>
  <c r="J214" i="2"/>
  <c r="K215" i="2"/>
  <c r="K214" i="2" s="1"/>
  <c r="C211" i="2"/>
  <c r="C203" i="2" s="1"/>
  <c r="I211" i="2"/>
  <c r="I203" i="2" s="1"/>
  <c r="O224" i="2"/>
  <c r="G229" i="2"/>
  <c r="K229" i="2" s="1"/>
  <c r="O236" i="2"/>
  <c r="N251" i="2"/>
  <c r="K253" i="2"/>
  <c r="N261" i="2"/>
  <c r="K274" i="2"/>
  <c r="M283" i="2"/>
  <c r="O290" i="2"/>
  <c r="J289" i="2"/>
  <c r="L243" i="2"/>
  <c r="M273" i="2"/>
  <c r="L274" i="2"/>
  <c r="F274" i="2"/>
  <c r="M274" i="2" s="1"/>
  <c r="N380" i="2"/>
  <c r="K380" i="2"/>
  <c r="O145" i="2"/>
  <c r="F163" i="2"/>
  <c r="M163" i="2" s="1"/>
  <c r="L174" i="2"/>
  <c r="J186" i="2"/>
  <c r="D204" i="2"/>
  <c r="F204" i="2" s="1"/>
  <c r="N210" i="2"/>
  <c r="N215" i="2"/>
  <c r="M215" i="2"/>
  <c r="E211" i="2"/>
  <c r="E203" i="2" s="1"/>
  <c r="J225" i="2"/>
  <c r="N253" i="2"/>
  <c r="J260" i="2"/>
  <c r="L281" i="2"/>
  <c r="M290" i="2"/>
  <c r="L297" i="2"/>
  <c r="G305" i="2"/>
  <c r="K305" i="2" s="1"/>
  <c r="J311" i="2"/>
  <c r="O312" i="2"/>
  <c r="M358" i="2"/>
  <c r="O358" i="2"/>
  <c r="N374" i="2"/>
  <c r="K374" i="2"/>
  <c r="B211" i="2"/>
  <c r="B203" i="2" s="1"/>
  <c r="O273" i="2"/>
  <c r="J272" i="2"/>
  <c r="O279" i="2"/>
  <c r="M279" i="2"/>
  <c r="J309" i="2"/>
  <c r="N310" i="2"/>
  <c r="K327" i="2"/>
  <c r="N327" i="2"/>
  <c r="G326" i="2"/>
  <c r="K360" i="2"/>
  <c r="N360" i="2"/>
  <c r="G359" i="2"/>
  <c r="N359" i="2" s="1"/>
  <c r="J301" i="2"/>
  <c r="M326" i="2"/>
  <c r="N331" i="2"/>
  <c r="G342" i="2"/>
  <c r="E107" i="4" s="1"/>
  <c r="F346" i="2"/>
  <c r="M346" i="2" s="1"/>
  <c r="D350" i="2"/>
  <c r="F350" i="2" s="1"/>
  <c r="O353" i="2"/>
  <c r="M359" i="2"/>
  <c r="I364" i="2"/>
  <c r="D368" i="2"/>
  <c r="K370" i="2"/>
  <c r="K378" i="2"/>
  <c r="L340" i="2"/>
  <c r="M378" i="2"/>
  <c r="H111" i="4"/>
  <c r="G355" i="2"/>
  <c r="G357" i="2"/>
  <c r="D358" i="2"/>
  <c r="F358" i="2" s="1"/>
  <c r="O359" i="2"/>
  <c r="J369" i="2"/>
  <c r="N370" i="2"/>
  <c r="M370" i="2"/>
  <c r="N378" i="2"/>
  <c r="L317" i="2"/>
  <c r="J95" i="3"/>
  <c r="H34" i="3"/>
  <c r="H55" i="3" s="1"/>
  <c r="H56" i="3" s="1"/>
  <c r="H97" i="3" s="1"/>
  <c r="H103" i="3" s="1"/>
  <c r="H106" i="3" s="1"/>
  <c r="K64" i="3"/>
  <c r="M24" i="3"/>
  <c r="M44" i="3"/>
  <c r="M51" i="3"/>
  <c r="C95" i="3"/>
  <c r="C97" i="3" s="1"/>
  <c r="C103" i="3" s="1"/>
  <c r="C106" i="3" s="1"/>
  <c r="M38" i="3"/>
  <c r="I55" i="3"/>
  <c r="K349" i="2"/>
  <c r="O219" i="2"/>
  <c r="L188" i="2"/>
  <c r="M173" i="2"/>
  <c r="K156" i="2"/>
  <c r="G48" i="4"/>
  <c r="E48" i="11" s="1"/>
  <c r="D59" i="4"/>
  <c r="B15" i="9" s="1"/>
  <c r="D8" i="9"/>
  <c r="M149" i="2"/>
  <c r="N149" i="2"/>
  <c r="J20" i="2"/>
  <c r="O20" i="2" s="1"/>
  <c r="N349" i="2"/>
  <c r="M217" i="2"/>
  <c r="O217" i="2"/>
  <c r="H96" i="4"/>
  <c r="O194" i="2"/>
  <c r="F83" i="4"/>
  <c r="D81" i="11" s="1"/>
  <c r="M190" i="2"/>
  <c r="J174" i="2"/>
  <c r="O174" i="2" s="1"/>
  <c r="J165" i="2"/>
  <c r="O165" i="2" s="1"/>
  <c r="M166" i="2"/>
  <c r="O166" i="2"/>
  <c r="M159" i="2"/>
  <c r="N156" i="2"/>
  <c r="N132" i="2"/>
  <c r="K132" i="2"/>
  <c r="K130" i="2"/>
  <c r="M132" i="2"/>
  <c r="H42" i="4"/>
  <c r="F48" i="4"/>
  <c r="D48" i="11" s="1"/>
  <c r="O132" i="2"/>
  <c r="H41" i="4"/>
  <c r="J123" i="2"/>
  <c r="O123" i="2" s="1"/>
  <c r="O124" i="2"/>
  <c r="O122" i="2"/>
  <c r="M121" i="2"/>
  <c r="J113" i="2"/>
  <c r="M118" i="2"/>
  <c r="H33" i="4"/>
  <c r="M119" i="2"/>
  <c r="F39" i="4"/>
  <c r="D39" i="11" s="1"/>
  <c r="O119" i="2"/>
  <c r="O110" i="2"/>
  <c r="N110" i="2"/>
  <c r="I30" i="6"/>
  <c r="D67" i="4"/>
  <c r="B16" i="9" s="1"/>
  <c r="F351" i="2"/>
  <c r="B277" i="2"/>
  <c r="D117" i="4"/>
  <c r="M347" i="2"/>
  <c r="N325" i="2"/>
  <c r="K325" i="2"/>
  <c r="D26" i="9"/>
  <c r="G322" i="2"/>
  <c r="E110" i="4"/>
  <c r="K323" i="2"/>
  <c r="L322" i="2"/>
  <c r="N323" i="2"/>
  <c r="D105" i="4"/>
  <c r="B24" i="9" s="1"/>
  <c r="F287" i="2"/>
  <c r="F254" i="2"/>
  <c r="L216" i="2"/>
  <c r="F216" i="2"/>
  <c r="D211" i="2"/>
  <c r="F211" i="2" s="1"/>
  <c r="F207" i="2"/>
  <c r="L198" i="2"/>
  <c r="F198" i="2"/>
  <c r="M194" i="2"/>
  <c r="K193" i="2"/>
  <c r="E79" i="4"/>
  <c r="N193" i="2"/>
  <c r="M192" i="2"/>
  <c r="D83" i="4"/>
  <c r="B19" i="9" s="1"/>
  <c r="F188" i="2"/>
  <c r="F184" i="2"/>
  <c r="K185" i="2"/>
  <c r="G184" i="2"/>
  <c r="M185" i="2"/>
  <c r="G169" i="2"/>
  <c r="F167" i="2"/>
  <c r="M167" i="2" s="1"/>
  <c r="G168" i="2"/>
  <c r="C88" i="11" s="1"/>
  <c r="F165" i="2"/>
  <c r="M164" i="2"/>
  <c r="F161" i="2"/>
  <c r="M162" i="2"/>
  <c r="N155" i="2"/>
  <c r="E61" i="4"/>
  <c r="M155" i="2"/>
  <c r="F153" i="2"/>
  <c r="M154" i="2"/>
  <c r="G154" i="2"/>
  <c r="L153" i="2"/>
  <c r="E50" i="4"/>
  <c r="M145" i="2"/>
  <c r="G144" i="2"/>
  <c r="G140" i="2" s="1"/>
  <c r="N143" i="2"/>
  <c r="F140" i="2"/>
  <c r="M140" i="2" s="1"/>
  <c r="M141" i="2"/>
  <c r="N141" i="2"/>
  <c r="E49" i="4"/>
  <c r="K141" i="2"/>
  <c r="L133" i="2"/>
  <c r="F133" i="2"/>
  <c r="M135" i="2"/>
  <c r="G133" i="2"/>
  <c r="N134" i="2"/>
  <c r="E68" i="4"/>
  <c r="K134" i="2"/>
  <c r="M134" i="2"/>
  <c r="D72" i="4"/>
  <c r="B17" i="9" s="1"/>
  <c r="M130" i="2"/>
  <c r="G128" i="2"/>
  <c r="C44" i="11" s="1"/>
  <c r="M127" i="2"/>
  <c r="D48" i="4"/>
  <c r="B14" i="9" s="1"/>
  <c r="E42" i="4"/>
  <c r="N126" i="2"/>
  <c r="K125" i="2"/>
  <c r="E41" i="4"/>
  <c r="N125" i="2"/>
  <c r="F123" i="2"/>
  <c r="M125" i="2"/>
  <c r="L123" i="2"/>
  <c r="M124" i="2"/>
  <c r="G124" i="2"/>
  <c r="C40" i="11" s="1"/>
  <c r="E36" i="4"/>
  <c r="K121" i="2"/>
  <c r="F113" i="2"/>
  <c r="M114" i="2"/>
  <c r="L113" i="2"/>
  <c r="B103" i="2"/>
  <c r="B102" i="2" s="1"/>
  <c r="D39" i="4"/>
  <c r="B13" i="9" s="1"/>
  <c r="C103" i="2"/>
  <c r="D98" i="4"/>
  <c r="B20" i="9" s="1"/>
  <c r="E103" i="2"/>
  <c r="G112" i="2"/>
  <c r="K107" i="2"/>
  <c r="E17" i="4"/>
  <c r="D27" i="4"/>
  <c r="B12" i="9" s="1"/>
  <c r="F20" i="2"/>
  <c r="M21" i="2"/>
  <c r="B16" i="2"/>
  <c r="E17" i="2"/>
  <c r="F18" i="2"/>
  <c r="G18" i="2" s="1"/>
  <c r="M30" i="3"/>
  <c r="J317" i="2"/>
  <c r="K318" i="2"/>
  <c r="B32" i="9"/>
  <c r="D8" i="4"/>
  <c r="F27" i="4"/>
  <c r="D27" i="11" s="1"/>
  <c r="B8" i="9"/>
  <c r="D33" i="9"/>
  <c r="G105" i="4"/>
  <c r="E105" i="11" s="1"/>
  <c r="K54" i="3"/>
  <c r="M54" i="3" s="1"/>
  <c r="M18" i="3"/>
  <c r="K34" i="3"/>
  <c r="M34" i="3" s="1"/>
  <c r="J55" i="3"/>
  <c r="I25" i="6"/>
  <c r="J25" i="6" s="1"/>
  <c r="I53" i="6"/>
  <c r="M88" i="3"/>
  <c r="K94" i="3"/>
  <c r="M46" i="3"/>
  <c r="M48" i="3"/>
  <c r="L44" i="3"/>
  <c r="M33" i="3"/>
  <c r="L31" i="3"/>
  <c r="M31" i="3"/>
  <c r="M32" i="3"/>
  <c r="K20" i="3"/>
  <c r="J324" i="2"/>
  <c r="G110" i="4"/>
  <c r="H100" i="4"/>
  <c r="O318" i="2"/>
  <c r="H102" i="4"/>
  <c r="J281" i="2"/>
  <c r="O281" i="2" s="1"/>
  <c r="J216" i="2"/>
  <c r="O216" i="2" s="1"/>
  <c r="M200" i="2"/>
  <c r="J188" i="2"/>
  <c r="O188" i="2" s="1"/>
  <c r="M189" i="2"/>
  <c r="O189" i="2"/>
  <c r="O175" i="2"/>
  <c r="M175" i="2"/>
  <c r="G67" i="4"/>
  <c r="E65" i="11" s="1"/>
  <c r="K155" i="2"/>
  <c r="J153" i="2"/>
  <c r="O153" i="2" s="1"/>
  <c r="O135" i="2"/>
  <c r="K127" i="2"/>
  <c r="O127" i="2"/>
  <c r="N121" i="2"/>
  <c r="G39" i="4"/>
  <c r="E39" i="11" s="1"/>
  <c r="M115" i="2"/>
  <c r="M348" i="2"/>
  <c r="K348" i="2"/>
  <c r="N348" i="2"/>
  <c r="H109" i="4"/>
  <c r="M349" i="2"/>
  <c r="O328" i="2"/>
  <c r="O325" i="2"/>
  <c r="L324" i="2"/>
  <c r="M323" i="2"/>
  <c r="J322" i="2"/>
  <c r="F110" i="4"/>
  <c r="M319" i="2"/>
  <c r="O319" i="2"/>
  <c r="H104" i="4"/>
  <c r="H101" i="4"/>
  <c r="J287" i="2"/>
  <c r="O287" i="2" s="1"/>
  <c r="F105" i="4"/>
  <c r="D105" i="11" s="1"/>
  <c r="I278" i="2"/>
  <c r="M256" i="2"/>
  <c r="J254" i="2"/>
  <c r="O256" i="2"/>
  <c r="N217" i="2"/>
  <c r="K217" i="2"/>
  <c r="O218" i="2"/>
  <c r="K222" i="2"/>
  <c r="O220" i="2"/>
  <c r="H26" i="4"/>
  <c r="H22" i="4"/>
  <c r="N222" i="2"/>
  <c r="H25" i="4"/>
  <c r="M222" i="2"/>
  <c r="M221" i="2"/>
  <c r="M219" i="2"/>
  <c r="O208" i="2"/>
  <c r="O199" i="2"/>
  <c r="J198" i="2"/>
  <c r="O198" i="2" s="1"/>
  <c r="N202" i="2"/>
  <c r="O200" i="2"/>
  <c r="M202" i="2"/>
  <c r="O202" i="2"/>
  <c r="G83" i="4"/>
  <c r="E81" i="11" s="1"/>
  <c r="O190" i="2"/>
  <c r="N192" i="2"/>
  <c r="O193" i="2"/>
  <c r="O195" i="2"/>
  <c r="H77" i="4"/>
  <c r="M193" i="2"/>
  <c r="H65" i="4"/>
  <c r="M160" i="2"/>
  <c r="M156" i="2"/>
  <c r="N158" i="2"/>
  <c r="K159" i="2"/>
  <c r="M157" i="2"/>
  <c r="N159" i="2"/>
  <c r="K158" i="2"/>
  <c r="K160" i="2"/>
  <c r="M158" i="2"/>
  <c r="O156" i="2"/>
  <c r="O157" i="2"/>
  <c r="O158" i="2"/>
  <c r="O160" i="2"/>
  <c r="H61" i="4"/>
  <c r="O154" i="2"/>
  <c r="G72" i="4"/>
  <c r="E70" i="11" s="1"/>
  <c r="O136" i="2"/>
  <c r="H69" i="4"/>
  <c r="H68" i="4"/>
  <c r="N117" i="2"/>
  <c r="K117" i="2"/>
  <c r="O116" i="2"/>
  <c r="H32" i="4"/>
  <c r="O115" i="2"/>
  <c r="M116" i="2"/>
  <c r="M117" i="2"/>
  <c r="J111" i="2"/>
  <c r="O111" i="2" s="1"/>
  <c r="H95" i="4"/>
  <c r="M112" i="2"/>
  <c r="K106" i="2"/>
  <c r="M106" i="2"/>
  <c r="G27" i="4"/>
  <c r="E27" i="11" s="1"/>
  <c r="L104" i="2"/>
  <c r="O105" i="2"/>
  <c r="O106" i="2"/>
  <c r="O108" i="2"/>
  <c r="O109" i="2"/>
  <c r="M110" i="2"/>
  <c r="N107" i="2"/>
  <c r="K110" i="2"/>
  <c r="G353" i="2"/>
  <c r="G346" i="2"/>
  <c r="K347" i="2"/>
  <c r="E111" i="4"/>
  <c r="N347" i="2"/>
  <c r="D321" i="2"/>
  <c r="F321" i="2" s="1"/>
  <c r="N318" i="2"/>
  <c r="E100" i="4"/>
  <c r="G317" i="2"/>
  <c r="N288" i="2"/>
  <c r="E101" i="4"/>
  <c r="G287" i="2"/>
  <c r="K288" i="2"/>
  <c r="D278" i="2"/>
  <c r="F278" i="2" s="1"/>
  <c r="N282" i="2"/>
  <c r="G281" i="2"/>
  <c r="E102" i="4"/>
  <c r="K282" i="2"/>
  <c r="M282" i="2"/>
  <c r="K256" i="2"/>
  <c r="E88" i="4"/>
  <c r="N256" i="2"/>
  <c r="N257" i="2"/>
  <c r="K257" i="2"/>
  <c r="E89" i="4"/>
  <c r="G254" i="2"/>
  <c r="M257" i="2"/>
  <c r="E87" i="4"/>
  <c r="N255" i="2"/>
  <c r="K218" i="2"/>
  <c r="N218" i="2"/>
  <c r="E22" i="4"/>
  <c r="N220" i="2"/>
  <c r="E24" i="4"/>
  <c r="K220" i="2"/>
  <c r="N221" i="2"/>
  <c r="E25" i="4"/>
  <c r="K221" i="2"/>
  <c r="G219" i="2"/>
  <c r="M218" i="2"/>
  <c r="M220" i="2"/>
  <c r="N208" i="2"/>
  <c r="G207" i="2"/>
  <c r="E85" i="4"/>
  <c r="M208" i="2"/>
  <c r="E82" i="4"/>
  <c r="N200" i="2"/>
  <c r="K200" i="2"/>
  <c r="N201" i="2"/>
  <c r="E96" i="4"/>
  <c r="N199" i="2"/>
  <c r="G198" i="2"/>
  <c r="K199" i="2"/>
  <c r="E81" i="4"/>
  <c r="M201" i="2"/>
  <c r="K202" i="2"/>
  <c r="K195" i="2"/>
  <c r="N195" i="2"/>
  <c r="E80" i="4"/>
  <c r="N189" i="2"/>
  <c r="E75" i="4"/>
  <c r="K189" i="2"/>
  <c r="G188" i="2"/>
  <c r="N190" i="2"/>
  <c r="E76" i="4"/>
  <c r="K190" i="2"/>
  <c r="K194" i="2"/>
  <c r="N194" i="2"/>
  <c r="E77" i="4"/>
  <c r="K191" i="2"/>
  <c r="N191" i="2"/>
  <c r="E78" i="4"/>
  <c r="M195" i="2"/>
  <c r="M191" i="2"/>
  <c r="E93" i="4"/>
  <c r="N185" i="2"/>
  <c r="G174" i="2"/>
  <c r="E84" i="4"/>
  <c r="N175" i="2"/>
  <c r="K175" i="2"/>
  <c r="E94" i="4"/>
  <c r="K173" i="2"/>
  <c r="N173" i="2"/>
  <c r="E92" i="4"/>
  <c r="K166" i="2"/>
  <c r="G165" i="2"/>
  <c r="N166" i="2"/>
  <c r="E86" i="4"/>
  <c r="G163" i="2"/>
  <c r="N164" i="2"/>
  <c r="K164" i="2"/>
  <c r="N162" i="2"/>
  <c r="G161" i="2"/>
  <c r="E73" i="4"/>
  <c r="E74" i="4" s="1"/>
  <c r="D18" i="9" s="1"/>
  <c r="K162" i="2"/>
  <c r="K157" i="2"/>
  <c r="N157" i="2"/>
  <c r="E63" i="4"/>
  <c r="N160" i="2"/>
  <c r="E66" i="4"/>
  <c r="N145" i="2"/>
  <c r="K145" i="2"/>
  <c r="K142" i="2"/>
  <c r="K135" i="2"/>
  <c r="E69" i="4"/>
  <c r="N135" i="2"/>
  <c r="N136" i="2"/>
  <c r="K136" i="2"/>
  <c r="E70" i="4"/>
  <c r="K137" i="2"/>
  <c r="E71" i="4"/>
  <c r="N137" i="2"/>
  <c r="M136" i="2"/>
  <c r="N130" i="2"/>
  <c r="N127" i="2"/>
  <c r="E43" i="4"/>
  <c r="K114" i="2"/>
  <c r="N114" i="2"/>
  <c r="N118" i="2"/>
  <c r="K118" i="2"/>
  <c r="N119" i="2"/>
  <c r="K119" i="2"/>
  <c r="K120" i="2"/>
  <c r="N120" i="2"/>
  <c r="K122" i="2"/>
  <c r="N122" i="2"/>
  <c r="D103" i="2"/>
  <c r="G116" i="2"/>
  <c r="M120" i="2"/>
  <c r="G115" i="2"/>
  <c r="C30" i="11" s="1"/>
  <c r="E15" i="4"/>
  <c r="E18" i="4"/>
  <c r="N108" i="2"/>
  <c r="K108" i="2"/>
  <c r="N109" i="2"/>
  <c r="K109" i="2"/>
  <c r="E19" i="4"/>
  <c r="M109" i="2"/>
  <c r="M105" i="2"/>
  <c r="E20" i="4"/>
  <c r="E16" i="4"/>
  <c r="N106" i="2"/>
  <c r="F104" i="2"/>
  <c r="N105" i="2"/>
  <c r="N21" i="2"/>
  <c r="G20" i="2"/>
  <c r="C9" i="11" s="1"/>
  <c r="C10" i="11" s="1"/>
  <c r="K21" i="2"/>
  <c r="D17" i="2"/>
  <c r="N19" i="2"/>
  <c r="L105" i="3"/>
  <c r="L104" i="3"/>
  <c r="M101" i="3"/>
  <c r="L101" i="3"/>
  <c r="K102" i="3"/>
  <c r="L100" i="3"/>
  <c r="M100" i="3"/>
  <c r="J102" i="3"/>
  <c r="E114" i="12" l="1"/>
  <c r="F70" i="12"/>
  <c r="O291" i="2"/>
  <c r="K291" i="2"/>
  <c r="K233" i="2"/>
  <c r="N233" i="2"/>
  <c r="N334" i="2"/>
  <c r="K334" i="2"/>
  <c r="D114" i="12"/>
  <c r="J321" i="2"/>
  <c r="H13" i="4"/>
  <c r="B7" i="9"/>
  <c r="F117" i="4"/>
  <c r="D116" i="11" s="1"/>
  <c r="D13" i="4"/>
  <c r="B122" i="11"/>
  <c r="F13" i="4"/>
  <c r="F103" i="12"/>
  <c r="K319" i="2"/>
  <c r="F81" i="12"/>
  <c r="F110" i="12"/>
  <c r="H107" i="4"/>
  <c r="F105" i="12"/>
  <c r="M322" i="2"/>
  <c r="F108" i="12"/>
  <c r="F96" i="12"/>
  <c r="F65" i="12"/>
  <c r="H59" i="4"/>
  <c r="F54" i="12"/>
  <c r="F57" i="12" s="1"/>
  <c r="E57" i="12"/>
  <c r="E97" i="12" s="1"/>
  <c r="E120" i="12" s="1"/>
  <c r="D57" i="12"/>
  <c r="D97" i="12" s="1"/>
  <c r="F48" i="12"/>
  <c r="F39" i="12"/>
  <c r="F27" i="12"/>
  <c r="C277" i="2"/>
  <c r="L204" i="2"/>
  <c r="N340" i="2"/>
  <c r="G117" i="4"/>
  <c r="E116" i="11" s="1"/>
  <c r="F81" i="11"/>
  <c r="F70" i="11"/>
  <c r="G321" i="2"/>
  <c r="M317" i="2"/>
  <c r="F105" i="11"/>
  <c r="C114" i="11"/>
  <c r="E115" i="4"/>
  <c r="N319" i="2"/>
  <c r="O315" i="2"/>
  <c r="M315" i="2"/>
  <c r="N315" i="2"/>
  <c r="K315" i="2"/>
  <c r="K303" i="2"/>
  <c r="N303" i="2"/>
  <c r="K227" i="2"/>
  <c r="N227" i="2"/>
  <c r="K328" i="2"/>
  <c r="N297" i="2"/>
  <c r="K258" i="2"/>
  <c r="N258" i="2"/>
  <c r="N184" i="2"/>
  <c r="N245" i="2"/>
  <c r="K245" i="2"/>
  <c r="D13" i="11"/>
  <c r="F13" i="11" s="1"/>
  <c r="K249" i="2"/>
  <c r="N336" i="2"/>
  <c r="K336" i="2"/>
  <c r="M184" i="2"/>
  <c r="K313" i="2"/>
  <c r="N313" i="2"/>
  <c r="K340" i="2"/>
  <c r="F65" i="11"/>
  <c r="F57" i="11"/>
  <c r="F48" i="11"/>
  <c r="D97" i="11"/>
  <c r="F39" i="11"/>
  <c r="F27" i="11"/>
  <c r="F8" i="11"/>
  <c r="M18" i="2"/>
  <c r="O340" i="2"/>
  <c r="N328" i="2"/>
  <c r="M328" i="2"/>
  <c r="H203" i="2"/>
  <c r="H102" i="2" s="1"/>
  <c r="H15" i="2"/>
  <c r="N372" i="2"/>
  <c r="C120" i="11"/>
  <c r="C121" i="11" s="1"/>
  <c r="G216" i="2"/>
  <c r="N216" i="2" s="1"/>
  <c r="C23" i="11"/>
  <c r="C27" i="11" s="1"/>
  <c r="N169" i="2"/>
  <c r="C89" i="11"/>
  <c r="K154" i="2"/>
  <c r="C58" i="11"/>
  <c r="C65" i="11" s="1"/>
  <c r="K144" i="2"/>
  <c r="C52" i="11"/>
  <c r="C57" i="11" s="1"/>
  <c r="E31" i="4"/>
  <c r="C31" i="11"/>
  <c r="C39" i="11" s="1"/>
  <c r="G111" i="2"/>
  <c r="C93" i="11"/>
  <c r="N18" i="2"/>
  <c r="C7" i="11"/>
  <c r="C8" i="11" s="1"/>
  <c r="C13" i="11" s="1"/>
  <c r="F96" i="11"/>
  <c r="E97" i="11"/>
  <c r="E98" i="11" s="1"/>
  <c r="C48" i="11"/>
  <c r="O307" i="2"/>
  <c r="M307" i="2"/>
  <c r="K307" i="2"/>
  <c r="N307" i="2"/>
  <c r="N324" i="2"/>
  <c r="F31" i="9"/>
  <c r="K184" i="2"/>
  <c r="K133" i="2"/>
  <c r="N144" i="2"/>
  <c r="G153" i="2"/>
  <c r="K153" i="2" s="1"/>
  <c r="L83" i="3"/>
  <c r="K95" i="3"/>
  <c r="M95" i="3" s="1"/>
  <c r="M14" i="3"/>
  <c r="M174" i="2"/>
  <c r="N172" i="2"/>
  <c r="K172" i="2"/>
  <c r="J24" i="6"/>
  <c r="J52" i="6" s="1"/>
  <c r="J54" i="6" s="1"/>
  <c r="J57" i="6" s="1"/>
  <c r="G371" i="2"/>
  <c r="N371" i="2" s="1"/>
  <c r="L350" i="2"/>
  <c r="M161" i="2"/>
  <c r="I56" i="3"/>
  <c r="I97" i="3" s="1"/>
  <c r="J350" i="2"/>
  <c r="M350" i="2" s="1"/>
  <c r="F27" i="9"/>
  <c r="F29" i="9"/>
  <c r="H277" i="2"/>
  <c r="L211" i="2"/>
  <c r="M207" i="2"/>
  <c r="M133" i="2"/>
  <c r="H39" i="4"/>
  <c r="O59" i="2"/>
  <c r="M59" i="2"/>
  <c r="J16" i="2"/>
  <c r="O16" i="2" s="1"/>
  <c r="L73" i="3"/>
  <c r="J204" i="2"/>
  <c r="O204" i="2" s="1"/>
  <c r="O207" i="2"/>
  <c r="M354" i="2"/>
  <c r="O342" i="2"/>
  <c r="M342" i="2"/>
  <c r="M165" i="2"/>
  <c r="E121" i="4"/>
  <c r="D34" i="9" s="1"/>
  <c r="K372" i="2"/>
  <c r="K371" i="2" s="1"/>
  <c r="D28" i="9"/>
  <c r="M146" i="2"/>
  <c r="K55" i="3"/>
  <c r="M55" i="3" s="1"/>
  <c r="K147" i="2"/>
  <c r="N147" i="2"/>
  <c r="G146" i="2"/>
  <c r="K146" i="2" s="1"/>
  <c r="K63" i="2"/>
  <c r="N63" i="2"/>
  <c r="G62" i="2"/>
  <c r="K180" i="2"/>
  <c r="N180" i="2"/>
  <c r="N59" i="2"/>
  <c r="J17" i="2"/>
  <c r="O17" i="2" s="1"/>
  <c r="C102" i="2"/>
  <c r="M172" i="2"/>
  <c r="G167" i="2"/>
  <c r="K167" i="2" s="1"/>
  <c r="E52" i="4"/>
  <c r="E59" i="4" s="1"/>
  <c r="D15" i="9" s="1"/>
  <c r="M113" i="2"/>
  <c r="E95" i="4"/>
  <c r="L203" i="2"/>
  <c r="H83" i="4"/>
  <c r="M20" i="2"/>
  <c r="O369" i="2"/>
  <c r="M369" i="2"/>
  <c r="J368" i="2"/>
  <c r="N369" i="2"/>
  <c r="K369" i="2"/>
  <c r="N355" i="2"/>
  <c r="K355" i="2"/>
  <c r="K354" i="2" s="1"/>
  <c r="G354" i="2"/>
  <c r="N354" i="2" s="1"/>
  <c r="L364" i="2"/>
  <c r="I363" i="2"/>
  <c r="L363" i="2" s="1"/>
  <c r="N225" i="2"/>
  <c r="M225" i="2"/>
  <c r="O225" i="2"/>
  <c r="K225" i="2"/>
  <c r="N305" i="2"/>
  <c r="N79" i="2"/>
  <c r="K79" i="2"/>
  <c r="G78" i="2"/>
  <c r="K74" i="2"/>
  <c r="N74" i="2"/>
  <c r="K46" i="2"/>
  <c r="G45" i="2"/>
  <c r="N46" i="2"/>
  <c r="K33" i="2"/>
  <c r="K41" i="2"/>
  <c r="K28" i="2"/>
  <c r="K100" i="2"/>
  <c r="K92" i="2"/>
  <c r="N90" i="2"/>
  <c r="K90" i="2"/>
  <c r="N57" i="2"/>
  <c r="E60" i="4"/>
  <c r="E67" i="4" s="1"/>
  <c r="D16" i="9" s="1"/>
  <c r="O272" i="2"/>
  <c r="N272" i="2"/>
  <c r="K272" i="2"/>
  <c r="M272" i="2"/>
  <c r="O311" i="2"/>
  <c r="N311" i="2"/>
  <c r="M311" i="2"/>
  <c r="K311" i="2"/>
  <c r="O289" i="2"/>
  <c r="M289" i="2"/>
  <c r="K289" i="2"/>
  <c r="N289" i="2"/>
  <c r="O146" i="2"/>
  <c r="N67" i="2"/>
  <c r="G66" i="2"/>
  <c r="K67" i="2"/>
  <c r="N212" i="2"/>
  <c r="M212" i="2"/>
  <c r="K212" i="2"/>
  <c r="O212" i="2"/>
  <c r="K73" i="2"/>
  <c r="N73" i="2"/>
  <c r="G72" i="2"/>
  <c r="N138" i="2"/>
  <c r="K138" i="2"/>
  <c r="K35" i="2"/>
  <c r="N76" i="2"/>
  <c r="K76" i="2"/>
  <c r="N301" i="2"/>
  <c r="M301" i="2"/>
  <c r="O301" i="2"/>
  <c r="K301" i="2"/>
  <c r="K326" i="2"/>
  <c r="N326" i="2"/>
  <c r="N309" i="2"/>
  <c r="M309" i="2"/>
  <c r="O309" i="2"/>
  <c r="K309" i="2"/>
  <c r="K260" i="2"/>
  <c r="O260" i="2"/>
  <c r="M260" i="2"/>
  <c r="N260" i="2"/>
  <c r="N186" i="2"/>
  <c r="M186" i="2"/>
  <c r="O186" i="2"/>
  <c r="K186" i="2"/>
  <c r="N214" i="2"/>
  <c r="O214" i="2"/>
  <c r="M214" i="2"/>
  <c r="N262" i="2"/>
  <c r="K262" i="2"/>
  <c r="N52" i="2"/>
  <c r="K52" i="2"/>
  <c r="G51" i="2"/>
  <c r="N241" i="2"/>
  <c r="N65" i="2"/>
  <c r="K65" i="2"/>
  <c r="G64" i="2"/>
  <c r="N70" i="2"/>
  <c r="K70" i="2"/>
  <c r="N84" i="2"/>
  <c r="N357" i="2"/>
  <c r="G356" i="2"/>
  <c r="N356" i="2" s="1"/>
  <c r="K357" i="2"/>
  <c r="K356" i="2" s="1"/>
  <c r="F368" i="2"/>
  <c r="D363" i="2"/>
  <c r="F363" i="2" s="1"/>
  <c r="N342" i="2"/>
  <c r="K342" i="2"/>
  <c r="G358" i="2"/>
  <c r="K359" i="2"/>
  <c r="H90" i="4"/>
  <c r="H98" i="4" s="1"/>
  <c r="O167" i="2"/>
  <c r="K50" i="2"/>
  <c r="G49" i="2"/>
  <c r="N50" i="2"/>
  <c r="N229" i="2"/>
  <c r="N24" i="2"/>
  <c r="G23" i="2"/>
  <c r="K24" i="2"/>
  <c r="L34" i="3"/>
  <c r="K75" i="3"/>
  <c r="M64" i="3"/>
  <c r="L64" i="3"/>
  <c r="L54" i="3"/>
  <c r="B9" i="9"/>
  <c r="H48" i="4"/>
  <c r="M281" i="2"/>
  <c r="J278" i="2"/>
  <c r="M278" i="2" s="1"/>
  <c r="M216" i="2"/>
  <c r="J211" i="2"/>
  <c r="M211" i="2" s="1"/>
  <c r="M188" i="2"/>
  <c r="H67" i="4"/>
  <c r="M123" i="2"/>
  <c r="O113" i="2"/>
  <c r="M111" i="2"/>
  <c r="F99" i="4"/>
  <c r="I24" i="6"/>
  <c r="I52" i="6" s="1"/>
  <c r="I54" i="6" s="1"/>
  <c r="I57" i="6" s="1"/>
  <c r="G123" i="2"/>
  <c r="K123" i="2" s="1"/>
  <c r="E105" i="4"/>
  <c r="D24" i="9" s="1"/>
  <c r="D203" i="2"/>
  <c r="D102" i="2" s="1"/>
  <c r="E102" i="2"/>
  <c r="K169" i="2"/>
  <c r="E91" i="4"/>
  <c r="E90" i="4"/>
  <c r="K168" i="2"/>
  <c r="N168" i="2"/>
  <c r="N154" i="2"/>
  <c r="N133" i="2"/>
  <c r="E72" i="4"/>
  <c r="D17" i="9" s="1"/>
  <c r="C15" i="2"/>
  <c r="C14" i="2" s="1"/>
  <c r="C13" i="2" s="1"/>
  <c r="C12" i="2" s="1"/>
  <c r="N128" i="2"/>
  <c r="K128" i="2"/>
  <c r="E44" i="4"/>
  <c r="K124" i="2"/>
  <c r="N124" i="2"/>
  <c r="E40" i="4"/>
  <c r="L103" i="2"/>
  <c r="G113" i="2"/>
  <c r="N113" i="2" s="1"/>
  <c r="E30" i="4"/>
  <c r="B15" i="2"/>
  <c r="B14" i="2" s="1"/>
  <c r="B13" i="2" s="1"/>
  <c r="B12" i="2" s="1"/>
  <c r="B11" i="2" s="1"/>
  <c r="B123" i="11" s="1"/>
  <c r="B21" i="9"/>
  <c r="N112" i="2"/>
  <c r="K112" i="2"/>
  <c r="D99" i="4"/>
  <c r="D123" i="4" s="1"/>
  <c r="E16" i="2"/>
  <c r="L17" i="2"/>
  <c r="O317" i="2"/>
  <c r="K317" i="2"/>
  <c r="O324" i="2"/>
  <c r="H105" i="4"/>
  <c r="J56" i="3"/>
  <c r="J97" i="3" s="1"/>
  <c r="L94" i="3"/>
  <c r="M94" i="3"/>
  <c r="K21" i="3"/>
  <c r="L20" i="3"/>
  <c r="M20" i="3"/>
  <c r="M324" i="2"/>
  <c r="K324" i="2"/>
  <c r="M198" i="2"/>
  <c r="M153" i="2"/>
  <c r="H72" i="4"/>
  <c r="H110" i="4"/>
  <c r="O322" i="2"/>
  <c r="O321" i="2"/>
  <c r="N322" i="2"/>
  <c r="K322" i="2"/>
  <c r="M287" i="2"/>
  <c r="L278" i="2"/>
  <c r="I277" i="2"/>
  <c r="L277" i="2" s="1"/>
  <c r="M254" i="2"/>
  <c r="O254" i="2"/>
  <c r="H27" i="4"/>
  <c r="G99" i="4"/>
  <c r="I15" i="2"/>
  <c r="I14" i="2" s="1"/>
  <c r="J103" i="2"/>
  <c r="O103" i="2" s="1"/>
  <c r="I102" i="2"/>
  <c r="N353" i="2"/>
  <c r="D30" i="9"/>
  <c r="G351" i="2"/>
  <c r="K353" i="2"/>
  <c r="K351" i="2" s="1"/>
  <c r="D29" i="9"/>
  <c r="N346" i="2"/>
  <c r="K346" i="2"/>
  <c r="N317" i="2"/>
  <c r="K287" i="2"/>
  <c r="N287" i="2"/>
  <c r="D277" i="2"/>
  <c r="F277" i="2" s="1"/>
  <c r="N281" i="2"/>
  <c r="G278" i="2"/>
  <c r="K281" i="2"/>
  <c r="N254" i="2"/>
  <c r="K254" i="2"/>
  <c r="E23" i="4"/>
  <c r="E27" i="4" s="1"/>
  <c r="D12" i="9" s="1"/>
  <c r="K219" i="2"/>
  <c r="N219" i="2"/>
  <c r="K207" i="2"/>
  <c r="G204" i="2"/>
  <c r="N207" i="2"/>
  <c r="N198" i="2"/>
  <c r="K198" i="2"/>
  <c r="N188" i="2"/>
  <c r="K188" i="2"/>
  <c r="E83" i="4"/>
  <c r="D19" i="9" s="1"/>
  <c r="N174" i="2"/>
  <c r="K174" i="2"/>
  <c r="K165" i="2"/>
  <c r="N165" i="2"/>
  <c r="N163" i="2"/>
  <c r="K163" i="2"/>
  <c r="K161" i="2"/>
  <c r="N161" i="2"/>
  <c r="F103" i="2"/>
  <c r="K140" i="2"/>
  <c r="N140" i="2"/>
  <c r="N115" i="2"/>
  <c r="K115" i="2"/>
  <c r="K116" i="2"/>
  <c r="N116" i="2"/>
  <c r="K111" i="2"/>
  <c r="N111" i="2"/>
  <c r="M104" i="2"/>
  <c r="G104" i="2"/>
  <c r="K20" i="2"/>
  <c r="N20" i="2"/>
  <c r="E9" i="4"/>
  <c r="F17" i="2"/>
  <c r="D16" i="2"/>
  <c r="E7" i="4"/>
  <c r="K18" i="2"/>
  <c r="L102" i="3"/>
  <c r="M102" i="3"/>
  <c r="D120" i="12" l="1"/>
  <c r="E39" i="4"/>
  <c r="D13" i="9" s="1"/>
  <c r="N146" i="2"/>
  <c r="G123" i="4"/>
  <c r="F24" i="9"/>
  <c r="J103" i="3"/>
  <c r="K103" i="3" s="1"/>
  <c r="F116" i="11"/>
  <c r="F123" i="4"/>
  <c r="I103" i="3"/>
  <c r="I106" i="3" s="1"/>
  <c r="F114" i="12"/>
  <c r="F97" i="12"/>
  <c r="H14" i="2"/>
  <c r="H13" i="2" s="1"/>
  <c r="H12" i="2" s="1"/>
  <c r="H11" i="2" s="1"/>
  <c r="D98" i="11"/>
  <c r="D122" i="11" s="1"/>
  <c r="F97" i="11"/>
  <c r="F98" i="11" s="1"/>
  <c r="K216" i="2"/>
  <c r="G211" i="2"/>
  <c r="G203" i="2" s="1"/>
  <c r="N153" i="2"/>
  <c r="C96" i="11"/>
  <c r="C97" i="11" s="1"/>
  <c r="C98" i="11" s="1"/>
  <c r="E117" i="4"/>
  <c r="C112" i="11"/>
  <c r="C116" i="11" s="1"/>
  <c r="L95" i="3"/>
  <c r="O350" i="2"/>
  <c r="O351" i="2"/>
  <c r="M351" i="2"/>
  <c r="K350" i="2"/>
  <c r="H117" i="4"/>
  <c r="M204" i="2"/>
  <c r="F19" i="9"/>
  <c r="F20" i="9"/>
  <c r="F16" i="9"/>
  <c r="F17" i="9"/>
  <c r="F14" i="9"/>
  <c r="F13" i="9"/>
  <c r="F12" i="9"/>
  <c r="E122" i="4"/>
  <c r="N167" i="2"/>
  <c r="B22" i="9"/>
  <c r="B35" i="9" s="1"/>
  <c r="B37" i="9" s="1"/>
  <c r="L55" i="3"/>
  <c r="K62" i="2"/>
  <c r="N62" i="2"/>
  <c r="N123" i="2"/>
  <c r="K113" i="2"/>
  <c r="O278" i="2"/>
  <c r="K23" i="2"/>
  <c r="N23" i="2"/>
  <c r="N49" i="2"/>
  <c r="K49" i="2"/>
  <c r="G61" i="2"/>
  <c r="K64" i="2"/>
  <c r="N64" i="2"/>
  <c r="K51" i="2"/>
  <c r="N51" i="2"/>
  <c r="K358" i="2"/>
  <c r="N358" i="2"/>
  <c r="K368" i="2"/>
  <c r="O368" i="2"/>
  <c r="M368" i="2"/>
  <c r="N368" i="2"/>
  <c r="J363" i="2"/>
  <c r="N45" i="2"/>
  <c r="K45" i="2"/>
  <c r="N78" i="2"/>
  <c r="K78" i="2"/>
  <c r="N72" i="2"/>
  <c r="K72" i="2"/>
  <c r="K66" i="2"/>
  <c r="N66" i="2"/>
  <c r="L75" i="3"/>
  <c r="M75" i="3"/>
  <c r="O211" i="2"/>
  <c r="J203" i="2"/>
  <c r="O203" i="2" s="1"/>
  <c r="E98" i="4"/>
  <c r="D20" i="9" s="1"/>
  <c r="E48" i="4"/>
  <c r="D14" i="9" s="1"/>
  <c r="L102" i="2"/>
  <c r="F203" i="2"/>
  <c r="F102" i="2"/>
  <c r="G102" i="2" s="1"/>
  <c r="D124" i="4"/>
  <c r="E15" i="2"/>
  <c r="E14" i="2" s="1"/>
  <c r="E13" i="2" s="1"/>
  <c r="E12" i="2" s="1"/>
  <c r="E11" i="2" s="1"/>
  <c r="L16" i="2"/>
  <c r="K56" i="3"/>
  <c r="M56" i="3" s="1"/>
  <c r="M21" i="3"/>
  <c r="L21" i="3"/>
  <c r="H99" i="4"/>
  <c r="N321" i="2"/>
  <c r="F28" i="9"/>
  <c r="F32" i="9" s="1"/>
  <c r="K321" i="2"/>
  <c r="M321" i="2"/>
  <c r="J277" i="2"/>
  <c r="O277" i="2" s="1"/>
  <c r="J102" i="2"/>
  <c r="O102" i="2" s="1"/>
  <c r="J15" i="2"/>
  <c r="M103" i="2"/>
  <c r="I13" i="2"/>
  <c r="I12" i="2" s="1"/>
  <c r="N351" i="2"/>
  <c r="G350" i="2"/>
  <c r="N350" i="2" s="1"/>
  <c r="D32" i="9"/>
  <c r="N278" i="2"/>
  <c r="K278" i="2"/>
  <c r="N204" i="2"/>
  <c r="K204" i="2"/>
  <c r="G103" i="2"/>
  <c r="N103" i="2" s="1"/>
  <c r="N104" i="2"/>
  <c r="K104" i="2"/>
  <c r="D7" i="9"/>
  <c r="E10" i="4"/>
  <c r="E8" i="4"/>
  <c r="D6" i="9"/>
  <c r="F16" i="2"/>
  <c r="D15" i="2"/>
  <c r="D14" i="2" s="1"/>
  <c r="D13" i="2" s="1"/>
  <c r="D12" i="2" s="1"/>
  <c r="D11" i="2" s="1"/>
  <c r="G17" i="2"/>
  <c r="M17" i="2"/>
  <c r="C11" i="2"/>
  <c r="E122" i="11" l="1"/>
  <c r="E123" i="11" s="1"/>
  <c r="D123" i="11"/>
  <c r="O15" i="2"/>
  <c r="J14" i="2"/>
  <c r="O14" i="2" s="1"/>
  <c r="F120" i="12"/>
  <c r="D121" i="12"/>
  <c r="K211" i="2"/>
  <c r="N211" i="2"/>
  <c r="C122" i="11"/>
  <c r="G277" i="2"/>
  <c r="K277" i="2" s="1"/>
  <c r="H123" i="4"/>
  <c r="H126" i="4" s="1"/>
  <c r="F21" i="9"/>
  <c r="F22" i="9" s="1"/>
  <c r="D48" i="9" s="1"/>
  <c r="F124" i="4"/>
  <c r="E13" i="4"/>
  <c r="E99" i="4"/>
  <c r="D21" i="9"/>
  <c r="M203" i="2"/>
  <c r="O363" i="2"/>
  <c r="N363" i="2"/>
  <c r="M363" i="2"/>
  <c r="K363" i="2"/>
  <c r="K61" i="2"/>
  <c r="N61" i="2"/>
  <c r="L14" i="2"/>
  <c r="L15" i="2"/>
  <c r="D9" i="9"/>
  <c r="D41" i="9" s="1"/>
  <c r="L56" i="3"/>
  <c r="K97" i="3"/>
  <c r="K109" i="3" s="1"/>
  <c r="K110" i="3" s="1"/>
  <c r="K102" i="2"/>
  <c r="M277" i="2"/>
  <c r="M102" i="2"/>
  <c r="N102" i="2"/>
  <c r="L13" i="2"/>
  <c r="J13" i="2"/>
  <c r="O13" i="2" s="1"/>
  <c r="K203" i="2"/>
  <c r="N203" i="2"/>
  <c r="K103" i="2"/>
  <c r="M16" i="2"/>
  <c r="F15" i="2"/>
  <c r="G16" i="2"/>
  <c r="K17" i="2"/>
  <c r="N17" i="2"/>
  <c r="F122" i="11" l="1"/>
  <c r="F123" i="11" s="1"/>
  <c r="N277" i="2"/>
  <c r="F35" i="9"/>
  <c r="F37" i="9" s="1"/>
  <c r="D54" i="9"/>
  <c r="E123" i="4"/>
  <c r="D22" i="9"/>
  <c r="D47" i="9" s="1"/>
  <c r="D59" i="9"/>
  <c r="M97" i="3"/>
  <c r="L97" i="3"/>
  <c r="I11" i="2"/>
  <c r="L12" i="2"/>
  <c r="J12" i="2"/>
  <c r="O12" i="2" s="1"/>
  <c r="N16" i="2"/>
  <c r="K16" i="2"/>
  <c r="M15" i="2"/>
  <c r="F14" i="2"/>
  <c r="G15" i="2"/>
  <c r="E121" i="12" l="1"/>
  <c r="D53" i="9"/>
  <c r="D35" i="9"/>
  <c r="D37" i="9" s="1"/>
  <c r="L103" i="3"/>
  <c r="K106" i="3"/>
  <c r="M103" i="3"/>
  <c r="L11" i="2"/>
  <c r="G124" i="4"/>
  <c r="J11" i="2"/>
  <c r="F121" i="12" s="1"/>
  <c r="F13" i="2"/>
  <c r="M14" i="2"/>
  <c r="G14" i="2"/>
  <c r="K15" i="2"/>
  <c r="N15" i="2"/>
  <c r="P9" i="2" l="1"/>
  <c r="H124" i="4"/>
  <c r="O11" i="2"/>
  <c r="K14" i="2"/>
  <c r="N14" i="2"/>
  <c r="M13" i="2"/>
  <c r="F12" i="2"/>
  <c r="G13" i="2"/>
  <c r="M12" i="2" l="1"/>
  <c r="F11" i="2"/>
  <c r="G12" i="2"/>
  <c r="N13" i="2"/>
  <c r="K13" i="2"/>
  <c r="N12" i="2" l="1"/>
  <c r="K12" i="2"/>
  <c r="M11" i="2"/>
  <c r="G11" i="2"/>
  <c r="C123" i="11" s="1"/>
  <c r="N11" i="2" l="1"/>
  <c r="K11" i="2"/>
  <c r="E124" i="4"/>
  <c r="G158" i="10" l="1"/>
  <c r="F158" i="10"/>
  <c r="F157" i="10" s="1"/>
  <c r="F138" i="10" s="1"/>
  <c r="F137" i="10" s="1"/>
  <c r="F15" i="10" s="1"/>
  <c r="I15" i="10" s="1"/>
  <c r="G157" i="10" l="1"/>
  <c r="H158" i="10"/>
  <c r="H159" i="10"/>
  <c r="H157" i="10" l="1"/>
  <c r="G138" i="10"/>
  <c r="G137" i="10" l="1"/>
  <c r="G15" i="10" s="1"/>
  <c r="H138" i="10"/>
  <c r="J15" i="10" l="1"/>
  <c r="H137" i="10"/>
  <c r="H15" i="10" l="1"/>
</calcChain>
</file>

<file path=xl/sharedStrings.xml><?xml version="1.0" encoding="utf-8"?>
<sst xmlns="http://schemas.openxmlformats.org/spreadsheetml/2006/main" count="2374" uniqueCount="1617">
  <si>
    <t>100 - Aset</t>
  </si>
  <si>
    <t>1100 - Aset Lancar</t>
  </si>
  <si>
    <t>1101 - Kas Dan Setara Kas</t>
  </si>
  <si>
    <t>Kas Perusahaan</t>
  </si>
  <si>
    <t>1101120000 - Kas Kecil</t>
  </si>
  <si>
    <t>Deposito</t>
  </si>
  <si>
    <t>1101310000 - Setara Kas (Deposito)-Phk Ketiga</t>
  </si>
  <si>
    <t>1101320000 - Setara Kas (Deposito )-Phk Berelasi</t>
  </si>
  <si>
    <t>1105 - Piutang Usaha</t>
  </si>
  <si>
    <t>1105030300 - PiutangEntitasAnak yg DbwhinyGrupPlindo-PhkBrelasi</t>
  </si>
  <si>
    <t>1107 - Aset Keuangan Lancar Lainnya</t>
  </si>
  <si>
    <t>1111 - Persediaan</t>
  </si>
  <si>
    <t>1111010000 - Persediaan Bahan Bakar Minyak</t>
  </si>
  <si>
    <t>1116 - Pajak Dibayar Dimuka</t>
  </si>
  <si>
    <t>1116020100 - Pajak Dibayar dimuka PPN Masukkan Dapat Dkreditkan</t>
  </si>
  <si>
    <t>1120 - Uang Muka</t>
  </si>
  <si>
    <t>1120019900 - Uang Muka-Kegiatan Usaha Lainnya</t>
  </si>
  <si>
    <t>1120020000 - Uang Muka Pihak Berelasi</t>
  </si>
  <si>
    <t>1121 - Biaya Dibayar Dimuka</t>
  </si>
  <si>
    <t>1121020300 - By DibayarDimuka-Biaya Makanan</t>
  </si>
  <si>
    <t>1121020600 - By DibayarDimuka-Biaya Telepon &amp; Ijin Frekuensi</t>
  </si>
  <si>
    <t>1121020700 - By DibayarDimuka-Biaya Obat &amp; Bahan Medis</t>
  </si>
  <si>
    <t>1121020800 - By DibayarDimuka-Biaya Pas Pelabuhan</t>
  </si>
  <si>
    <t>1121020900 - By DibayarDimuka-Biaya Pemadam Kebakaran (PMK)</t>
  </si>
  <si>
    <t>1121039900 - By DbyrDimuka-Biaya Pemeliharaan-Lainnya</t>
  </si>
  <si>
    <t>1121090100 - By DbyrDimuka-Beban Ganti Rugi</t>
  </si>
  <si>
    <t>1121090200 - By DbyrDimuka-Beban Klaim</t>
  </si>
  <si>
    <t>1121110100 - By DbyrDimuka-Beban Keamanan Pelabuhan</t>
  </si>
  <si>
    <t>1121120100 - By DbyrDimuka-Beban Survey</t>
  </si>
  <si>
    <t>1121160200 - By DbyrDimuka-Beban Kontrbusi Kpd Pihk Lain</t>
  </si>
  <si>
    <t>1121180300 - Biaya DibayarDimuka-Biaya Asuransi Alat Faspel</t>
  </si>
  <si>
    <t>1121190400 - BiayaDibayarDimuka-Sewa Instalasi Faspel</t>
  </si>
  <si>
    <t>1121190600 - BiayaDibayarDimuka-Sewa Jalan dan Bangunan</t>
  </si>
  <si>
    <t>1121200100 - BiayaDibayarDimuka-KSMU Pelayanan Kapal</t>
  </si>
  <si>
    <t>1121200200 - BiayaDibayarDimuka-KSMU Pelayanan Barang</t>
  </si>
  <si>
    <t>1121200300 - BiayaDibayarDimuka-KSMU Pelayanan Alat</t>
  </si>
  <si>
    <t>1121200400 - BiayaDibayarDimuka-KSMU Pelayanan Terminal/UBM</t>
  </si>
  <si>
    <t>1121200500 - BiayaDibayarDimuka-KSMU PelayananTerminalPetikemas</t>
  </si>
  <si>
    <t>1121200600 - BiayaDibayarDimuka-KSMU Pengusahaan T.B.A.L</t>
  </si>
  <si>
    <t>1121200700 - BiayaDibayarDimuka-KSMU Rupa-rupa Usaha</t>
  </si>
  <si>
    <t>1121209900 - BiayaDibayarDimuka-KSMU Lainnya</t>
  </si>
  <si>
    <t>1121210300 - BiayaDibayarDimuka-Pengiriman Surat</t>
  </si>
  <si>
    <t>1121210400 - BiayaDibayarDimuka-Surat Kabar,Mjalah,Buletn &amp;Buku</t>
  </si>
  <si>
    <t>1121210500 - BiayaDibayarDimuka-Ruangan dan Peralatan Rapat</t>
  </si>
  <si>
    <t>1121219900 - BiayaDibayarDimuka-Administrasi Lainnya</t>
  </si>
  <si>
    <t>1121229900 - BiayaDibayarDimuka-Biaya Umum Lainnya</t>
  </si>
  <si>
    <t>1121230000 - BiayaDibayarDimuka-Biaya Anak Prusahaan/Unit Usaha</t>
  </si>
  <si>
    <t>1121240000 - BiayaDibayarDimuka-Sumber Daya Pihak Lain</t>
  </si>
  <si>
    <t>1131 - Aset Tidak Lancar Kelompok Lepasan Siap Jual</t>
  </si>
  <si>
    <t>1131010000 - Aset Tdk Lancar atau Kelompok Lepasan Siap Dijual</t>
  </si>
  <si>
    <t>1199 - Aset Lancar Lainnya</t>
  </si>
  <si>
    <t>1199000100 - Inventaris-Fasar</t>
  </si>
  <si>
    <t>1199000200 - Inventaris-Non Fasar Cabang</t>
  </si>
  <si>
    <t>1199000300 - Inventaris-Non Fasar Kantor Pusat</t>
  </si>
  <si>
    <t>1200 - Aset Tidak Lancar</t>
  </si>
  <si>
    <t>1205 - Piutang Pihak Berelasi Non Usaha</t>
  </si>
  <si>
    <t>1205010100 - PiutangPTPelindo II (Prsero)-PihakBerelasiNonUsaha</t>
  </si>
  <si>
    <t>1205010101 - PiutangPTPelindo II (Prsero)-PBNonUsaha Reval</t>
  </si>
  <si>
    <t>1205010200 - PiutangPTPelindo III(Prsero)-PihakBerelasiNonUsaha</t>
  </si>
  <si>
    <t>1205010201 - PiutangPTPelindo III(Prsero)-PBNonUsaha Reval</t>
  </si>
  <si>
    <t>1205010300 - PiutangPTPelindo IV(Prsero)-PihakBerelasiNonUsaha</t>
  </si>
  <si>
    <t>1205010301 - PiutangPTPelindo IV(Prsero)-PBNonUsaha Reval</t>
  </si>
  <si>
    <t>1205010400 - PiutangSektapPTPelindoII,III&amp;IV-PhkBrelasiNonUsaha</t>
  </si>
  <si>
    <t>1205010401 - PiutangSektapPTPelindoII,III&amp;IV-PBNonUsaha Reval</t>
  </si>
  <si>
    <t>1205020000 - ProvisiTurunNilPiutang-EntitasHoldingBUMNPelabuhan</t>
  </si>
  <si>
    <t>1205030000 - Piutang Entitas Dibawah PT Pelindo I (Persero)Grup</t>
  </si>
  <si>
    <t>1205030001 - Piutang Entitas Dibawah PT Pelindo I Grup Reval</t>
  </si>
  <si>
    <t>1205040000 - ProvisiTrunNilPiutg-EntitasDbwahHoldingBUMNPlabuhn</t>
  </si>
  <si>
    <t>1205050000 - Piutang Entitas Lainnya</t>
  </si>
  <si>
    <t>1205060000 - Provisi Penurunan Nilai Piutang - Entitas Lainnya</t>
  </si>
  <si>
    <t>1207 - Aset Keuangan Tidak Lancar Lainnya</t>
  </si>
  <si>
    <t>1207010100 - AKTL-Kas Deposit (Uang Jaminan,Bank Garansi, dll)</t>
  </si>
  <si>
    <t>1207010200 - AKTL-Rekening Giro Pihak Ketiga</t>
  </si>
  <si>
    <t>1207010300 - AKTL-Rekening Giro Pihak Berelasi</t>
  </si>
  <si>
    <t>1207010400 - AKTL-StraKasPhkKtiga(Dpsito,InstrumnPasarUang,dll)</t>
  </si>
  <si>
    <t>1207010500 - AKTL-StraKasPhkBerelasi(Dpsito,InstrumenPasarUang)</t>
  </si>
  <si>
    <t>1207020000 - AKTL-Piutang Lain-lain Phk Ketiga</t>
  </si>
  <si>
    <t>1207030000 - AKTL-Provisi Turun Nilai Piutang Lain2- Phk Ketiga</t>
  </si>
  <si>
    <t>1207040000 - AKTL-Piutang Pegawai</t>
  </si>
  <si>
    <t>1207050000 - AKTL-Provisi Turun Nilai Piutang Lain2-Phk Pegawai</t>
  </si>
  <si>
    <t>1207060000 - AKTL-Aset Program Pensiun</t>
  </si>
  <si>
    <t>1207070000 - AKTL-Aset Keu Diukur pd Nlai Wajar Melalui Lap L/R</t>
  </si>
  <si>
    <t>1207080000 - AKTL-Instrumen Keuangan Derivatif</t>
  </si>
  <si>
    <t>1207090000 - AKTL-Aset Keuangan Dimiliki Hingga Jatuh Tempo</t>
  </si>
  <si>
    <t>1209 - Akun Antar Kantor Pusat / Cabang</t>
  </si>
  <si>
    <t>1209010100 - Rekening Koran Kantor Pusat / Kantor Cabang Lancar</t>
  </si>
  <si>
    <t>1209010200 - Rekening Koran Kantor Pusat / Kantor Cabang Prmann</t>
  </si>
  <si>
    <t>1209020100 - Rekening Koran Kantor Pusat / Kantor Cabang Lancar</t>
  </si>
  <si>
    <t>1209020200 - Rekening Koran Kantor Pusat / Kantor Cabang Prmann</t>
  </si>
  <si>
    <t>1211 - Investasi Entitas Asosiasi Ventura Bersama</t>
  </si>
  <si>
    <t>1211010000 - Investasi/Penyertaan Saham Entitas Anak</t>
  </si>
  <si>
    <t>1211020000 - Investasi/Penyertaan Saham Entitas Asosiasi</t>
  </si>
  <si>
    <t>1211030000 - Investasi Surat Berharga</t>
  </si>
  <si>
    <t>1211040000 - Investasi/Penyertaan Entitas Bersama/Joint Venture</t>
  </si>
  <si>
    <t>1221 - Properti Investasi</t>
  </si>
  <si>
    <t>1221000100 - Properti Investasi-Tanah</t>
  </si>
  <si>
    <t>1221000200 - Properti Investasi-Bangunan Fasilitas Pelabuhan</t>
  </si>
  <si>
    <t>1221000300 - Properti Investasi-Kapal</t>
  </si>
  <si>
    <t>1221000400 - Properti Investasi-Alat Fasilitas Pelabuhan</t>
  </si>
  <si>
    <t>1221000500 - Properti Investasi-Instalasi Fasilitas Pelabuhan</t>
  </si>
  <si>
    <t>1221000600 - Properti Investasi-Jalan dan Bangunan</t>
  </si>
  <si>
    <t>1221000800 - Properti Investasi-Kendaraan</t>
  </si>
  <si>
    <t>1221000900 - Properti Investasi-Emplasemen</t>
  </si>
  <si>
    <t>1221500000 - Properti Investasi-Aset Dalam Konstruksi</t>
  </si>
  <si>
    <t>1221800200 - AkuumulasiPenyusutan-PI-BangunanFasilitasPelabuhan</t>
  </si>
  <si>
    <t>1221800300 - Akumulasi Penyusutan-PropertiInvestasi-Kapal</t>
  </si>
  <si>
    <t>1221800400 - Akumulasi Penyusutan-PI-Alat Fasilitas Pelabuhan</t>
  </si>
  <si>
    <t>1221800500 - Akumulasi Penyusutan-PI-Instalasi Fasilitas Pelabu</t>
  </si>
  <si>
    <t>1221800600 - Akumulasi Penyusutan-PI-Jalan dan Bangunan</t>
  </si>
  <si>
    <t>1221800700 - Akumulasi Penyusutan-PI-Peralatan</t>
  </si>
  <si>
    <t>1221800800 - Akumulasi Penyusutan-PI-Kendaraan</t>
  </si>
  <si>
    <t>1221800900 - Akumulasi Penyusutan-PI-Emplasemen</t>
  </si>
  <si>
    <t>1231 - Aset Tetap</t>
  </si>
  <si>
    <t>1231000100 - Aset Tetap-Tanah</t>
  </si>
  <si>
    <t>1231000200 - Aset Tetap-Bangunan Fasilitas Pelabuhan</t>
  </si>
  <si>
    <t>1231000300 - Aset Tetap-Kapal</t>
  </si>
  <si>
    <t>1231000400 - Aset Tetap-Alat Fasilitas Pelabuhan</t>
  </si>
  <si>
    <t>1231000500 - Aset Tetap-Instalasi Fasilitas Pelabuhan</t>
  </si>
  <si>
    <t>1231000601 - Aset Tetap-Jalan dan Bangunan-Fasar</t>
  </si>
  <si>
    <t>1231000701 - Aset Tetap-Peralatan-Fasar</t>
  </si>
  <si>
    <t>1231500100 - Aset Tetap-AUC-Tanah</t>
  </si>
  <si>
    <t>1231500200 - Aset Tetap-AUC-Bangunan Fasilitas Pelabuhan</t>
  </si>
  <si>
    <t>1231500400 - Aset Tetap-AUC-AlAset Tetap Fasilitas Pelabuhan</t>
  </si>
  <si>
    <t>1241 - Aset Tak Berwujud</t>
  </si>
  <si>
    <t>1241100100 - Pndirian &amp; Prubahn Anggarn Dsr-Biaya Perolehan</t>
  </si>
  <si>
    <t>1241109800 - Pndirian &amp; Prubahn Anggarn Dsr-Akm Amortisasi</t>
  </si>
  <si>
    <t>1251 - Aset Pajak Tangguhan</t>
  </si>
  <si>
    <t>1251010000 - Aset Pajak Tangguhan</t>
  </si>
  <si>
    <t>1260 - Akun Antar Kantor Pusat / Cabang</t>
  </si>
  <si>
    <t>1299 - Aset Tidak Lancar Lainnya</t>
  </si>
  <si>
    <t>1299900400 - Akm Penurunan Nlai-AT Tdk Produktif-Alat FasPel</t>
  </si>
  <si>
    <t>1299900500 - Akm Penurunn Nlai-AT Tdk Produktif-InstalasiFasPel</t>
  </si>
  <si>
    <t>1299900600 - Akm Pnurun Nlai-AT Tdk Produktif-Jalan &amp; Bangunan</t>
  </si>
  <si>
    <t>1299900700 - Akm Pnurun Nlai-AT Tdk Produktif-Peralatan</t>
  </si>
  <si>
    <t>1299900800 - Akm Pnurun Nlai-AT Tdk Produktif-Kendaraan</t>
  </si>
  <si>
    <t>1299900900 - Akm Pnurun Nlai-AT Tdk Produktif-Emplasemen</t>
  </si>
  <si>
    <t>1299920100 - Akm Pnurun Nilai-ABD-Tanah</t>
  </si>
  <si>
    <t>1299920200 - Akm Pnurun Nilai-ABD-Bangunan FasPel</t>
  </si>
  <si>
    <t>200 - Liabilitas &amp; Ekuitas</t>
  </si>
  <si>
    <t xml:space="preserve">    2000 - Liabilitas</t>
  </si>
  <si>
    <t xml:space="preserve">       2100 - Liabilitas Jangka Pendek</t>
  </si>
  <si>
    <t xml:space="preserve">         2101 - Utang Usaha</t>
  </si>
  <si>
    <t>2101010100 - Utang Usaha Kepada Pihak Ketiga</t>
  </si>
  <si>
    <t>2101010200 - Utang Usaha Kepada Pihak Ketiga Investasi</t>
  </si>
  <si>
    <t>2101010201 - Utang Usaha Kepada Pihak Ketiga Investasi</t>
  </si>
  <si>
    <t>2101010300 - Hutang Usaha - Kerjasama Mitra Usaha</t>
  </si>
  <si>
    <t>2101010301 - Utang Usaha - Kerjasama Mitra Usaha</t>
  </si>
  <si>
    <t>2103 - Beban Akrual</t>
  </si>
  <si>
    <t>2103070200 - Beban Akrual-Beban Imbalan Kerja-Tunjangan Pegawai</t>
  </si>
  <si>
    <t>2103070400 - Beban Akrual-BebanImbalan Kerja-Bonus/JasaProduksi</t>
  </si>
  <si>
    <t>2103081000 - Beban Akrual-Beban Bahan Perlengkapan</t>
  </si>
  <si>
    <t>2103260300 - Beban Akrual-Beban KSMU Pelayanan Alat</t>
  </si>
  <si>
    <t>2103289900 - Beban Akrual-Umum Lainnya</t>
  </si>
  <si>
    <t>2111 - Utang Pajak</t>
  </si>
  <si>
    <t>2111010100 - Utang Pajak PPh Pasal 21</t>
  </si>
  <si>
    <t>2111010300 - Utang Pajak PPh Pasal 23</t>
  </si>
  <si>
    <t>2118 - Liabilitas Imbalan Kerja Jangka Pendek</t>
  </si>
  <si>
    <t>2118010000 - Utang Imbalan Kerja Jangka Pendek-Beban Gaji/Upah</t>
  </si>
  <si>
    <t>2121 - Bagian Lancar atas Liabilitas Jangka Panjang</t>
  </si>
  <si>
    <t>2125 - Bag. Lancar Pendpt. Ditrm Dimuka/Deposit/UJ</t>
  </si>
  <si>
    <t>2125020100 - Uang Titipan (UTIP) Pihak Ketiga</t>
  </si>
  <si>
    <t>2131 - Liabilitas Keuangan Jangka Pendek Lainnya</t>
  </si>
  <si>
    <t>2141 - Liabilitas atas Pembay. Berbasis Saham Jk. Pd</t>
  </si>
  <si>
    <t>2141010000 - Liabilitas atas Pemby.Berbasis Saham Jangka Pendek</t>
  </si>
  <si>
    <t>2145 - Provisi Jangka Pendek</t>
  </si>
  <si>
    <t>2145010000 - Provisi Jangka Pendek</t>
  </si>
  <si>
    <t>2151 - Liabilitas Terkait Aset Dimiliki utk Dijual</t>
  </si>
  <si>
    <t>2151010000 - Liab tkait Aset/Kel.Lepasan yg Dimiliki Utk Dijual</t>
  </si>
  <si>
    <t>2199 - Liabilitas Jangka Pendek Lainnya</t>
  </si>
  <si>
    <t>2199010000 - Utang PKBL</t>
  </si>
  <si>
    <t>2200 - Liabilitas Jangka Panjang</t>
  </si>
  <si>
    <t>2215 - Utang Bank Lembaga Keuangan Jangka Panjang</t>
  </si>
  <si>
    <t>2215010000 - Utang Bank Phk Ketiga</t>
  </si>
  <si>
    <t>2215020100 - Utang PT Bank Mandiri (Persero) Tbk Jangka Panjang</t>
  </si>
  <si>
    <t>2217 - Utang kepada Negara</t>
  </si>
  <si>
    <t>2217000000 - Utang Kepada Negara</t>
  </si>
  <si>
    <t>2221 - Utang pada Pihak berelasi Non Usaha</t>
  </si>
  <si>
    <t>2221010100 - Utang PT Pelabuhan Indonesia II (Persero) Non Usah</t>
  </si>
  <si>
    <t>2221010200 - Utang PT Pelabuhan Indonesia III (Persero)Non Usah</t>
  </si>
  <si>
    <t>2221010300 - Utang PT Pelabuhan Indonesia IV(Persero)Non Usaha</t>
  </si>
  <si>
    <t>2221010400 - UtangSektapPT Pelindo II,III&amp;IV(Persero)NonUsaha</t>
  </si>
  <si>
    <t>2221010500 - Utang PT Terminal Petikemas Indonesia Non Usaha</t>
  </si>
  <si>
    <t>2221020100 - UtangEntitasDibwhPTPelindo I (Persero)GrupNonUsaha</t>
  </si>
  <si>
    <t>2221020200 - UtangEntitasDibwhPTPelindo I (Persero)GrupNonUsaha</t>
  </si>
  <si>
    <t>2225 - Utang Sewa Pembiayaan</t>
  </si>
  <si>
    <t>2225010000 - Utang Sewa Pembiayaan Pihak Ketiga</t>
  </si>
  <si>
    <t>2225020000 - Utang Sewa Pembiayaan Pihak Berelasi</t>
  </si>
  <si>
    <t>2227 - Utang Obligasi</t>
  </si>
  <si>
    <t>2227030000 - Utang Obligasi</t>
  </si>
  <si>
    <t>2227040000 - Utang Bunga Obligasi</t>
  </si>
  <si>
    <t>2229 - Sukuk Ijarah</t>
  </si>
  <si>
    <t>2229000000 - Sukuk Ijarah</t>
  </si>
  <si>
    <t>2231 - Obligasi Konversi</t>
  </si>
  <si>
    <t>2231000000 - Obligasi Konversi</t>
  </si>
  <si>
    <t>2241 - Liabilitas Keuangan Jangka Panjang Lainnya</t>
  </si>
  <si>
    <t>2241010000 - Utang Dividen Phk Ketiga-Utang Jk. Panjang Lainnya</t>
  </si>
  <si>
    <t>2241020000 - Utang Dividen PhkBerelasi-Utang Jk. PanjangLainnya</t>
  </si>
  <si>
    <t>2241030000 - Utang Phk KetigaNonUsaha -Utang Jk.Panjang Lainnya</t>
  </si>
  <si>
    <t>2241040000 - Bantuan Pemerintah yang Belum Ditentukan Statusnya</t>
  </si>
  <si>
    <t>2241050000 - Hibah -Utang Jangka Panjang Lainnya</t>
  </si>
  <si>
    <t>2241060000 - Utang Obligasi -Utang Jk.Panjang Lainnya</t>
  </si>
  <si>
    <t>2241070000 - Utang Hipotik -Utang Jk.Panjang Lainnya</t>
  </si>
  <si>
    <t>2243 - Liabilitas atas Pembay. Berbasis Saham Jk. Pj</t>
  </si>
  <si>
    <t>2243010000 - Liabilitas atas Pemby.Berbasis Saham Jk Panjang</t>
  </si>
  <si>
    <t>2251 - Liabilitas Imbalan  Kerja Jangka Panjang</t>
  </si>
  <si>
    <t>2251010000 - Beban Pesangon-UtangImbalanKerja Jk.PanjangLainnya</t>
  </si>
  <si>
    <t>2251020000 - Beban Penghargaan MasaKerja-Utg Jk.Panjang Lainnya</t>
  </si>
  <si>
    <t>2251030000 - Beban Uang Penggantian Hak-Utg Imbln Jk.Pjg lainya</t>
  </si>
  <si>
    <t>2251040000 - Beban Dana Pensiun-Utg Imbaln Krj Jk.PnjangLainnya</t>
  </si>
  <si>
    <t>2255 - Liabilitas Pajak Tangguhan</t>
  </si>
  <si>
    <t>2255010000 - Liabilitas Pajak Tangguhan</t>
  </si>
  <si>
    <t>2257 - Utang Subordinasi</t>
  </si>
  <si>
    <t>2257010000 - Utang Subordinasi</t>
  </si>
  <si>
    <t>2261 - Provisi Jangka Panjang</t>
  </si>
  <si>
    <t>2261010000 - Provisi Jangka Panjang</t>
  </si>
  <si>
    <t>2271 - Pendpt. Diterima Dimuka / Deposit / Uang Jami</t>
  </si>
  <si>
    <t>2271010000 - Pendapatan Diterima Dimuka Jangka Panjang</t>
  </si>
  <si>
    <t>2271020000 - Utang Jaminan</t>
  </si>
  <si>
    <t>2299 - Liabilitas Jangka Panjang Lainnya</t>
  </si>
  <si>
    <t>2299010000 - Liabilitas Jangka Panjang Lainnya</t>
  </si>
  <si>
    <t>2299020000 - Liabilitas Jangka Panjang Lainnya</t>
  </si>
  <si>
    <t>2999 - Initial Balance A/P</t>
  </si>
  <si>
    <t>3000 - Ekuitas</t>
  </si>
  <si>
    <t>3891 - Ekuitas yang dapat Diatribusikan</t>
  </si>
  <si>
    <t>3100 - Modal</t>
  </si>
  <si>
    <t>3101000000 - Modal Saham Biasa - Ditempatkan dan Disetor Penuh</t>
  </si>
  <si>
    <t>3200 - Tambahan Modal Disetor</t>
  </si>
  <si>
    <t>3201000000 - Agio Saham</t>
  </si>
  <si>
    <t>3202000000 - Selisih Modal dari transaksi saham treasuri</t>
  </si>
  <si>
    <t>3203000000 - Selisih kurs atas modal disetor</t>
  </si>
  <si>
    <t>3204000000 - Selisih nilai transaksi dgn entitas sepengendali</t>
  </si>
  <si>
    <t>3205000000 - Tambahan Modal Disetor - Tax Amnesty</t>
  </si>
  <si>
    <t>3299990000 - Tambahan Modal Disetor Lainnya</t>
  </si>
  <si>
    <t>3300 - Saham Treasuri</t>
  </si>
  <si>
    <t>3300000000 - Saham Treasuri</t>
  </si>
  <si>
    <t>3400 - Hibah/Bantuan Pemerintah Non Tunai, Neto</t>
  </si>
  <si>
    <t>3401000000 - Modal Sumbangan Pemerintah (Non Moneter)</t>
  </si>
  <si>
    <t>3403000000 - Bantuan Pemerintah YBDS (BPYBDS) (Non Moneter)</t>
  </si>
  <si>
    <t>3500 - PMP blm ada PP-nya (Tunai)</t>
  </si>
  <si>
    <t>3500000000 - Pnyertaan Mdl Pmrinth (PMN)Belum ada PPnya (Tunai)</t>
  </si>
  <si>
    <t>3600 - Cadangan</t>
  </si>
  <si>
    <t>3600000000 - Cadangan</t>
  </si>
  <si>
    <t>3700 - Saldo Laba (Rugi/Defisit)</t>
  </si>
  <si>
    <t xml:space="preserve">  3701 - Saldo Laba (Rugi/Defisit)</t>
  </si>
  <si>
    <t>3700000000 - Saldo Laba (Rugi/Defisit)</t>
  </si>
  <si>
    <t>3999 - Laba/Rugi Tahun Berjalan</t>
  </si>
  <si>
    <t xml:space="preserve">   3702 - Laba/Rugi Tahun Berjalan</t>
  </si>
  <si>
    <t>3700000001 - Laba/Rugi Tahun Berjalan</t>
  </si>
  <si>
    <t>400-500 - Calculated P&amp;L Result</t>
  </si>
  <si>
    <t>500 - Net Loss</t>
  </si>
  <si>
    <t>400 - Net Profit</t>
  </si>
  <si>
    <t>3800 - Komponen Ekuitas Lainnya</t>
  </si>
  <si>
    <t>3801000000 - block.pendkomlain</t>
  </si>
  <si>
    <t>3801010000 - Pendapatan Komprehensif Lainnya</t>
  </si>
  <si>
    <t>3801020000 - Selisih Pengukuran kembali</t>
  </si>
  <si>
    <t>3802000000 - Selisih Trnsaksi Rstrukturisasi Enttas Spengendali</t>
  </si>
  <si>
    <t>3803000000 - "Ekuitas ""Merging Entities"" (PSAK No.38)"</t>
  </si>
  <si>
    <t>3900 - Kepentingan Non Pengendali</t>
  </si>
  <si>
    <t>3900000000 - Kepentingan Non Pengendali</t>
  </si>
  <si>
    <t>3901 - Akun Perantara</t>
  </si>
  <si>
    <t>3999999970 - Interbranch</t>
  </si>
  <si>
    <t>3999999980 - Document Spliting Clearing Account</t>
  </si>
  <si>
    <t>3999999981 - Asset Technical Clearing Account</t>
  </si>
  <si>
    <t>3999999982 - HCM Technical Clearing Account</t>
  </si>
  <si>
    <t>Total Account not assigned</t>
  </si>
  <si>
    <t>300 - Laba Rugi</t>
  </si>
  <si>
    <t>8991 - Laba (Rugi) Tahun Berjalan</t>
  </si>
  <si>
    <t>7991 - L/R Thn Brjln Dr Operasi Yg Dilanjutkan</t>
  </si>
  <si>
    <t>6991 - L/R dr Operasi yg dilanjutkan Sebelum Pajak</t>
  </si>
  <si>
    <t>5993 - Laba (Rugi) Usaha</t>
  </si>
  <si>
    <t>5991 - Laba (Rugi) Bruto</t>
  </si>
  <si>
    <t>4000 - Pendapatan (Bersih)</t>
  </si>
  <si>
    <t>4100 - Pendapatan Usaha (Kotor)</t>
  </si>
  <si>
    <t>4101 - Pendapatan Pelayanan Kapal</t>
  </si>
  <si>
    <t>4101010000 - Pelayanan Kapal-Labuh</t>
  </si>
  <si>
    <t>4101020000 - Pelayanan Kapal-Pemanduan</t>
  </si>
  <si>
    <t>4101020001 - Pelayanan Kapal-Pemanduan Akrual</t>
  </si>
  <si>
    <t>4101030000 - Pelayanan Kapal-Penundaan</t>
  </si>
  <si>
    <t>4101030001 - Pelayanan Kapal-Penundaan akrual</t>
  </si>
  <si>
    <t>4101050000 - Pelayanan Kapal-Penambatan</t>
  </si>
  <si>
    <t>4101050001 - Pelayanan Kapal-Penambatan Akrual</t>
  </si>
  <si>
    <t>4101060000 - Pelayanan Kapal-Alur</t>
  </si>
  <si>
    <t>4101070000 - Pelayanan Kapal-Kepil</t>
  </si>
  <si>
    <t>4101070001 - Pelayanan Kapal-Kepil akrual</t>
  </si>
  <si>
    <t>4101080000 - Pelayanan Kapal-Air Kapal</t>
  </si>
  <si>
    <t>4102 - Pendapatan Pelayanan Peti Kemas</t>
  </si>
  <si>
    <t>4102010000 - Pelayanan Petikemas-Internasional</t>
  </si>
  <si>
    <t>4102010001 - Pelayanan Petikemas-Internasional Akrual</t>
  </si>
  <si>
    <t>4102020000 - Pelayanan Petikemas-Domestik</t>
  </si>
  <si>
    <t>4102020001 - Pelayanan Petikemas-Domestik Akrual</t>
  </si>
  <si>
    <t>4103 - Pendapatan Pelayanan Barang Non Peti Kemas</t>
  </si>
  <si>
    <t>4103010000 - Pelayanan Barang Non Petikemas-General Cargo</t>
  </si>
  <si>
    <t>4103010001 - Pelayanan Barang Non Petikemas-General Cargo Akru</t>
  </si>
  <si>
    <t>4103020000 - Pelayanan Barang Non Petikemas-Curah Kering</t>
  </si>
  <si>
    <t>4103020001 - Pelayanan Barang Non Petikemas-Curah Kering Akrual</t>
  </si>
  <si>
    <t>4103030000 - Pelayanan Barang Non Petikemas-Curah Cair</t>
  </si>
  <si>
    <t>4103030001 - Pelayanan Barang Non Petikemas-Curah Cair Akrual</t>
  </si>
  <si>
    <t>4103040000 - Pelayanan Barang Non Petikemas-Hewan</t>
  </si>
  <si>
    <t>4103050000 - Pelayanan Barang Non Petikemas-Gas</t>
  </si>
  <si>
    <t>4103060000 - Pelayanan Barang Non Petikemas-Car Terminal</t>
  </si>
  <si>
    <t>4103060001 - Pelayanan Barang Non Petikemas-Car Terminal akrual</t>
  </si>
  <si>
    <t>4106 - Pendapatan Pelayanan Pelabuhan Rakyat (Pelra)</t>
  </si>
  <si>
    <t>4106010000 - Pelayanan Pelabuhan Rakyat-Paket</t>
  </si>
  <si>
    <t>4106020000 - Pelayanan Pelabuhan Rakyat-Non Paket</t>
  </si>
  <si>
    <t>4107 - Pendapatan Pelayaran / Marine Service</t>
  </si>
  <si>
    <t>4107010000 - Marine Service-Shipping</t>
  </si>
  <si>
    <t>4107020000 - Marine Service-Pilotage</t>
  </si>
  <si>
    <t>4107030000 - Marine Service-Tug &amp; Assist</t>
  </si>
  <si>
    <t>4107050000 - Marine Service-Various Ship Provider</t>
  </si>
  <si>
    <t>4107060000 - Marine Service-Docking Facility</t>
  </si>
  <si>
    <t>4107070000 - Marine Service-Marine Logistik</t>
  </si>
  <si>
    <t>4107990000 - Marine Service-Other Marine Service</t>
  </si>
  <si>
    <t>4110 - Pdpt Pelayanan Lgstk/Konsolidasi &amp; Dist Brg</t>
  </si>
  <si>
    <t>4110020000 - Pelayanan Logistik-Petikemas</t>
  </si>
  <si>
    <t>4110030000 - Pelayanan Logistik-NonPetikemas</t>
  </si>
  <si>
    <t>4112 - Pendapatan Pelayanan Jasa Forwarding</t>
  </si>
  <si>
    <t>4112010000 - Pelayanan Jasa Forwarding-Pemeriksaan Karantina</t>
  </si>
  <si>
    <t>4112020000 - Pelayanan Jasa Forwarding-Pengurusan Dokumen</t>
  </si>
  <si>
    <t>4112030000 - Pelayanan Jasa Forwarding-Intermoda</t>
  </si>
  <si>
    <t>4112040000 - Pelayanan Jasa Forwarding-Transit</t>
  </si>
  <si>
    <t>4118 - Pendapatan Jasa Listrik / Power Plant dan Air</t>
  </si>
  <si>
    <t>4118010000 - Pendapatan JasaListrik/PowerPlant&amp;Air-P'Usaha Air</t>
  </si>
  <si>
    <t>4118010001 - Pendapatan JasaListrik/PowerPlant&amp;Air-P'Usaha Air</t>
  </si>
  <si>
    <t>4118020000 - PendapatanJasaLstrik/PowerPlant&amp;Air-P'UsahaListrik</t>
  </si>
  <si>
    <t>4118020001 - Pend.JasaLstrik/PowerPlant&amp;Air-P'UsahaListrik akru</t>
  </si>
  <si>
    <t>4120 - Pdpt Sewa Lahan&amp;Bangunan/Bag. Bangunan (PI)</t>
  </si>
  <si>
    <t>4120010000 - Properti Investasi-Pengusahaan Tanah &amp; Perairan</t>
  </si>
  <si>
    <t>4120010001 - Properti Investasi-Pengusahaan Tnh&amp;Perairan akrual</t>
  </si>
  <si>
    <t>4120020000 - Properti Investasi-Pengusahaan Perairan</t>
  </si>
  <si>
    <t>4120030000 - Properti Investasi-Pengusahaan Bangunan</t>
  </si>
  <si>
    <t>4120030001 - Properti Investasi-Pengusahaan Bangunan Akrual</t>
  </si>
  <si>
    <t>4120050000 - Properti Investasi-Konsolidasi &amp; Distribusi Barang</t>
  </si>
  <si>
    <t>4122 - Pdpt Sewa Aset,Peralatan &amp; Ruangan (Non PI)</t>
  </si>
  <si>
    <t>4122010000 - Pend-Sewa,Alat,Ruangan(NonPropertiInvestasi)Angkat</t>
  </si>
  <si>
    <t>4122020000 - Pend-Sewa,Alat,Ruangan(NonPropertiInvestasi)Angkut</t>
  </si>
  <si>
    <t>4122030000 - Pend-Sewa,Alat,Ruangan(NonPropertiInvestasi)B/M</t>
  </si>
  <si>
    <t>4122030001 - Pend-Sewa,Alat,Ruangan(NonPropertiInvest)B/M akrua</t>
  </si>
  <si>
    <t>4122050000 - Pend-Sewa,Alat,Ruangan(NonPropertiInvestasi)Apung</t>
  </si>
  <si>
    <t>4130 - Pdpt Pelabuhan Tersus/Pelsus/Dersus/Tml UKS</t>
  </si>
  <si>
    <t>4130010000 - Pendapatan Tersus/Pelsus/Dersus/Terminal UKS</t>
  </si>
  <si>
    <t>4130010001 - Pendapatan Tersus/Pelsus/Dersus/Trminal UKS Akrual</t>
  </si>
  <si>
    <t>4130020000 - Pelabuhan Terminal UKS</t>
  </si>
  <si>
    <t>4130020001 - Pelabuhan Terminal UKS Akrual</t>
  </si>
  <si>
    <t>4140 - Pendapatan Jasa Kesehatan (Poliklinik &amp; RS)</t>
  </si>
  <si>
    <t>4140010000 - PendapatanJasa kesehatan-Penunjang Pelayanan Medik</t>
  </si>
  <si>
    <t>4140030000 - Pendapatan Jasa kesehatan-Pelayanan Medik</t>
  </si>
  <si>
    <t>4140050000 - Pendapatan Jasa kesehatan-Rawat Inap</t>
  </si>
  <si>
    <t>4140070000 - Pendapatan Jasa kesehatan-Pelayanan Farmasi</t>
  </si>
  <si>
    <t>4140110000 - Pendapatan Jasa kesehatan-Klinik</t>
  </si>
  <si>
    <t>4140210000 - Pendapatan Jasa kesehatan-Pelayanan Gizi</t>
  </si>
  <si>
    <t>4140230000 - Pendapatn Jasa kesehatan-Pelayanan Health Care</t>
  </si>
  <si>
    <t>4140250000 - Pendapatan Jasa kesehatan-Catering</t>
  </si>
  <si>
    <t>4140990000 - Pendapatan Jasa kesehatan-Jasa Kesehatan Lainnya</t>
  </si>
  <si>
    <t>4150 - Pendapatan Jasa Utilitas (Sarana &amp; Prasarana)</t>
  </si>
  <si>
    <t>4150010000 - Pendapatan Jasa Utilitas-Service Charge/Utilitas</t>
  </si>
  <si>
    <t>4150030000 - PJ.Utilitas-Operasional Waste Water Treatment Plan</t>
  </si>
  <si>
    <t>4150050000 - Pendapatan Jasa Utilitas-Laboratorium Tanah &amp; Air</t>
  </si>
  <si>
    <t>4155 - Pendapatan Jasa Penginapan / Perhotelan</t>
  </si>
  <si>
    <t>4155010000 - Pendapatan Jasa Penginapan/Perhotelan-Sewa Kamar</t>
  </si>
  <si>
    <t>4155030000 - Pndapatn Jasa P'inapn/P'hoteln Sewa Ruangan / Toko</t>
  </si>
  <si>
    <t>4155050000 - PendapatanJasaPenginapan/P'hotelan Makanan&amp;Minuman</t>
  </si>
  <si>
    <t>4155070000 - Pendapatan Jasa Penginapan/Perhotelan Laundry</t>
  </si>
  <si>
    <t>4155990000 - Jasa Penginapan / Perhotelan Lainnya</t>
  </si>
  <si>
    <t>4163 - Pendapatan Galangan (Dock) Kapal</t>
  </si>
  <si>
    <t>4163010000 - Pend.Galangan (DOCK) Kapal-Floating Repair Docking</t>
  </si>
  <si>
    <t>4163010001 - Pend.Glgn(DOCK)Kpl-Floating Repair Docking Akrual</t>
  </si>
  <si>
    <t>4163030000 - Pend.Galangan (DOCK) Kapal-Running Repair</t>
  </si>
  <si>
    <t>4163050000 - Pend.Galangan(DOCK)Kapal-P'baikn Alat BongkarMuat</t>
  </si>
  <si>
    <t>4163070000 - Pend.Galangan (DOCK) Kapal Sewa Sarana Galangan</t>
  </si>
  <si>
    <t>4163990000 - Jasa Galangan (Dock) Kapal Lainnya</t>
  </si>
  <si>
    <t>4165 - Pendapatan Penugasan Khusus Pemerintah</t>
  </si>
  <si>
    <t>4165000000 - Pendapatan Penugasan Khusus Pemerintah</t>
  </si>
  <si>
    <t>4170 - Pendapatan Pabrikasi</t>
  </si>
  <si>
    <t>4170000000 - Pendapatan Pabrikasi</t>
  </si>
  <si>
    <t>4175 - Pendapatan Jasa Konstruksi</t>
  </si>
  <si>
    <t>4175000000 - Pendapatan Jasa Konstruksi</t>
  </si>
  <si>
    <t>4180 - Pendapatan Penjualan Retail</t>
  </si>
  <si>
    <t>4180000000 - Pendapatan Penjualan Retail</t>
  </si>
  <si>
    <t>4199 - Pendapatan Usaha Rupa-rupa</t>
  </si>
  <si>
    <t>4199010000 - Pendapatan Usaha RupaRupa-Pas Terminal Penumpang</t>
  </si>
  <si>
    <t>4199020000 - Pendapatan Usaha RupaRupa-Pas Pelabuhan (Orang)</t>
  </si>
  <si>
    <t>4199020001 - Pendapatan Usaha Rupa2-Pas Pelabuhan(Orang) akrual</t>
  </si>
  <si>
    <t>4199030000 - Pendapatan Usaha RupaRupa-Pas Pelabuhan(Kendaraan)</t>
  </si>
  <si>
    <t>4199030001 - Pend.Usaha Rupa2-Pas Pelabuhan(Kendaraan)-akrual</t>
  </si>
  <si>
    <t>4199040000 - Pendapatan Usaha RupaRupa-Pas Pelabuhan(Barang)</t>
  </si>
  <si>
    <t>4199040001 - Pend.Usaha Rupa2-Pas Pelabuhan(Barang)-akrual</t>
  </si>
  <si>
    <t>4199050000 - PdapatanUsahaRupaRupa-FasilitasRepair/DockingKapal</t>
  </si>
  <si>
    <t>4199060000 - Pendapatan Usaha Rupa Rupa-Produksi Kontribusi</t>
  </si>
  <si>
    <t>4199070000 - Pendapatan Usaha Rupa Rupa-Pas Depo</t>
  </si>
  <si>
    <t>4199080000 - Pendapatan Usaha Rupa Rupa-Fee For Service</t>
  </si>
  <si>
    <t>4199090000 - Pendapatn Usaha RupaRupa-Jasa(EDI)/Komunikasi &amp; TI</t>
  </si>
  <si>
    <t>4199110000 - PendapatanUsaha Rupa Rupa-Different Monthly Salary</t>
  </si>
  <si>
    <t>4199990000 - Pendapatan Usaha Rupa-Rupa, Lainnya</t>
  </si>
  <si>
    <t>4199990001 - Pendapatan Usaha Rupa-Rupa, Lainnya Akrual</t>
  </si>
  <si>
    <t>4900 - Reduksi Pendapatan Usaha</t>
  </si>
  <si>
    <t>4901 - Reduksi Pendapatan Pelayanan Kapal</t>
  </si>
  <si>
    <t>4900010000 - Reduksi Pelayanan Kapal-Labuh</t>
  </si>
  <si>
    <t>4900020000 - Reduksi Pelayanan Kapal-Pemanduan</t>
  </si>
  <si>
    <t>4900030000 - Reduksi Pelayanan Kapal-Penundaan</t>
  </si>
  <si>
    <t>4900040000 - Reduksi Pelayanan Kapal-Penambatan</t>
  </si>
  <si>
    <t>4900050000 - Reduksi Pelayanan Kapal-Alur</t>
  </si>
  <si>
    <t>4900060000 - Reduksi Pelayanan Kapal-Kepil</t>
  </si>
  <si>
    <t>4900070000 - Reduksi Pelayanan Kapal-Air Kapal</t>
  </si>
  <si>
    <t>4902 - Reduksi Pendapatan Pelayanan Peti Kemas</t>
  </si>
  <si>
    <t>4900080000 - Reduksi Pelayanan Petikemas-Internasional</t>
  </si>
  <si>
    <t>4900090000 - Reduksi Pelayanan Petikemas-Domestik</t>
  </si>
  <si>
    <t>4903 - Reduksi Pdpt Pelayanan Barang Non Peti Kemas</t>
  </si>
  <si>
    <t>4900100000 - Reduksi Pelayanan BarangNonPetikemas-General Cargo</t>
  </si>
  <si>
    <t>4900110000 - Reduksi Pelayanan Barang NonPetikemas-Curah Kering</t>
  </si>
  <si>
    <t>4900120000 - Reduksi Pelayanan Barang Non Petikemas-Curah Cair</t>
  </si>
  <si>
    <t>4900130000 - Reduksi Pelayanan Barang Non Petikemas-Gas</t>
  </si>
  <si>
    <t>4900140000 - Reduksi Pelayanan Barang NonPetikemas-Car Terminal</t>
  </si>
  <si>
    <t>4900690000 - Reduksi Pend. Pelayanan Barang Non Petikemas-Hewan</t>
  </si>
  <si>
    <t>4904 - Reduksi Pendapatan Pelayanan Pelabuhan Rakyat</t>
  </si>
  <si>
    <t>4900150000 - Reduksi Pelayanan Pelabuhan Rakyat-Paket</t>
  </si>
  <si>
    <t>4900160000 - Reduksi Pelayanan Pelabuhan Rakyat-Non Paket</t>
  </si>
  <si>
    <t>4905 - Reduksi Pendapatan Pelayaran / Marine Service</t>
  </si>
  <si>
    <t>4900170000 - Reduksi Marine Service-Shipping</t>
  </si>
  <si>
    <t>4900180000 - Reduksi Marine Service-Pilotage</t>
  </si>
  <si>
    <t>4900190000 - Reduksi Marine Service-Tug &amp; Assist</t>
  </si>
  <si>
    <t>4900200000 - Reduksi Marine Service-Various Ship Provider</t>
  </si>
  <si>
    <t>4900210000 - Reduksi Marine Service-Docking Facility</t>
  </si>
  <si>
    <t>4900220000 - Reduksi Marine Service-Marine Logistik</t>
  </si>
  <si>
    <t>4900230000 - Reduksi Marine Service-Other Marine Service</t>
  </si>
  <si>
    <t>4906 - Reduksi Pdpt Plynn Log./Konsolidasi&amp;Dist Brg</t>
  </si>
  <si>
    <t>4900240000 - Reduksi Pelayanan Logistik-Petikemas</t>
  </si>
  <si>
    <t>4900250000 - Reduksi Pelayanan Logistik-NonPetikemas</t>
  </si>
  <si>
    <t>4907 - Reduksi Pendapatan Pelayanan Jasa Forwarding</t>
  </si>
  <si>
    <t>4900250100 - Reduksi Pelayanan Jsa Forwarding-Periksa Karantina</t>
  </si>
  <si>
    <t>4900250200 - Reduksi Pelayanan Jsa Forwarding-Pngurusan Dokumen</t>
  </si>
  <si>
    <t>4900250300 - Reduksi Pelayanan Jasa Forwarding-Intermoda</t>
  </si>
  <si>
    <t>4900250400 - Reduksi Pelayanan Jasa Forwarding-Transit</t>
  </si>
  <si>
    <t>4908 - Reduksi Pdpt Jasa Listrik/Power Plant dan Air</t>
  </si>
  <si>
    <t>4900250500 - Rdksi Pndapatn Js Lstrik/PowerPlant&amp;Air-Pusaha Air</t>
  </si>
  <si>
    <t>4900250600 - Rdksi PndapatnJsaLstrik/PowrPlant&amp;Air-PusahaLstrik</t>
  </si>
  <si>
    <t>4909 - Reduksi Pdpt Sewa Lahan&amp;Bgnn/Bag. Bgn (PI)</t>
  </si>
  <si>
    <t>4900250700 - Rdksi Properti Investasi-Pusahan Tanah &amp; Perairan</t>
  </si>
  <si>
    <t>4900250800 - Reduksi Properti Investasi-Pengusahaan Perairan</t>
  </si>
  <si>
    <t>4900250900 - Reduksi Properti Investasi-Pengusahaan Bangunan</t>
  </si>
  <si>
    <t>4900260000 - Rduks Properti Invests-Konsolidasi&amp;Distribusi Brg</t>
  </si>
  <si>
    <t>4910 - Reduksi Pdpt Sewa Aset,Peralatan&amp;Ruang-Non PI</t>
  </si>
  <si>
    <t>4900270000 - Rdks Pnd-Sewa,Alt,Ruangn(NonProprtiInvestsi)Angkat</t>
  </si>
  <si>
    <t>4900280000 - Rdks Pnd-Sewa,Alt,Ruangn(NonProprtiInvestsi)Angkut</t>
  </si>
  <si>
    <t>4900290000 - Rdks Pnd-Sewa,Alt,Ruangn(NonProprtiInvstsi)Alat BM</t>
  </si>
  <si>
    <t>4900300000 - Rdks Pnd-Sewa,Alt,Ruangn(NonProprtiInvestsi)Apung</t>
  </si>
  <si>
    <t>4911 - Reduksi Pdpt Plbh Tersus/Pelsus/Dersus/Tm UKS</t>
  </si>
  <si>
    <t>4900310000 - Rduksi Pndapatan Tersus/Pelsus/Dersus/Trminal UKS</t>
  </si>
  <si>
    <t>4900320000 - Reduksi Pelabuhan Terminal Uks</t>
  </si>
  <si>
    <t>4912 - Reduksi Pdpt Jasa Kesehatan (Poliklinik &amp; RS)</t>
  </si>
  <si>
    <t>4900330000 - Reduksi Pndapatn Jsa kesehatan-Penunjang Ply Medik</t>
  </si>
  <si>
    <t>4900340000 - Reduksi Pendapatan Jasa kesehatan-Pelayanan Medik</t>
  </si>
  <si>
    <t>4900350000 - Reduksi Pendapatan Jasa kesehatan-Rawat Inap</t>
  </si>
  <si>
    <t>4900360000 - Reduksi Pendapatn Jasa kesehatan-Pelayanan Farmasi</t>
  </si>
  <si>
    <t>4900370000 - Reduksi Pendapatan Jasa kesehatan-Klinik</t>
  </si>
  <si>
    <t>4900380000 - Reduksi Pendapatan Jasa kesehatan-Pelayanan Gizi</t>
  </si>
  <si>
    <t>4900390000 - Reduksi Pendapatn Jasa kesehatan-Health care</t>
  </si>
  <si>
    <t>4900400000 - Reduksi Pendapatan Jasa kesehatan-Catering</t>
  </si>
  <si>
    <t>4900410000 - Reduksi Pendapatan Jasa kesehatan-Lainnya</t>
  </si>
  <si>
    <t>4913 - Reduksi Pdpt Jasa Utilitas (Sarana&amp;Prasarana)</t>
  </si>
  <si>
    <t>4900420000 - Rduksi Pndapatn Jsa Utilitas-Srvice Charge/Utlitas</t>
  </si>
  <si>
    <t>4900430000 - Reduksi Operasional Waste Water Treatment Plan</t>
  </si>
  <si>
    <t>4900440000 - Reduksi Pendapatan Laboratorium Tanah &amp; Air</t>
  </si>
  <si>
    <t>4914 - Reduksi Pdpt Jasa Penginapan / Perhotelan</t>
  </si>
  <si>
    <t>4900450000 - Reduksi Pendapatn Jasa Penginapan/hotel-Sewa Kamar</t>
  </si>
  <si>
    <t>4900460000 - Reduksi Pendapatan Jasa Sewa Ruangan / Toko</t>
  </si>
  <si>
    <t>4900470000 - Reduksi PendapatnJsaP'inapan/hotel Makanan&amp;Minuman</t>
  </si>
  <si>
    <t>4900480000 - Reduksi Pendapatan Jasa Penginapan/Hotel Laundry</t>
  </si>
  <si>
    <t>4900490000 - Reduksi Jasa Penginapan / Perhotelan Lainnya</t>
  </si>
  <si>
    <t>4915 - Reduksi Pendapatan Galangan (Dock) Kapal</t>
  </si>
  <si>
    <t>4900500000 - Reduksi Pend.GalanganKapal-Floating Repair Docking</t>
  </si>
  <si>
    <t>4900510000 - Reduksi Pend.Galangan Kapal-Running Repair</t>
  </si>
  <si>
    <t>4900520000 - Reduksi Pend.Galangan Kapal-Perbaikan Alat BM</t>
  </si>
  <si>
    <t>4900530000 - Reduksi Pend.Galangan-Kapal Sewa Sarana Galangan</t>
  </si>
  <si>
    <t>4900540000 - Reduksi Jasa Galangan (Dock) Kapal Lainnya</t>
  </si>
  <si>
    <t>4916 - Reduksi Pdpt Penugasan Khusus Pemerintah</t>
  </si>
  <si>
    <t>4900550000 - Reduksi Pendapatan Penugasan Khusus Pemerintah</t>
  </si>
  <si>
    <t>4917 - Reduksi Pendapatan Pabrikasi</t>
  </si>
  <si>
    <t>4900560000 - Reduksi Pendapatan Pabrikasi</t>
  </si>
  <si>
    <t>4918 - Reduksi Pendapatan Jasa Konstruksi</t>
  </si>
  <si>
    <t>4900570000 - Reduksi Pendapatan Jasa Konstruksi</t>
  </si>
  <si>
    <t>4919 - Reduksi Pendapatan Penjualan Retail</t>
  </si>
  <si>
    <t>4900580000 - Reduksi Pendapatan Penjualan Retail</t>
  </si>
  <si>
    <t>4920 - Reduksi Pendapatan Usaha Rupa-rupa</t>
  </si>
  <si>
    <t>4900590000 - Reduksi Pend.Usaha RupaRupa-Pas Terminal Penumpang</t>
  </si>
  <si>
    <t>4900600000 - Reduksi Pend. Usaha RupaRupa-Pas Pelabuhan (Orang)</t>
  </si>
  <si>
    <t>4900610000 - Reduksi Pend.Usha RupaRupa-Pas Pelabuhn(Kendaraan)</t>
  </si>
  <si>
    <t>4900620000 - Reduksi PendUshaRupaRupa-FslitsRepair/DockingKapal</t>
  </si>
  <si>
    <t>4900630000 - Reduksi PendapatanUsahaRupaRupa-ProduksiKontribusi</t>
  </si>
  <si>
    <t>4900640000 - Reduksi PendapatanUsahaRupaRupa-Pas Depo</t>
  </si>
  <si>
    <t>4900650000 - Reduksi PendapatanUsahaRupaRupa-Fee For Service</t>
  </si>
  <si>
    <t>4900660000 - Reduksi Pend.UsahaRupaRupa-Jasa(EDI)/Komunikasi&amp;TI</t>
  </si>
  <si>
    <t>4900670000 - Reduksi Pend.UsahaRupaRupa-Diffrent Monthly Salary</t>
  </si>
  <si>
    <t>4900680000 - Reduksi Pendapatan Usaha Rupa-Rupa, Lainnya</t>
  </si>
  <si>
    <t>4900700000 - Reduksi Pend Usaha RupaRupa-Pas Pelabuhan(Barang)</t>
  </si>
  <si>
    <t>5000 - Beban</t>
  </si>
  <si>
    <t>5100 - Beban Pokok</t>
  </si>
  <si>
    <t>5101 - Beban Imbalan Kerja (SDM Operasional)</t>
  </si>
  <si>
    <t>5101010000 - Beban Pokok-Imbalan Kerja Penghasilan Pegawai</t>
  </si>
  <si>
    <t>5101020000 - Beban Pokok-Imbalan Kerja Tunjangan Pegawai</t>
  </si>
  <si>
    <t>5101030000 - Beban Pokok-Imbalan Kerja Lembur (Utpk&amp;Pemanduan)</t>
  </si>
  <si>
    <t>5101040000 - Beban Pokok-Imbalan Kerja Bonus/Jasa Produksi</t>
  </si>
  <si>
    <t>5101050000 - Beban Pokok-Imbalan Kerja Penghasilan Lainnya</t>
  </si>
  <si>
    <t>5101080000 - Beban Pokok-Imbalan Kerja Beban Pensiunan</t>
  </si>
  <si>
    <t>5101090000 - Beban Pokok-Tunjangan PPh Pasal 21</t>
  </si>
  <si>
    <t>5101990000 - Beban Pokok Beban Imbalan Kerja - Lainnya</t>
  </si>
  <si>
    <t>5102 - Beban Imbalan Pasca Kerja (SDM Operasional)</t>
  </si>
  <si>
    <t>5102000000 - Beban Pokok Imbalan Pasca Kerja (Sdm Operasional)</t>
  </si>
  <si>
    <t>5102010000 - Beban Pokok Imb Pasca Krj program Pesangon</t>
  </si>
  <si>
    <t>5102020000 - Beban Pokok Imb Pasca Krj program Pensiun</t>
  </si>
  <si>
    <t>5105 - Beban Bhn Pokok (Kapal&amp;Jasa Kepelabuhan Lain)</t>
  </si>
  <si>
    <t>5105010100 - Beban Pokok-Bahan Bakar Minyak (BBM)-Fasar Kepelab</t>
  </si>
  <si>
    <t>5105010200 - Beban Pokok Bahan Bakar Minyak (BBM) Kendaraan</t>
  </si>
  <si>
    <t>5105020000 - Beban Pokok Bahan Pelumas</t>
  </si>
  <si>
    <t>5105030000 - Beban Pokok Bahan Makanan</t>
  </si>
  <si>
    <t>5105040000 - Beban Pokok Air</t>
  </si>
  <si>
    <t>5105050000 - Beban Pokok Listrik-Operasional</t>
  </si>
  <si>
    <t>5105060000 - Beban Pokok Telepon dan Ijin-Operasional</t>
  </si>
  <si>
    <t>5105070000 - Beban Pokok Obat-Obatan Dan Bahan Medis</t>
  </si>
  <si>
    <t>5105080000 - Beban Pokok Pas Pelabuhan</t>
  </si>
  <si>
    <t>5105090000 - Beban Pokok Pemadam Kebakaran (PMK)</t>
  </si>
  <si>
    <t>5105100000 - Beban Pokok Perlengkapan (Kapal Dan Kepelabuhanan)</t>
  </si>
  <si>
    <t>5105110000 - Beban Pokok MaterialRelokasi Aset Tetap&amp;Inventaris</t>
  </si>
  <si>
    <t>5105120000 - Beban Pokok Bahan Unit Galangan Kapal</t>
  </si>
  <si>
    <t>5105990000 - Beban Bahan Lainnya</t>
  </si>
  <si>
    <t>5110 - Bbn Pemeliharaan&amp;Perbaikan (Kapal&amp;Fasar Kplb)</t>
  </si>
  <si>
    <t>5110020000 - Beban Pokok - Beban Pemeliharaan &amp; Perbaikan Bangu</t>
  </si>
  <si>
    <t>5110030000 - Beban Pokok - Beban Pemeliharaan &amp; Perbaikan Kapal</t>
  </si>
  <si>
    <t>5110040000 - Beban Pokok - Beban Pemeliharaan &amp; Perbaikan Alat</t>
  </si>
  <si>
    <t>5110050000 - Beban Pokok - Beban Pemeliharaan &amp; Perbaikan Insta</t>
  </si>
  <si>
    <t>5110060000 - Beban Pokok - Bbn Pmeliharaan&amp;PrbaiknTanah&amp;Hak Ats</t>
  </si>
  <si>
    <t>5110070000 - Beban Pokok - Bbn Pmeliharaan &amp; Prbaikn Jln&amp;Bangun</t>
  </si>
  <si>
    <t>5110080000 - Beban Pokok - Bbn Pmeliharaan &amp; Perbaikan Peralata</t>
  </si>
  <si>
    <t>5110090000 - Beban Pokok - Bbn Pmeliharaan &amp; Perbaikn Kendaraan</t>
  </si>
  <si>
    <t>5110100000 - Beban Pokok - Bbn Pmeliharaan&amp;Prbaikn Emplasmn (Tr</t>
  </si>
  <si>
    <t>5110800000 - Beban Pokok - Bbn Pmeliharaan Aset (Kepelabuhanan)</t>
  </si>
  <si>
    <t>5110990000 - Beban Pemeliharaan Dan Perbaikan - Lainnya</t>
  </si>
  <si>
    <t>5115 - Beban Sewa (Kapal dan Fasar. Kepelabuhanan)</t>
  </si>
  <si>
    <t>5115020000 - Beban Pokok Sewa Bangunan Faspel</t>
  </si>
  <si>
    <t>5115030000 - Beban Pokok Sewa Kapal</t>
  </si>
  <si>
    <t>5115040000 - Beban Pokok Sewa Alat-Alat  Faspel</t>
  </si>
  <si>
    <t>5115050000 - Beban Pokok Sewa Instalasi Faspel</t>
  </si>
  <si>
    <t>5115060000 - Beban Pokok Sewa Tanah &amp;Hak Atas Tanah(Kepelabuhn)</t>
  </si>
  <si>
    <t>5115070000 - Beban Pokok Sewa Jalan &amp; Bangunan (Kepelabuhan)</t>
  </si>
  <si>
    <t>5115080000 - Beban Pokok Sewa Peralatan (Kepelabuhan)</t>
  </si>
  <si>
    <t>5115090000 - Beban Pokok Sewa Kendaraan (Dinas Lapangan)</t>
  </si>
  <si>
    <t>5115100000 - Beban Pokok Sewa Eplsmn(Terminal/Bangunn Pelabuhn)</t>
  </si>
  <si>
    <t>5115200000 - Beban Pokok Sewa Tenaga Kerja</t>
  </si>
  <si>
    <t>5115210000 - Beban Pokok Sewa Operator Gudang/Lapangan</t>
  </si>
  <si>
    <t>5115310000 - Beban Pokok Sewa Jala-Jala Lambung/Barang</t>
  </si>
  <si>
    <t>5115320000 - Beban Pokok Sewa Peralatan Pmk</t>
  </si>
  <si>
    <t>5115330000 - Beban Pokok Sewa Peralatan Untuk Kegiatan B/M</t>
  </si>
  <si>
    <t>5115340000 - Beban Pokok Sewa Pralatn Lift on/off B/M PetiKemas</t>
  </si>
  <si>
    <t>5115400000 - Beban Pokok Sewa Honorarium Kegiatan B/M</t>
  </si>
  <si>
    <t>5115450000 - Beban Pokok Sw Pralatan Komptr (Layann Kplabuhann)</t>
  </si>
  <si>
    <t>5115990000 - Beban Pokok Sewa - Lainnya</t>
  </si>
  <si>
    <t>5120 - Beban Penyusutan PI (Fasar Kepelabuhanan)</t>
  </si>
  <si>
    <t>5120010000 - Beban Peny-Properti Investasi-Bangunan (Fasar)</t>
  </si>
  <si>
    <t>5125 - Beban Penyusutan AT (Kapal&amp;Fasar Kepelabuhan)</t>
  </si>
  <si>
    <t>5125020000 - Beban Pokok Peny-AsetTetap-Bangunan Faspel (Fasar)</t>
  </si>
  <si>
    <t>5125030000 - Beban Pokok Peny-Aset Tetap-Kapal (Fasar)</t>
  </si>
  <si>
    <t>5125040000 - Beban Pokok Peny-Aset Tetap-Alat Faspel (Fasar)</t>
  </si>
  <si>
    <t>5125050000 - Beban Pokok Peny-AsetTetap-Instlasi Faspel (Fasar)</t>
  </si>
  <si>
    <t>5125070000 - Beban Pokok Peny-AsetTetap-Jalan&amp;Bangunan (Fasar)</t>
  </si>
  <si>
    <t>5125080000 - Beban Pokok Peny-Aset Tetap-Peralatan  (Fasar)</t>
  </si>
  <si>
    <t>5125090000 - Beban Pokok Peny-Aset Tetap-Kendaraan (Fasar)</t>
  </si>
  <si>
    <t>5125100000 - Beban Pokok Peny-Aset Tetap-Emplasmen  (Fasar)</t>
  </si>
  <si>
    <t>5125200000 - B.PokokPenyusutan-AsetSewaPembiayaan(Kpelabuhanan)</t>
  </si>
  <si>
    <t>5125300000 - B.PokokPenyusutn-AsetKerjasamaOperasi(Kpelabuhann)</t>
  </si>
  <si>
    <t>5125400000 - B.PokokPenyusutn-AsetPengelolaanBrsama(Kpelabuhnn)</t>
  </si>
  <si>
    <t>5125500000 - B.PokokPnyusutan - AsetTetapPenugasan(Kpelabuhann)</t>
  </si>
  <si>
    <t>5125990000 - B.Pokok Penyusutan-AsetTetap(Kepelabuhanan)Lainnya</t>
  </si>
  <si>
    <t>5127 - Beban Amortisasi ATB (Fasar Kepelabuhanan)</t>
  </si>
  <si>
    <t>5127100000 - B.Pokok Peny-ATB-Pengembangan Piranti Lunak(Fasar)</t>
  </si>
  <si>
    <t>5127150000 - B.Pokok Peny-ATB-Perpanjangan Hak atasTanah(Fasar)</t>
  </si>
  <si>
    <t>5127200000 - B.Pokok Peny-Aset Tak Berwujud-Sertifikasi (Fasar)</t>
  </si>
  <si>
    <t>5127300000 - B.Pokok Peny-ATB-Pengerukan Kolam dan Alur (Fasar)</t>
  </si>
  <si>
    <t>5127500000 - B.Pokok Peny-ATB-Pendidikan&amp;PengembanganSDM(Fasar)</t>
  </si>
  <si>
    <t>5127600000 - B.Pokok Peny-Aset Tak Berwujud-Aset Konsesi(Fasar)</t>
  </si>
  <si>
    <t>5127990000 - B.Pokok Peny-Aset Tak Berwujud-Lainnya (Fasar)</t>
  </si>
  <si>
    <t>5130 - Beban Asuransi (Kapal&amp;Fasar. Kepelabuhanan)</t>
  </si>
  <si>
    <t>5130020000 - B.Pokok Asuransi (Kpl&amp;FasarKplabuhann)Bangunn Fspl</t>
  </si>
  <si>
    <t>5130030000 - B.Pokok Asuransi (Kpl&amp;FasarKplabuhann) Kapal</t>
  </si>
  <si>
    <t>5130040000 - B.Pokok Asuransi (Kpl&amp;FasarKplabuhann) Alat Faspel</t>
  </si>
  <si>
    <t>5130050000 - B.Pokok Asuransi (Kpl&amp;FsrKplabhn) Instalasi Faspel</t>
  </si>
  <si>
    <t>5130070000 - B.Pokok Asuransi(Kpl&amp;FsrKplabhn)Jalan&amp;Bangunan</t>
  </si>
  <si>
    <t>5130080000 - B.Pokok Asuransi (Kpl&amp;FasarKplabuhann) Peralatan</t>
  </si>
  <si>
    <t>5130090000 - B.PkokAsurnsi(Kpl&amp;FsarKplabuhn)Kndran(DinsLapangn)</t>
  </si>
  <si>
    <t>5130100000 - B.PkokAsurnsi(Kapal&amp;FK)E.-Trminal/Bangunan Plabuhn</t>
  </si>
  <si>
    <t>5130200000 - B.PkokAsurnsi (Kapal&amp;FK)TenagaKerja-OprKpelabuhann</t>
  </si>
  <si>
    <t>5130990000 - B.Pokok Asuransi (Kapal&amp;FasarKeplabuhann)- Lainnya</t>
  </si>
  <si>
    <t>5135 - Beban KSMU (Fasar Kepelabuhanan)</t>
  </si>
  <si>
    <t>5135010000 - Beban Pokok Kerjasama Mitra Usaha-Kapal</t>
  </si>
  <si>
    <t>5135020000 - Beban Pokok Kerjasama Mitra Usaha-Barang</t>
  </si>
  <si>
    <t>5135030000 - Beban Pokok Kerjasama Mitra Usaha-Alat</t>
  </si>
  <si>
    <t>5135040000 - Beban Pkok Krjasama Mitra Usha-Playann Trminal/UBM</t>
  </si>
  <si>
    <t>5135050000 - BebanPkokKrjasamaMitraUsaha-PlayannTrminalPtikems</t>
  </si>
  <si>
    <t>5135060000 - Beban Pokok Persewaan T.B.A.L</t>
  </si>
  <si>
    <t>5135110000 - Beban Pokok Kerjasama Mitra Usaha-Rupa-Rupa Usaha</t>
  </si>
  <si>
    <t>5135990000 - Beban Pokok Kerjasama Mitra Usaha (KSMU) - Lainnya</t>
  </si>
  <si>
    <t>5137 - Beban Pajak &amp; Retribusi (Fasar. Kepelabuhan)</t>
  </si>
  <si>
    <t>5137010000 - Beban Pokok Pajak Bumi Dan Bangunan (Pelabuhan)</t>
  </si>
  <si>
    <t>5137020000 - Beban Pokok Pajak Kendaraan (Dinas Lapangan)</t>
  </si>
  <si>
    <t>5137030000 - Beban Pokok - Denda Pajak</t>
  </si>
  <si>
    <t>5137040000 - Beban Pokok - PPh Final</t>
  </si>
  <si>
    <t>5140 - Beban Diklat &amp; Sertifikasi (SDM Operasional)</t>
  </si>
  <si>
    <t>5140010000 - BbnPokokP'didikan&amp;P'latihan(SDMTeknik&amp;Operasional)</t>
  </si>
  <si>
    <t>5143 - Beban Pakaian Dinas/Kerja (Kapal&amp;Fasar Kplb)</t>
  </si>
  <si>
    <t>5143010000 - Beban Pokok Pakaian Dinas (SDMTeknik&amp;Operasional)</t>
  </si>
  <si>
    <t>5143020000 - Beban Pokok Pakaian Kerja (SDMTeknik&amp;Operasional)</t>
  </si>
  <si>
    <t>5145 - Beban Keamanan&amp;Keselamatan (Kapal&amp;Fasar Kplb)</t>
  </si>
  <si>
    <t>5145010000 - Beban Pokok Keamanan (Fasar Pelabuhan)</t>
  </si>
  <si>
    <t>5145030000 - Beban Pokok Keselamatan (Fasar Pelabuhan)</t>
  </si>
  <si>
    <t>5147 - Beban Kesehatan (SDM Operasional-Mandatory)</t>
  </si>
  <si>
    <t>5147010000 - Beban PokokPrawatnKsehatnPgwi Aktif-SDMOperasional</t>
  </si>
  <si>
    <t>5147020000 - Beban Pokok Pengobatan (SDMTeknik&amp;Operasional)</t>
  </si>
  <si>
    <t>5149 - Beban Prjln Dinas(Tjn Kegt. Operasi Ply Jasa)</t>
  </si>
  <si>
    <t>5149000000 - Bban Pkok Bbn Prjalann Dinas (Oprasionl Pely Jasa)</t>
  </si>
  <si>
    <t>5150 - Beban Konsultan/Survei/Sprvs(Kapal&amp;Fsr Kplb)</t>
  </si>
  <si>
    <t>5150010000 - Beban Pokok Survei / Supervisi</t>
  </si>
  <si>
    <t>5157 - Beban Perencanaan Pengembangan Usaha</t>
  </si>
  <si>
    <t>5157000000 - Beban Pokok-Pengembangan Usaha</t>
  </si>
  <si>
    <t>5160 - Beban Provisi Penurunan Nilai Piutang</t>
  </si>
  <si>
    <t>5160010000 - Beban Pokok-Provisi Penurunan Nilai Piutang</t>
  </si>
  <si>
    <t>5161 - Beban Penagihan Piutang</t>
  </si>
  <si>
    <t>5161010000 - Beban Pokok- Penagihan  Piutang</t>
  </si>
  <si>
    <t>5162 - Beban Penurunan Nilai Aset Non Keuangan</t>
  </si>
  <si>
    <t>5162010000 - Beban Kerugian Penurunan Nilai Properti Investasi</t>
  </si>
  <si>
    <t>5162020000 - Beban Kerugian Penurunan Nilai Aset Tetap</t>
  </si>
  <si>
    <t>5162030000 - Beban Kerugian Penurunan Nilai Persediaan</t>
  </si>
  <si>
    <t>5163 - Beban Denda,Ganti Rugi/Klaim(Non Denda Pjk)</t>
  </si>
  <si>
    <t>5163010000 - Beban Pokok - Ganti Rugi</t>
  </si>
  <si>
    <t>5163020000 - Beban Pokok - Klaim</t>
  </si>
  <si>
    <t>5164 - Sumbangan dan Beban Sosial</t>
  </si>
  <si>
    <t>5164010000 - Beban Pokok - Bantuan Sosial</t>
  </si>
  <si>
    <t>5164020000 - Beban Pokok - Kontribusi Kepada Pihak Lain</t>
  </si>
  <si>
    <t>5165 - Beban Program Kemitraan&amp;Bina Lingkungan(PKBL)</t>
  </si>
  <si>
    <t>5165010000 - Beban Pokok - Beban Pkbl</t>
  </si>
  <si>
    <t>5166 - Beban Administrasi Perkantoran</t>
  </si>
  <si>
    <t>5166010000 - Beban Pokok-Administrasi Kantor Cetak Dan Fotocopy</t>
  </si>
  <si>
    <t>5166020000 - Beban Pokok-Administrasi Kantor Kertas &amp;Alat Tulis</t>
  </si>
  <si>
    <t>5166030000 - Beban Pokok-Administrasi Kantor Pengiriman Surat</t>
  </si>
  <si>
    <t>5166040000 - Beban Pokok-AdmKantor SrtKbar,Majalah,Buletin&amp;Buku</t>
  </si>
  <si>
    <t>5166050000 - Beban Pokok-Adm Kantor Ruangan Dan Peralatan Rapat</t>
  </si>
  <si>
    <t>5166060000 - Beban Pokok -Peralatan Kantor</t>
  </si>
  <si>
    <t>5166070000 - Beban Pokok-Administrasi Perkantoran - Lainnya</t>
  </si>
  <si>
    <t>5180 - Beban Kendali Mutu Plyn (Kapal&amp;Fasar Kplb)</t>
  </si>
  <si>
    <t>5180000000 - Bban Pkok Kndali Mtu Pely (Kapal&amp;Fasarkepelabuhan)</t>
  </si>
  <si>
    <t>5199 - Beban Pokok  - Lainnya</t>
  </si>
  <si>
    <t>5199000000 - Beban Pokok -Lainnya</t>
  </si>
  <si>
    <t>5199010000 - Beban Pokok Admnstrsi Lain-Prjalanan Pindah/Mutasi</t>
  </si>
  <si>
    <t>5199020000 - Beban Pokok Administrasi Lainnya-Jamuan Rapat</t>
  </si>
  <si>
    <t>5199030000 - Beban Pokok Administrasi Lainnya-Rumah Tangga</t>
  </si>
  <si>
    <t>5199040000 - Beban Pokok Administrasi Lainnya-OlahRaga&amp;Kesenian</t>
  </si>
  <si>
    <t>5199990000 - Beban Pokok Administrasi Lainnya</t>
  </si>
  <si>
    <t>I_INTERCOMPANY - REV &amp; EXP Difference</t>
  </si>
  <si>
    <t>5992 - Beban Usaha</t>
  </si>
  <si>
    <t>5200 - Beban Pemasaran</t>
  </si>
  <si>
    <t>5206 - Beban Kehumasan</t>
  </si>
  <si>
    <t>5206000000 - Beban Kehumasan</t>
  </si>
  <si>
    <t>5207 - Beban Promosi dan Periklanan</t>
  </si>
  <si>
    <t>5207000000 - Beban Promosi Dan Periklanan</t>
  </si>
  <si>
    <t>5299 - Beban Pemasaran - Lainnya</t>
  </si>
  <si>
    <t>5299000000 - Beban Pemasaran - Lainnya</t>
  </si>
  <si>
    <t>5300 - Beban Umum dan Administrasi</t>
  </si>
  <si>
    <t>5301 - Beban Imbalan Kerja (SDM Adm. Perkantoran)</t>
  </si>
  <si>
    <t>5301010000 - Beban Usaha-B.Imbalan Kerja Penghasilan Pegawai</t>
  </si>
  <si>
    <t>5301020000 - Beban Usaha-B.Imbalan Kerja Tunjangan Pegawai</t>
  </si>
  <si>
    <t>5301030000 - Bbn Usha-B.Imbaln Krj-Lembur/Insentf-UTPK&amp;Pmanduan</t>
  </si>
  <si>
    <t>5301040000 - Beban Usaha-B.Imbalan Kerja Bonus/Jasa Produksi</t>
  </si>
  <si>
    <t>5301050000 - Beban Usaha-B.Imbalan Kerja Penghasilan Lainnya</t>
  </si>
  <si>
    <t>5301080000 - Beban Usaha-B.Imbalan Kerja Biaya Pensiunan</t>
  </si>
  <si>
    <t>5301090000 - Beban Usaha-Tunjangan PPh Pasal 21</t>
  </si>
  <si>
    <t>5301990000 - Beban Usaha-Beban Imbalan Kerja - Lainnya</t>
  </si>
  <si>
    <t>5302 - Beban Imbalan Pasca Kerja (SDM Adm. Prkntr)</t>
  </si>
  <si>
    <t>5302000000 - Bbn Usha-B.Imbaln Pasca Krj (Sdm Adm. Perkantoran)</t>
  </si>
  <si>
    <t>5302010000 - Bbn Ush-B.Imbaln P.Krj (Sdm Adm.Perkntrn)Pesangon</t>
  </si>
  <si>
    <t>5302020000 - Bbn Ush-B.Imbaln P.Krj (Sdm Adm.Perkntrn)Pensiun</t>
  </si>
  <si>
    <t>5303 - Bbn Direksi,Dewan Komisaris&amp;Perangkat Krjnya</t>
  </si>
  <si>
    <t>5303010000 - Beban Usaha-Penghasilan Direksi</t>
  </si>
  <si>
    <t>5303030000 - Beban Usaha-Tunjangan Direksi</t>
  </si>
  <si>
    <t>5303050000 - Beban Usaha-Tunjangan Pph Pasal 21 - Direksi</t>
  </si>
  <si>
    <t>5303110000 - Beban Usaha-Penghasilan Komisaris</t>
  </si>
  <si>
    <t>5303130000 - Beban Usaha-Tunjangan Komisaris</t>
  </si>
  <si>
    <t>5303150000 - Bbn Usha-Tunjangan PPh Pasal 21 - Dewan Komisaris</t>
  </si>
  <si>
    <t>5303210000 - Bbn Usha-Pghasiln Prangkat Kerja Dewan Komisaris</t>
  </si>
  <si>
    <t>5303230000 - Bbn Usha-Tunjangan Perangkat Kerja Dewan Komisaris</t>
  </si>
  <si>
    <t>5303250000 - Bbn Usha-Tunj PPh Psl 21-Prangkat Krja Dwn Komisrs</t>
  </si>
  <si>
    <t>5303990000 - Bbn Usha-Pengh&amp;Tunj Direksi,Dekom&amp;Prangkt Krj lain</t>
  </si>
  <si>
    <t>5305 - Beban Bahan</t>
  </si>
  <si>
    <t>5305010000 - Beban Usaha Bahan Bakar Minyak (BBM)</t>
  </si>
  <si>
    <t>5305010200 - Beban Bahan Pelumas</t>
  </si>
  <si>
    <t>5305020000 - Beban Usaha Bahan Pelumas</t>
  </si>
  <si>
    <t>5305030000 - Beban Usaha Bahan Makanan</t>
  </si>
  <si>
    <t>5305040000 - Beban Usaha Air</t>
  </si>
  <si>
    <t>5305050000 - Beban Usaha Listrik</t>
  </si>
  <si>
    <t>5305060000 - Beban Usaha Telepon dan Ijin</t>
  </si>
  <si>
    <t>5305990000 - Beban Usaha-Bahan Lainnya</t>
  </si>
  <si>
    <t>5310 - Bbn Pemeliharaan&amp;Perbaikan(Non Kpl&amp;Fsr Kplb)</t>
  </si>
  <si>
    <t>5310060000 - Beban Usaha Pemeliharaan Tanah Dan Hak Atas Tanah</t>
  </si>
  <si>
    <t>5310070000 - Beban UsahaPemeliharaan Jalan&amp;Bangunan(Prkantoran)</t>
  </si>
  <si>
    <t>5310080000 - Beban Usaha Pemeliharaan Peralatan (Perkantoran)</t>
  </si>
  <si>
    <t>5310090000 - Beban Usaha Pemeliharaan Kendaraan(Kantor/Direksi)</t>
  </si>
  <si>
    <t>5310100000 - Beban Usaha Pemeliharaan Emplasmen (Perkantoran)</t>
  </si>
  <si>
    <t>5310990000 - Beban Pemeliharaan Dan Perbaikan - Lainnya</t>
  </si>
  <si>
    <t>5315 - Beban Sewa (Non Kapal &amp; Fasar Kepelabuhanan)</t>
  </si>
  <si>
    <t>5315060000 - Beban Usaha Sewa Tanah Dan Hak Atas Tanah (Kantor)</t>
  </si>
  <si>
    <t>5315070000 - Beban Usaha Sewa Jalan Dan Bangunan (Perkantoran)</t>
  </si>
  <si>
    <t>5315080000 - Beban Usaha Sewa Peralatan (Perkantoran)</t>
  </si>
  <si>
    <t>5315090000 - Beban Usaha Sewa Kendaraan (Perkantoran)</t>
  </si>
  <si>
    <t>5315100000 - Beban Usaha Sewa Emplasmen (Perkantoran)</t>
  </si>
  <si>
    <t>5315200000 - Beban Usaha Sewa Tenaga Kerja(Administrasi kantor)</t>
  </si>
  <si>
    <t>5315450000 - Beban Usaha Sewa Peralatan Komputer (Perkantoran)</t>
  </si>
  <si>
    <t>5315990000 - Beban Usaha Sewa - Lainnya</t>
  </si>
  <si>
    <t>5320 - Beban Penyusutan PI (Non Fasar Kepelabuhan)</t>
  </si>
  <si>
    <t>5320000000 - BebanUsahaPenyusutnProprtiInvstasi-Bngnn(NonFasar)</t>
  </si>
  <si>
    <t>5325 - Beban Penyusutan AT (Non Kapal&amp;Fsr Kplb)</t>
  </si>
  <si>
    <t>5325070000 - BebanUsahaPenyusutan-AsetTetap-Jln&amp;Bngnn(NonFasar)</t>
  </si>
  <si>
    <t>5325080000 - BebanUsahaPenyusutan-AsetTetap-Peralatan(NonFasar)</t>
  </si>
  <si>
    <t>5325090000 - BebanUsahaPenyusutn-Aset Tetap-Kendaraan(NonFasar)</t>
  </si>
  <si>
    <t>5325100000 - BebanUsahaPenyusutan-AsetTetap-Emplasmen(NonFasar)</t>
  </si>
  <si>
    <t>5325200000 - BebanUsaha Pnyusutn-Aset Sewa Pmbiayan (Non Fasar)</t>
  </si>
  <si>
    <t>5325300000 - Beban Usaha Penyusutan-Aset Krjsm Oprsi(Non Fasar)</t>
  </si>
  <si>
    <t>5325400000 - Beban Usaha Pnyusutan Aset Kelola Bersma(NonFasar)</t>
  </si>
  <si>
    <t>5325500000 - Beban Usaha Pnyusutn-Aset Tetap Pnugasn(Non Fasar)</t>
  </si>
  <si>
    <t>5325990000 - Beban Pnyusutn-AsetTetap(Fasar Perkantoran)-Lainya</t>
  </si>
  <si>
    <t>5327 - Beban Amortisasi - ATB (Non Fsr Kplb)</t>
  </si>
  <si>
    <t>5327010000 - Beban Amortisasi-ATB-Goodwill (NonFasar)</t>
  </si>
  <si>
    <t>5327020000 - Beban Amortisasi-ATB-Lisensi(NonFasar)</t>
  </si>
  <si>
    <t>5327030000 - Beban Amort-ATB-Bban Amort-ATB-Hak Paten(NonFasar)</t>
  </si>
  <si>
    <t>5327040000 - Bban Amort-ATB-Konsultan&amp;Apraisal(NonFasar)</t>
  </si>
  <si>
    <t>5327050000 - Bban Amort-ATB-Pndrian&amp;Prubhn Aggarn Dsr(NonFasar)</t>
  </si>
  <si>
    <t>5327060000 - Beban Amortisasi-ATB-Akuisisi(NonFasar)</t>
  </si>
  <si>
    <t>5327100000 - Beban Amrtisasi-ATB-PngmbangnPrantiLunak(NonFasar)</t>
  </si>
  <si>
    <t>5327150000 - BebanAmortsasi-ATB-PrpanjangnHakAtsTanah(NonFasar)</t>
  </si>
  <si>
    <t>5327200000 - Beban Amortisasi-ATB-Sertifikasi (NonFasar)</t>
  </si>
  <si>
    <t>5327500000 - Bbn Amortsasi-ATB-Pdidikn&amp;Pngembangn SDM(NonFasar)</t>
  </si>
  <si>
    <t>5330 - Beban Asuransi (Non Kapal&amp;Fsr Kepelabuhan)</t>
  </si>
  <si>
    <t>5330070000 - Beban Usaha Asuransi-Jalan &amp; Bangunan(Perkantoran)</t>
  </si>
  <si>
    <t>5330080000 - Beban Usaha Asuransi-Peralatan (Perkantoran)</t>
  </si>
  <si>
    <t>5330090000 - Beban Usaha Asuransi-Kendaraan (Perkantoran)</t>
  </si>
  <si>
    <t>5330100000 - Beban Usaha Asuransi-Emplasmen (Perkantoran)</t>
  </si>
  <si>
    <t>5330200000 - Beban Usaha Asuransi-Tenaga Kerja(Adminstrasi Ktr)</t>
  </si>
  <si>
    <t>5330990000 - BebanUsaha-Asuransi Lainnya (Perkantoran)</t>
  </si>
  <si>
    <t>5335 - Beban KSMU (Non Fasar Kepelabuhanan)</t>
  </si>
  <si>
    <t>5335070000 - Beban Kerjasama Mitra Usaha Rupa2 Usaha(Non Fasar)</t>
  </si>
  <si>
    <t>5335990000 - Beban Kerjasama Mitra Usaha- Lainnya(Non Fasar)</t>
  </si>
  <si>
    <t>5337 - Beban Pajak &amp; Retribusi (Non Fasar. Kplb)</t>
  </si>
  <si>
    <t>5337010000 - Beban Usaha -Pajak Bumi Dan Bangunan (Perkantoran)</t>
  </si>
  <si>
    <t>5337020000 - Beban Usaha-Pajak Kendaraan(Dinas kantorn/Direksi)</t>
  </si>
  <si>
    <t>5337030000 - Beban Usaha - Denda Pajak</t>
  </si>
  <si>
    <t>5340 - Beban Diklat&amp;Sertifikasi(Non SDM Operasional)</t>
  </si>
  <si>
    <t>5340010000 - Beban Usaha-Pendidikan Dan Pelatihan</t>
  </si>
  <si>
    <t>5343 - Bbn Pakaian Dinas/Kerja (Non SDM Operasional)</t>
  </si>
  <si>
    <t>5343010000 - Beban Usaha-Pakaian Dinas(SDM Perkantoran/Direksi)</t>
  </si>
  <si>
    <t>5343020000 - Beban Usaha-Pakaian Kerja(Sdm Perkantoran/Direksi)</t>
  </si>
  <si>
    <t>5345 - Bbn Keamanan&amp;Keselamatan(Non Kapal&amp;Fsr Kplb)</t>
  </si>
  <si>
    <t>5345000000 - Bbn Kamann &amp; Kslamatn (Non Kpal &amp; Fasar Kplabuhnn)</t>
  </si>
  <si>
    <t>5347 - Bbn Kesehatan(Non SDM Operasi/Checkup Rutin)</t>
  </si>
  <si>
    <t>5347010000 - Prawatn Ksehatn Pgwai Aktif (SDM Prkantorn/Dreksi)</t>
  </si>
  <si>
    <t>5347020000 - Beban Usaha-Pengobatan (SDM Perkantoran/Direksi)</t>
  </si>
  <si>
    <t>5349 - Bbn Perjalanan Dinas (Tjn Non Kgt Op Plyn Js)</t>
  </si>
  <si>
    <t>5349010000 - Beban Usaha-Prjalann Dinas(SDMPerkantoran/Direksi)</t>
  </si>
  <si>
    <t>5349020000 - Beban Penugasan (SDM Perkantoran/Direksi)</t>
  </si>
  <si>
    <t>5348 - B.Umum&amp;ADM Perawatan Kesehatan Pensiunan</t>
  </si>
  <si>
    <t>5348010000 - (B.Umum&amp;ADM)Perawatan Kesehatan Pensiunan</t>
  </si>
  <si>
    <t>5355 - Beban Jasa Konsultan &amp; Audit</t>
  </si>
  <si>
    <t>5355010000 - Beban Usaha-Pemeriksaan/Audit Eksternal</t>
  </si>
  <si>
    <t>5355020000 - Beban Usaha-Konsultan</t>
  </si>
  <si>
    <t>5355050000 - Beban Usaha-Penanganan Perkara</t>
  </si>
  <si>
    <t>5357 - Beban Perencanaan Pengembangan Usaha</t>
  </si>
  <si>
    <t>5357000000 - Beban Usaha-Pengembangan Usaha</t>
  </si>
  <si>
    <t>5370 - Beban Provisi Penurunan Nilai Piutang</t>
  </si>
  <si>
    <t>5370000000 - Beban Usaha-Provisi Penurunan Nilai Piutang</t>
  </si>
  <si>
    <t>5373 - Beban Penagihan Piutang</t>
  </si>
  <si>
    <t>5373000000 - Beban Usaha- Penagihan  Piutang</t>
  </si>
  <si>
    <t>5375 - Beban Penurunan Nilai Aset Non Keuangan</t>
  </si>
  <si>
    <t>5375100000 - Beban Kerugian Penurunan Nilai Properti Investasi</t>
  </si>
  <si>
    <t>5375200000 - Beban Kerugian Penurunan Nilai Aset Tetap</t>
  </si>
  <si>
    <t>5375300000 - Beban Kerugian Penurunan Nilai Persediaan</t>
  </si>
  <si>
    <t>5375400000 - Beban Kerugian Penurunan Nilai Aset Tidak Berwujud</t>
  </si>
  <si>
    <t>5377 - Beban Denda,Ganti Rugi/Klaim (Non Denda Pjk)</t>
  </si>
  <si>
    <t>5377010000 - Beban Usaha - Ganti Rugi</t>
  </si>
  <si>
    <t>5377020000 - Beban Usaha - Klaim</t>
  </si>
  <si>
    <t>5380 - Sumbangan dan Beban Sosial</t>
  </si>
  <si>
    <t>5380010000 - Beban Usaha - Bantuan Sosial</t>
  </si>
  <si>
    <t>5380020000 - Beban Usaha - Kontribusi Kepada Pihak Lain</t>
  </si>
  <si>
    <t>5381 - Beban Program Kemitraan dan Bina Lingkungan</t>
  </si>
  <si>
    <t>5381000000 - Beban Usaha - Beban Pkbl</t>
  </si>
  <si>
    <t>5390 - Beban Administrasi Perkantoran</t>
  </si>
  <si>
    <t>5390010000 - Beban Usaha-Administrasi Kantor Cetak Dan Fotocopy</t>
  </si>
  <si>
    <t>5390020000 - Beban Usaha-Administrasi Kantor Kertas &amp;Alat Tulis</t>
  </si>
  <si>
    <t>5390030000 - Beban Usaha-Administrasi Kantor Pengiriman Surat</t>
  </si>
  <si>
    <t>5390040000 - Beban Usaha-AdmKantor SrtKbar,Majalah,Buletin&amp;Buku</t>
  </si>
  <si>
    <t>5390050000 - Beban Usaha-Adm Kantor Ruangan Dan Peralatan Rapat</t>
  </si>
  <si>
    <t>5390060000 - Beban Usaha -Peralatan Kantor</t>
  </si>
  <si>
    <t>5390990000 - Beban Usaha-Administrasi Perkantoran - Lainnya</t>
  </si>
  <si>
    <t>5399 - Beban Umum dan Administrasi - Lainnya</t>
  </si>
  <si>
    <t>5399010000 - Beban Usaha Admnstrsi Lain-Prjalanan Pindah/Mutasi</t>
  </si>
  <si>
    <t>5399020000 - Beban Usaha Administrasi Lainnya-Jamuan Rapat</t>
  </si>
  <si>
    <t>5399030000 - Beban Usaha Administrasi Lainnya-Rumah Tangga</t>
  </si>
  <si>
    <t>5399040000 - Beban Usaha Administrasi Lainnya-OlahRaga&amp;Kesenian</t>
  </si>
  <si>
    <t>5399990000 - Beban Usaha Administrasi Lainnya</t>
  </si>
  <si>
    <t>5900 - Beban Investasi</t>
  </si>
  <si>
    <t>6000 - Pendapatan (Beban) Non Usaha</t>
  </si>
  <si>
    <t>6100 - Pendapatan Non Usaha</t>
  </si>
  <si>
    <t>6101 - Pendapatan Denda / Penalti</t>
  </si>
  <si>
    <t>6101000000 - Pendapatan Denda / Penalti</t>
  </si>
  <si>
    <t>6102 - Pendapatan Jasa Giro (Sebelum PPh. Final)</t>
  </si>
  <si>
    <t>6102000000 - Pendapatan Jasa Giro (Sebelum Pph. Final)</t>
  </si>
  <si>
    <t>6103 - Pendapatan Iuran Kesehatan</t>
  </si>
  <si>
    <t>6103000000 - Pendapatan Iuran Kesehatan</t>
  </si>
  <si>
    <t>6104 - Pendapatan Sewa Properti Investasi</t>
  </si>
  <si>
    <t>6104010000 - Pendapatan Sewa Rumah</t>
  </si>
  <si>
    <t>6104030000 - Pendapatan Sewa Ruang Pertemuan</t>
  </si>
  <si>
    <t>6104990000 - Pendapatan Sewa Properti Investasi Lainnya</t>
  </si>
  <si>
    <t>6108 - Pendapatan Bunga Deposito (Sblm PPh. Final)</t>
  </si>
  <si>
    <t>6108000000 - Pendapatan Bunga Deposito (Sebelum Pph. Final)</t>
  </si>
  <si>
    <t>6109 - Pendapatan Pembelian Dok./Buku/Formulir Std</t>
  </si>
  <si>
    <t>6109010000 - Pendapatan Pembelian Dokumen Pengadaan</t>
  </si>
  <si>
    <t>6109030000 - Pendapatan Penjualan Buku / Formulir Standar</t>
  </si>
  <si>
    <t>6111 - Pendapatan Biaya Materai yang Ditagihkan</t>
  </si>
  <si>
    <t>6111000000 - Pendapatan Biaya Materai yang Ditagihkan</t>
  </si>
  <si>
    <t>6112 - Laba Pelunasan Piutang yg Dihapuskan Sblmnya</t>
  </si>
  <si>
    <t>6112000000 - Laba Pelunasan Piutang yang Dihapuskan Sebelumnya</t>
  </si>
  <si>
    <t>6113 - Laba Pmlhn Nilai Wjr Aset &amp; Non Keuangan</t>
  </si>
  <si>
    <t>6113110000 - Pmulihn ats Pnurunn Nlai Cdangn Pnyisihan Prsdiaan</t>
  </si>
  <si>
    <t>6113310000 - Pemulihan Nilai Akm Penurunan Nilai-Aset Tetap</t>
  </si>
  <si>
    <t>6113510000 - Pmulihn atas Pnurunn Nilai Cadangn Imbaln Pska Krj</t>
  </si>
  <si>
    <t>6115 - Laba Penjualan Aset Keuangan</t>
  </si>
  <si>
    <t>6115010000 - Laba Penjualan Aset Keuangan</t>
  </si>
  <si>
    <t>6115110000 - Laba Penjualan Saham Biasa</t>
  </si>
  <si>
    <t>6115120000 - Pendapatan Premium Saham Seri-B yg Jatuh Tempo</t>
  </si>
  <si>
    <t>6115990000 - Laba Penjualan Aset Keuangan Lainnya</t>
  </si>
  <si>
    <t>6117 - Pendapatan Bunga Obligasi</t>
  </si>
  <si>
    <t>6117000000 - Pendapatan Bunga Obligasi</t>
  </si>
  <si>
    <t>6119 - Pendapatan Agio Saham</t>
  </si>
  <si>
    <t>6119000000 - Pendapatan Agio Saham</t>
  </si>
  <si>
    <t>6125 - Laba Penjualan Aset Non Keuangan</t>
  </si>
  <si>
    <t>6125110000 - Laba Penjualan Persediaan</t>
  </si>
  <si>
    <t>6125210000 - Laba Pnjualan Aset Tidak Lancar Dmiliki utk Dijual</t>
  </si>
  <si>
    <t>6125310000 - Laba Pertukaran Aset Tetap</t>
  </si>
  <si>
    <t>6127 - Laba Penjualan Aset Non Keuangan - Tdk Prod</t>
  </si>
  <si>
    <t>6127110000 - Laba Penjualan Persediaan - Tidak Produktif</t>
  </si>
  <si>
    <t>6127310000 - Laba Penjualan Aset Tetap - Tidak Produktif</t>
  </si>
  <si>
    <t>6127990000 - Asset Sales Clearing</t>
  </si>
  <si>
    <t>6130 - Pendapatan Klaim Asuransi</t>
  </si>
  <si>
    <t>6130000000 - Pendapatan Klaim Asuransi</t>
  </si>
  <si>
    <t>6140 - Penghasilan Dividen Entitas Anak (Stlh Pjk)</t>
  </si>
  <si>
    <t>6140000000 - Penghasilan Dividen Entitas Anak (Setelah Pajak)</t>
  </si>
  <si>
    <t>6150 - Pdpt Tantiem sbg Dir./Dekom pd Entitas Anak</t>
  </si>
  <si>
    <t>6150000000 - Pnd Tntiem Drks/Dkom pd Ents Ank/Trasosi(Stlh Pjk)</t>
  </si>
  <si>
    <t>6155 - Laba Penjualan Sisa Material&amp;Barang Bongkaran</t>
  </si>
  <si>
    <t>6155000000 - Laba Penjualan Sisa Material dan Barang Bongkaran</t>
  </si>
  <si>
    <t>6165 - Pendapatan Pembulatan</t>
  </si>
  <si>
    <t>6165000000 - Pendapatan Pembulatan</t>
  </si>
  <si>
    <t>6190 - Laba Selisih Kurs (Gains on Foreign Exchange)</t>
  </si>
  <si>
    <t>6190010000 - Laba Selisih Kurs - Terealisasi (Realized Gains)</t>
  </si>
  <si>
    <t>6190030000 - Lba Slsih Kurs-Psuaian Akun Monter(Unrealizd Gain)</t>
  </si>
  <si>
    <t>6199 - Pendapatan Non Usaha - Lainnya</t>
  </si>
  <si>
    <t>6199000000 - Pendapatan Non Usaha - Lainnya</t>
  </si>
  <si>
    <t>6200 - Beban Non Usaha</t>
  </si>
  <si>
    <t>6201 - Biaya Administrasi Bank</t>
  </si>
  <si>
    <t>6201000000 - Biaya Administrasi Bank</t>
  </si>
  <si>
    <t>6202 - Beban Pajak (Final) Jasa Giro &amp; Deposito</t>
  </si>
  <si>
    <t>6202000000 - Beban Pajak (Final) Jasa Giro &amp; Deposito</t>
  </si>
  <si>
    <t>6203 - Biaya Amortisasi Obligasi</t>
  </si>
  <si>
    <t>6203000000 - Biaya Amortisasi Obligasi</t>
  </si>
  <si>
    <t>6211 - Beban Biaya Materai</t>
  </si>
  <si>
    <t>6211000000 - Beban Biaya Materai</t>
  </si>
  <si>
    <t>6212 - Beban Biaya Biaya Bahan Non Usaha</t>
  </si>
  <si>
    <t>6212000000 - Beban Biaya Biaya Bahan Non Usaha</t>
  </si>
  <si>
    <t>6215 - Rugi  Penjualan Aset Keuangan</t>
  </si>
  <si>
    <t>6215010000 - Rugi Penjualan Surat Berharga Jk. Pendek</t>
  </si>
  <si>
    <t>6215990000 - Rugi Penjualan Aset Keuangan Lainnya</t>
  </si>
  <si>
    <t>6225 - Rugi  Penjualan Aset Non Keuangan</t>
  </si>
  <si>
    <t>6225110000 - Rugi Penjualan Persediaan</t>
  </si>
  <si>
    <t>6225210000 - Rugi Penjualan Aset Tdk Dlancar Dmiliki utk Djual</t>
  </si>
  <si>
    <t>6225310000 - Rugi Penjualan Aset Tetap</t>
  </si>
  <si>
    <t>6227 - Rugi Penjualan Aset Non Keuangan - Tidak Prd</t>
  </si>
  <si>
    <t>6227110000 - Rugi Penjualan Persediaan - Tidak Produktif</t>
  </si>
  <si>
    <t>6227310000 - Rugi Penjualan Aset Tetap - Tidak Produktif</t>
  </si>
  <si>
    <t>6255 - Beban atas Penerimaan Negara Bukan Pajak</t>
  </si>
  <si>
    <t>6255000000 - Beban atas Penerimaan Negara Bukan Pajak (PNBP)</t>
  </si>
  <si>
    <t>6260 - Beban Konsesi</t>
  </si>
  <si>
    <t>6260000000 - Beban Konsesi</t>
  </si>
  <si>
    <t>6265 - Rugi Pembulatan</t>
  </si>
  <si>
    <t>6265000000 - Rugi Pembulatan</t>
  </si>
  <si>
    <t>6290 - Rugi Selisih Kurs (Loss on Foreign Exchange)</t>
  </si>
  <si>
    <t>6290010000 - Rugi Selisih Kurs - Terealisasi (Realized Loss)</t>
  </si>
  <si>
    <t>6290030000 - Rugi Slsh Kurs-Psuaian Akun Monetr(Unrealizd Loss)</t>
  </si>
  <si>
    <t>6299 - Beban Non Usaha Lainnya</t>
  </si>
  <si>
    <t>6299000000 - Beban Non Usaha Lainnya</t>
  </si>
  <si>
    <t>6300 - Beban Keuangan</t>
  </si>
  <si>
    <t>6301 - Beban Pinjaman Bank</t>
  </si>
  <si>
    <t>6301100000 - Beban Bunga Pinjaman KMK</t>
  </si>
  <si>
    <t>6301200000 - Beban Bunga Pinjaman KI</t>
  </si>
  <si>
    <t>6301300000 - Beban Provisi Pinjaman Diamortisasi</t>
  </si>
  <si>
    <t>6301900000 - Beban Selisih Kurs Pinjaman dalam Valas</t>
  </si>
  <si>
    <t>6302 - Bbn Pinjaman Lembaga Keuangan Lain/Sewa Pbyan</t>
  </si>
  <si>
    <t>6302010000 - Beban Keuangan/Bunga Sewa Pembiayaan</t>
  </si>
  <si>
    <t>6305 - Bbn Keuangan atas Penerbitan Instr. Keu.Jk Pj</t>
  </si>
  <si>
    <t>6305010000 - Beban Bunga Obligasi</t>
  </si>
  <si>
    <t>6400 - Bagian L/R dr Entitas Asosiasi&amp;/Ventura Brsm</t>
  </si>
  <si>
    <t>6410 - Bagian Laba (Rugi) dari Entitas Asosiasi</t>
  </si>
  <si>
    <t>6410000000 - Bgian Laba (Rugi) dr Entitas Asosiasi (Stlh Pajak)</t>
  </si>
  <si>
    <t>6420 - Bagian Laba (Rugi) dari KSO / Ventura Bersama</t>
  </si>
  <si>
    <t>6420000000 - Bagian L/R dr KSO/Ventura Brsma(Stlh Pajak)</t>
  </si>
  <si>
    <t>7000 - (Beban) Penghasilan Pajak</t>
  </si>
  <si>
    <t>7100 - (BEBAN) Pajak Kini</t>
  </si>
  <si>
    <t>7110 - Beban Pajak Kini</t>
  </si>
  <si>
    <t>7110100000 - (Beban) Pajak Kini - Tidak Final</t>
  </si>
  <si>
    <t>7110200000 - (Beban) Pajak Kini - Final</t>
  </si>
  <si>
    <t>7200 - (BEBAN) PENGHASILAN PAJAK TANGGUHAN</t>
  </si>
  <si>
    <t>7220 - (Beban) Penghasilan Pajak Tangguhan</t>
  </si>
  <si>
    <t>7220100000 - (Beban) Penghasilan Pajak Tangguhan</t>
  </si>
  <si>
    <t>8000 - L/R Thn Bjln Operasi yg Dihentikan Stlh Pjk</t>
  </si>
  <si>
    <t>8000000000 - L/R Periode Thn Brjln Oprsi Yg Dhentikn Stlh Pajak</t>
  </si>
  <si>
    <t>8100 - Bagian Laba (Rugi) Kepentingan Non Pengendali</t>
  </si>
  <si>
    <t>8100000000 - Bagian Laba (Rugi) Kepentingan Non Pengendali</t>
  </si>
  <si>
    <t>9000 - Penghasilan Komprehensif Lainnya Thn Bjln</t>
  </si>
  <si>
    <t>9100 - Pos-pos yg Tdk Direklasifikasikan dlm L/R</t>
  </si>
  <si>
    <t>9101 - Keuntungan Revaluasi Aset Tetap</t>
  </si>
  <si>
    <t>9101000000 - Keuntungan Revaluasi Aset Tetap</t>
  </si>
  <si>
    <t>9102 - Pengukuran Kembali Atas Program Imbalan Pasti</t>
  </si>
  <si>
    <t>9102000000 - Pengukuran Kembali Atas Program Imbalan Pasti</t>
  </si>
  <si>
    <t>9103 - Bag. L/R Reval. Aset Tetap Entitas Asosiasi</t>
  </si>
  <si>
    <t>9103000000 - Bag.Kuntungn(Krugin)Rvaluasi Ast Ttp Entits Asossi</t>
  </si>
  <si>
    <t>9190 - (Bbn)Pjk Tangguhan Terkait Pos tdk dlm L/R</t>
  </si>
  <si>
    <t>9190000000 - (Bbn)PjkTgguhnTkaitPosTdkAknDrklsfiksikndlmAkunL/R</t>
  </si>
  <si>
    <t>9200 - Pos-pos yg Direklasifikasikan dlm L/R</t>
  </si>
  <si>
    <t>9201 - Selisih Kurs krn Penjabaran Lap. Keu.</t>
  </si>
  <si>
    <t>9201000000 - Selisih Kurs karena Penjabaran Laporan Keuangan</t>
  </si>
  <si>
    <t>9202 - Aset Keuangan Tersedia untuk Dijual</t>
  </si>
  <si>
    <t>9202000000 - Aset Keuangan Tersedia untuk Dijual</t>
  </si>
  <si>
    <t>9203 - Lindung Nilai Atas Arus Kas</t>
  </si>
  <si>
    <t>9203000000 - Lindung Nilai Atas Arus Kas</t>
  </si>
  <si>
    <t>9290 - Pjk atas Pos yg Akan Direklasifikasi dlm L/R</t>
  </si>
  <si>
    <t>9290000000 - Pajk ats Pos-psygAkn Drklsifiksikn ke dlm Akun L/R</t>
  </si>
  <si>
    <t>9901000001 - 9901000001</t>
  </si>
  <si>
    <t>9902000005 - Not Used</t>
  </si>
  <si>
    <t>NAMA REKENING DAN KODE AKUN ASET</t>
  </si>
  <si>
    <t>NAMA REKENING DAN KODE AKUN LIABILITAS DAN EKUITAS</t>
  </si>
  <si>
    <t xml:space="preserve">NAMA REKENING DAN KODE AKUN </t>
  </si>
  <si>
    <t>LAPORAN POSISI KEUANGAN</t>
  </si>
  <si>
    <t>SD BULAN LALU</t>
  </si>
  <si>
    <t>BULAN INI</t>
  </si>
  <si>
    <t>SD BULAN INI</t>
  </si>
  <si>
    <t>REALISASI</t>
  </si>
  <si>
    <t>PT PRIMA TERMINAL PETIKEMAS</t>
  </si>
  <si>
    <t>LAPORAN  ARUS  KAS</t>
  </si>
  <si>
    <t>No.</t>
  </si>
  <si>
    <t>U R A I A N</t>
  </si>
  <si>
    <t>ANGGARAN</t>
  </si>
  <si>
    <t>R A T I O</t>
  </si>
  <si>
    <t>TRW I</t>
  </si>
  <si>
    <t>TRW II</t>
  </si>
  <si>
    <t>SD TRW  INI</t>
  </si>
  <si>
    <t>SD BLN LALU</t>
  </si>
  <si>
    <t>I.</t>
  </si>
  <si>
    <t>ARUS KAS DARI AKTIVITAS OPERASI</t>
  </si>
  <si>
    <t>1.</t>
  </si>
  <si>
    <t>PENER.KAS DR AKTIVITAS USAHA KEPELABUHANAN :</t>
  </si>
  <si>
    <t>a.</t>
  </si>
  <si>
    <t>b.</t>
  </si>
  <si>
    <t>Penerimaan Uang titipan dan Uper</t>
  </si>
  <si>
    <t>c.</t>
  </si>
  <si>
    <t>Pelunasan Piutang Usaha</t>
  </si>
  <si>
    <t>Total Penerimaan Kas Dari Aktivitas Usaha Kepelabuhanan</t>
  </si>
  <si>
    <t>2.</t>
  </si>
  <si>
    <t>PENGEL. KAS UTK. AKTIVITAS USAHA KEPELABUHANAN :</t>
  </si>
  <si>
    <t>Biaya Tunai</t>
  </si>
  <si>
    <t>Pengembalian Uang Titipan dan Uper</t>
  </si>
  <si>
    <t>Pembayaran Hutang Usaha</t>
  </si>
  <si>
    <t>d.</t>
  </si>
  <si>
    <t>Pembayaran Hutang Kerjasama Mitra Usaha</t>
  </si>
  <si>
    <t>Total Pengeluaran Kas Untuk Aktivitas Usaha Kepelabuhanan</t>
  </si>
  <si>
    <t>3.</t>
  </si>
  <si>
    <t>ARUS KAS DR. KEGIATAN USAHA KEPELABUHANAN  (I.1-I.2)</t>
  </si>
  <si>
    <t>4.</t>
  </si>
  <si>
    <t>PENERIMAAN KAS DR. AKTIVITAS LAINNYA :</t>
  </si>
  <si>
    <t>Pelunasan Piutang  Pegawai</t>
  </si>
  <si>
    <t>Pelunasan Piutang Lain-Lain (Pengembalian UM Pek.Civil Work &amp; PMSC)</t>
  </si>
  <si>
    <t>Pengembalian Uang Muka</t>
  </si>
  <si>
    <t>Penerimaan Uang Yg Harus dipertanggungjawabkan</t>
  </si>
  <si>
    <t>e.</t>
  </si>
  <si>
    <t>Penerimaan Hutang Pajak Lainnya</t>
  </si>
  <si>
    <t>f.</t>
  </si>
  <si>
    <t>Penerimaan PPN Keluaran</t>
  </si>
  <si>
    <t>g.</t>
  </si>
  <si>
    <t>RK Cabang / Kantor Pusat</t>
  </si>
  <si>
    <t>h.</t>
  </si>
  <si>
    <t>Penerimaan Pendapatan Diluar Usaha</t>
  </si>
  <si>
    <t>i.</t>
  </si>
  <si>
    <t>Pendapatan Yang Diterima Dimuka</t>
  </si>
  <si>
    <t>j.</t>
  </si>
  <si>
    <t xml:space="preserve">Penerimaan dari PPn Masukan </t>
  </si>
  <si>
    <t>k.</t>
  </si>
  <si>
    <t>Total Penerimaan Kas Dr. Aktivitas Lainnya</t>
  </si>
  <si>
    <t>5.</t>
  </si>
  <si>
    <t>PENGEL.KAS UTK. AKTIVITAS LAINNYA :</t>
  </si>
  <si>
    <t xml:space="preserve">Pengeluaran Piutang Pegawai </t>
  </si>
  <si>
    <t>Pengeluaran Piutang Lainnya</t>
  </si>
  <si>
    <t>Pengeluaran Uang Muka</t>
  </si>
  <si>
    <t>Pembayaran Beban  Yang Dibayar Dimuka</t>
  </si>
  <si>
    <t>Pembayaran Uang Titipan</t>
  </si>
  <si>
    <t>Pembayaran Hutang Bonus dan Tantiem</t>
  </si>
  <si>
    <t>Pembayaran Hutang Jasa Produksi</t>
  </si>
  <si>
    <t>Pembayaran Deviden</t>
  </si>
  <si>
    <t>Pembayaran Kemitraan dan Bina Lingkungan</t>
  </si>
  <si>
    <t>Pembayaran Beban  Diluar Usaha</t>
  </si>
  <si>
    <t>l.</t>
  </si>
  <si>
    <t>Penyetoran Angsuran PPh Badan Pasal 25</t>
  </si>
  <si>
    <t>m.</t>
  </si>
  <si>
    <t>Pengeluaran untuk PPN Masukan yang dapat dikreditkan</t>
  </si>
  <si>
    <t>n.</t>
  </si>
  <si>
    <t>Pengeluaran untuk  Penyetoran Hutang Pajak Lainnya</t>
  </si>
  <si>
    <t>o.</t>
  </si>
  <si>
    <t>Pengeluaran untuk  Penyetoran PPN Keluaran</t>
  </si>
  <si>
    <t>p.</t>
  </si>
  <si>
    <t>Pengeluaran untuk Biaya Yang Masih Harus Dibayar</t>
  </si>
  <si>
    <t>q.</t>
  </si>
  <si>
    <t>Pengeluaran untuk Kewajiban Imbalan Kerja Jk.Pendek</t>
  </si>
  <si>
    <t>r.</t>
  </si>
  <si>
    <t>Pengeluaran Lainnya</t>
  </si>
  <si>
    <t>Total Pengeluaran Kas Untuk Aktivitas Lainnya</t>
  </si>
  <si>
    <t>6.</t>
  </si>
  <si>
    <t>ARUS KAS DR. AKTIVITAS LAINNYA (I.4)-(I.5)</t>
  </si>
  <si>
    <t>7.</t>
  </si>
  <si>
    <t>ARUS KAS BERSIH DR. AKTIVITAS OPERASI (I.3)+(I.6)</t>
  </si>
  <si>
    <t>II.</t>
  </si>
  <si>
    <t>ARUS KAS DARI AKTIVITAS INVESTASI</t>
  </si>
  <si>
    <t>PENERIMAAN KAS DR. AKTIVITAS INVESTASI :</t>
  </si>
  <si>
    <t>Penjualan Kertas Berharga</t>
  </si>
  <si>
    <t>Pencairan Deposito</t>
  </si>
  <si>
    <t>Penjualan Aktiva Tetap</t>
  </si>
  <si>
    <t>Penerimaan Deviden / Bunga</t>
  </si>
  <si>
    <t>Total Penerimaan Kas Dari Aktivitas Investasi</t>
  </si>
  <si>
    <t>PENGEL.KAS UNTUK AKTIVITAS INVESTASI :</t>
  </si>
  <si>
    <t>Pembayaran Uang Muka Pekerjaan (Civil Work 5%)</t>
  </si>
  <si>
    <t>Pengeluaran untuk Aset Dalam Kontruksi</t>
  </si>
  <si>
    <t>Pembayaran Biaya Yang Ditangguhkan</t>
  </si>
  <si>
    <t>Total Pengeluaran Kas Untuk Aktivitas Investasi</t>
  </si>
  <si>
    <t>ARUS KAS BERSIH DR. AKTIVITAS INVESTASI (II.1)-(II.2)</t>
  </si>
  <si>
    <t>III.</t>
  </si>
  <si>
    <t>ARUS KAS DARI AKTIVITAS PENDANAAN</t>
  </si>
  <si>
    <t>PENERIMAAN KAS DR. AKTIVITAS PENDANAAN :</t>
  </si>
  <si>
    <t>Penerimaan Restitusi Pajak</t>
  </si>
  <si>
    <t>Penjualan Saham (Tambahan Setoran Modal)</t>
  </si>
  <si>
    <t>Total Penerimaan Kas Dari Aktivitas Pendanaan</t>
  </si>
  <si>
    <t>PENGELUARAN KAS UNTUK AKTIVITAS PENDANAAN :</t>
  </si>
  <si>
    <t>Pembayaran Provisi</t>
  </si>
  <si>
    <t>Pembayaran IDC</t>
  </si>
  <si>
    <t>Penarikan Obligasi</t>
  </si>
  <si>
    <t>Penarikan Saham</t>
  </si>
  <si>
    <t>Total Pengeluaran Kas Dari Aktivitas Pendanaan</t>
  </si>
  <si>
    <t>ARUS KAS BERSIH DR.AKTIV.PENDANAAN (III.1)-(III.2)</t>
  </si>
  <si>
    <t>IV.</t>
  </si>
  <si>
    <t>KENAIKAN/PENURUNAN KAS BERSIH (I.7)+(II.3)+(III.3)</t>
  </si>
  <si>
    <t>V.</t>
  </si>
  <si>
    <t>SALDO AWAL KAS DAN SETARA KAS</t>
  </si>
  <si>
    <t>K a s</t>
  </si>
  <si>
    <t>D e p o s i t o</t>
  </si>
  <si>
    <t>KAS DAN SETARA KAS PADA AWAL PERIODE</t>
  </si>
  <si>
    <t>VI.</t>
  </si>
  <si>
    <t>SALDO AKHIR KAS DAN SETARA KAS (IV+V)</t>
  </si>
  <si>
    <t>SD TRIWULAN LALU</t>
  </si>
  <si>
    <t>TRIWULAN BERJALAN</t>
  </si>
  <si>
    <t>DEVIASI / RASIO</t>
  </si>
  <si>
    <t>LAPORAN LABA-RUGI PENGHASILAN KOMPREHENSIF</t>
  </si>
  <si>
    <t>RUPIAH</t>
  </si>
  <si>
    <t xml:space="preserve"> (10-7)</t>
  </si>
  <si>
    <t xml:space="preserve">% </t>
  </si>
  <si>
    <t>(9/5)</t>
  </si>
  <si>
    <t>(10/6)</t>
  </si>
  <si>
    <t>(10/7)</t>
  </si>
  <si>
    <t>(10/2)</t>
  </si>
  <si>
    <t>8/3</t>
  </si>
  <si>
    <t>8/5</t>
  </si>
  <si>
    <t>RATIO      (3/2)</t>
  </si>
  <si>
    <t>RATIO      (7/6)</t>
  </si>
  <si>
    <t>Penerimaan Piutang Setoran Modal</t>
  </si>
  <si>
    <t>2103249900 - Beban Akrual-Beban Asuransi Lainnya</t>
  </si>
  <si>
    <t>1105040300 - ProvisiTrunNlaiPiutg-EntitsAnkDbwhnyaGrupPlindo-PB</t>
  </si>
  <si>
    <t>2103251700 - Beban Akrual-Beban Sewa Tenaga Kerja(Administrasi)</t>
  </si>
  <si>
    <t>1121020200 - By DibayarDimuka-Biaya Pelumas</t>
  </si>
  <si>
    <t>2103250800 - Beban Akrual-Beban Sewa Kenderaan</t>
  </si>
  <si>
    <t>1121020100 - By DibayarDimuka-By Bahan Bakar Minyak</t>
  </si>
  <si>
    <t>2111010400 - Utang Pajak PPh Pasal 4 ayat (2)</t>
  </si>
  <si>
    <t>1121030900 - By DbyrDimuka-Biaya Pemeliharaan-Emplasmen</t>
  </si>
  <si>
    <t>Beban Pegawai</t>
  </si>
  <si>
    <t>5101010000</t>
  </si>
  <si>
    <t>5101020000</t>
  </si>
  <si>
    <t>5101030000</t>
  </si>
  <si>
    <t>5101040000</t>
  </si>
  <si>
    <t>5101050000</t>
  </si>
  <si>
    <t>5303010000</t>
  </si>
  <si>
    <t>5303030000</t>
  </si>
  <si>
    <t>5303130000</t>
  </si>
  <si>
    <t>5101090000</t>
  </si>
  <si>
    <t>5303050000</t>
  </si>
  <si>
    <t>COA</t>
  </si>
  <si>
    <t>PT PRIMA TERMINAL PETI KEMAS</t>
  </si>
  <si>
    <t>LAPORAN LABA RUGI PER JENIS BIAYA</t>
  </si>
  <si>
    <t>Beban Bahan</t>
  </si>
  <si>
    <t>5105010200</t>
  </si>
  <si>
    <t>5105010100</t>
  </si>
  <si>
    <t>5105020000</t>
  </si>
  <si>
    <t>5105030000</t>
  </si>
  <si>
    <t>5105040000</t>
  </si>
  <si>
    <t>5105050000</t>
  </si>
  <si>
    <t>5105060000</t>
  </si>
  <si>
    <t>5166060000</t>
  </si>
  <si>
    <t>5105100000</t>
  </si>
  <si>
    <t>5105990000</t>
  </si>
  <si>
    <t>Beban Pemeliharaan</t>
  </si>
  <si>
    <t>5110070000</t>
  </si>
  <si>
    <t>5110080000</t>
  </si>
  <si>
    <t>5110090000</t>
  </si>
  <si>
    <t>5110040000</t>
  </si>
  <si>
    <t>Beban Penyusutan dan Amortisasi</t>
  </si>
  <si>
    <t>5125020000</t>
  </si>
  <si>
    <t>5115200000</t>
  </si>
  <si>
    <t>5115990000</t>
  </si>
  <si>
    <t>Beban Administrasi Kantor</t>
  </si>
  <si>
    <t>5166010000</t>
  </si>
  <si>
    <t>5166020000</t>
  </si>
  <si>
    <t>5166030000</t>
  </si>
  <si>
    <t>5166040000</t>
  </si>
  <si>
    <t>5166050000</t>
  </si>
  <si>
    <t>5166070000</t>
  </si>
  <si>
    <t>5199040000</t>
  </si>
  <si>
    <t>5199990000</t>
  </si>
  <si>
    <t>Beban Umum</t>
  </si>
  <si>
    <t>5149000000</t>
  </si>
  <si>
    <t>5207000000</t>
  </si>
  <si>
    <t>5137010000</t>
  </si>
  <si>
    <t>5355020000</t>
  </si>
  <si>
    <t>5355010000</t>
  </si>
  <si>
    <t>5355050000</t>
  </si>
  <si>
    <t>5143010000</t>
  </si>
  <si>
    <t>5140010000</t>
  </si>
  <si>
    <t>5164010000</t>
  </si>
  <si>
    <t>5147010000</t>
  </si>
  <si>
    <t>5102000000</t>
  </si>
  <si>
    <t>Pendapatan diluar usaha</t>
  </si>
  <si>
    <t>6190010000</t>
  </si>
  <si>
    <t>6108000000</t>
  </si>
  <si>
    <t>6102000000</t>
  </si>
  <si>
    <t>6202000000</t>
  </si>
  <si>
    <t>6299000000</t>
  </si>
  <si>
    <t>6201000000</t>
  </si>
  <si>
    <t>6301200000</t>
  </si>
  <si>
    <t>BEBAN OPERASI</t>
  </si>
  <si>
    <t>TOTAL BEBAN OPERASI</t>
  </si>
  <si>
    <t>Control Selisih</t>
  </si>
  <si>
    <t>Pendapatan Non Usaha - Lainnya</t>
  </si>
  <si>
    <t>Beban Biaya Materai</t>
  </si>
  <si>
    <t>PENDAPATAN DILUAR USAHA</t>
  </si>
  <si>
    <t>URAIAN</t>
  </si>
  <si>
    <t>BEBAN DILUAR USAHA</t>
  </si>
  <si>
    <t xml:space="preserve">LABA RUGI </t>
  </si>
  <si>
    <t>Total Beban Pegawai</t>
  </si>
  <si>
    <t>Total Beban Bahan</t>
  </si>
  <si>
    <t>Total Beban Pemeliharaan</t>
  </si>
  <si>
    <t>Total Beban Penyusutaan dan Amortisasi</t>
  </si>
  <si>
    <t>Total Beban Asuransi</t>
  </si>
  <si>
    <t>Total Beban Sewa</t>
  </si>
  <si>
    <t>Beban KSMU</t>
  </si>
  <si>
    <t>Total Beban Umum</t>
  </si>
  <si>
    <t>Beban diluar usaha</t>
  </si>
  <si>
    <t>Pendapatan Bunga Deposito (Sebelum Pph. Final)</t>
  </si>
  <si>
    <t>Pendapatan Jasa Giro (Sebelum Pph. Final)</t>
  </si>
  <si>
    <t>Beban Non Usaha Lainnya</t>
  </si>
  <si>
    <t>Beban Bahan Lainnya</t>
  </si>
  <si>
    <t>5303110000</t>
  </si>
  <si>
    <t>5303150000</t>
  </si>
  <si>
    <t>1121019900 - By DibayarDimuka-By Imbln Krj-Lainnya</t>
  </si>
  <si>
    <t>Pengeluaran untuk Pengadaan Alat (STS,ARTG+TOS,Head Truck)</t>
  </si>
  <si>
    <t>Beban Asuransi</t>
  </si>
  <si>
    <t>Beban Sewa</t>
  </si>
  <si>
    <t xml:space="preserve"> </t>
  </si>
  <si>
    <t xml:space="preserve">    </t>
  </si>
  <si>
    <t>6290010000</t>
  </si>
  <si>
    <t>1101110000-02  Bank Mandiri (Giro)</t>
  </si>
  <si>
    <t>1101110000-03  Bank BNI (Giro)</t>
  </si>
  <si>
    <t>1101110000-04  Bank Mandiri (Giro Escrow 2380)</t>
  </si>
  <si>
    <t>1101110000-05 (Giro Escrow 2414)</t>
  </si>
  <si>
    <t>1101110000-06  Bank Mandiri (Rek. Pemby Kewajiban Sindikasi)</t>
  </si>
  <si>
    <t>1101110000-07 Bank Mandiri (Rek. Cad Pemby Kewajiban Sindikasi)</t>
  </si>
  <si>
    <t>1101110000-08  Bank Mandiri (Rek. Cad Pemby Kewajiban Bilateral )</t>
  </si>
  <si>
    <t>1101110000-09  Bank Mandiri (Rek. Kelebihan Kas)</t>
  </si>
  <si>
    <t>1101110000-10  Bank Mandiri (Rek. Pengumpulan)</t>
  </si>
  <si>
    <t>1101110000-11  Bank SUMUT</t>
  </si>
  <si>
    <t>1101110000-12  Bank Mandiri (Giro USD)</t>
  </si>
  <si>
    <t>1101110000-01  Kas Perusahaan</t>
  </si>
  <si>
    <t xml:space="preserve"> 2101020100 - Utang Usaha Kepada Pihak Berelasi</t>
  </si>
  <si>
    <t>2101020101 - Utang Usaha Kepada Pihak Berelasi Eksploitasi Reva</t>
  </si>
  <si>
    <t>2101020200 - Utang Usaha Kepada Pihak Berelasi Investasi</t>
  </si>
  <si>
    <t>2101020201 - Utang Usaha Kepada Pihak Berelasi Investasi Reval</t>
  </si>
  <si>
    <t>1101110000-13  Bank Mandiri 5731 (Kewajiban Sindikasi USD)</t>
  </si>
  <si>
    <t>1101110000-14  Bank Mandiri 6532 (Proyek Sindikasi)</t>
  </si>
  <si>
    <t>4102010000</t>
  </si>
  <si>
    <t>PENDAPATAN OPERASI</t>
  </si>
  <si>
    <t>Pendapatan Pelayanan Kapal</t>
  </si>
  <si>
    <t>Pendapatan Pelayanan Peti Kemas</t>
  </si>
  <si>
    <t>TOTAL PENDAPATAN OPERASI</t>
  </si>
  <si>
    <t>1241090101 - Pendidikan-Fasar-Biaya Perolehan</t>
  </si>
  <si>
    <t>e</t>
  </si>
  <si>
    <t>Pembayaran Biaya Pendidikan-Fasar-Biaya Perolehan</t>
  </si>
  <si>
    <t>1101110000-15  BRI (Giro)</t>
  </si>
  <si>
    <t>DIREKTUR KEUANGAN DAN UMUM</t>
  </si>
  <si>
    <t>1101110000-16  Bank BJB (GIRO)</t>
  </si>
  <si>
    <t>RKAP 2020</t>
  </si>
  <si>
    <t>2103080400 - Beban Akrual-Beban Bahan Air</t>
  </si>
  <si>
    <t>2103080500 - Beban Akrual-Beban Bahan Listrik</t>
  </si>
  <si>
    <t>2103080600 - Beban Akrual-Beban Bahan Telepon &amp; Ijin Frekuensi</t>
  </si>
  <si>
    <t>2103210000 - Beban Akrual-Beban Dewan Komisaris dan Direksi</t>
  </si>
  <si>
    <t>2103230100 - Beban Akrual-Perawatan Kesehatan Pegawai Aktif</t>
  </si>
  <si>
    <t>2103280200 - Beban Akrual-Jamuan Rapat</t>
  </si>
  <si>
    <t>Pembayaran Pokok Pinjaman</t>
  </si>
  <si>
    <t>Pembayaran Bunga Pinjaman</t>
  </si>
  <si>
    <t>Pendapatan Usaha Rupa-rupa</t>
  </si>
  <si>
    <t>Bagian Laba (Rugi) Kepentingan Non Pengendali</t>
  </si>
  <si>
    <t>5125040000</t>
  </si>
  <si>
    <t>5125050000</t>
  </si>
  <si>
    <t>5125070000</t>
  </si>
  <si>
    <t>5125100000</t>
  </si>
  <si>
    <t>5110020000</t>
  </si>
  <si>
    <t>5110050000</t>
  </si>
  <si>
    <t>5110100000</t>
  </si>
  <si>
    <t>2215030000 - Bunga Bank</t>
  </si>
  <si>
    <t>A Subsidiary Company of PT Pelindo I (Persero), Hutama Karya (Persero) &amp; Wijaya Karya (Persero)</t>
  </si>
  <si>
    <t>LAPORAN ARUS KAS</t>
  </si>
  <si>
    <t>(disajikan dalam rupiah)</t>
  </si>
  <si>
    <t>Cashflow ID</t>
  </si>
  <si>
    <t>1</t>
  </si>
  <si>
    <t>11</t>
  </si>
  <si>
    <t>.   Penerimaan dari Aktivitas Operasi:</t>
  </si>
  <si>
    <t>1101</t>
  </si>
  <si>
    <t>.        Kas dari Pelanggan</t>
  </si>
  <si>
    <t>1102</t>
  </si>
  <si>
    <t>.        Bunga</t>
  </si>
  <si>
    <t>1103</t>
  </si>
  <si>
    <t>.        Hibah Pemerintah Terkait Operasi</t>
  </si>
  <si>
    <t>1111</t>
  </si>
  <si>
    <t>.        Dividen</t>
  </si>
  <si>
    <t>1199</t>
  </si>
  <si>
    <t>.        Penerimaan Lainnya</t>
  </si>
  <si>
    <t>12</t>
  </si>
  <si>
    <t>.   Pembayaran untuk Aktivitas Operasi:</t>
  </si>
  <si>
    <t>1201</t>
  </si>
  <si>
    <t>.        Kepada Pemasok</t>
  </si>
  <si>
    <t>1202</t>
  </si>
  <si>
    <t>.        Beban Usaha</t>
  </si>
  <si>
    <t>1203</t>
  </si>
  <si>
    <t>.        Kepada Karyawan</t>
  </si>
  <si>
    <t>1204</t>
  </si>
  <si>
    <t>.        Pajak</t>
  </si>
  <si>
    <t>1205</t>
  </si>
  <si>
    <t>1299</t>
  </si>
  <si>
    <t>.        Pembayaran Lainnya</t>
  </si>
  <si>
    <t>2</t>
  </si>
  <si>
    <t>21</t>
  </si>
  <si>
    <t>.   Penerimaan dari Aktivitas Investasi:</t>
  </si>
  <si>
    <t>2101</t>
  </si>
  <si>
    <t>.        Aset Tetap - Penjualan</t>
  </si>
  <si>
    <t>2102</t>
  </si>
  <si>
    <t>.        Properti Investasi - Penjualan</t>
  </si>
  <si>
    <t>2105</t>
  </si>
  <si>
    <t>.        Hibah Pemerintah Terkait Investasi</t>
  </si>
  <si>
    <t>2199</t>
  </si>
  <si>
    <t>22</t>
  </si>
  <si>
    <t>.   Pembayaran untuk Aktivitas Investasi:</t>
  </si>
  <si>
    <t>2201</t>
  </si>
  <si>
    <t>.        Aset Tetap</t>
  </si>
  <si>
    <t>2202</t>
  </si>
  <si>
    <t>.        Properti Investasi</t>
  </si>
  <si>
    <t>2203</t>
  </si>
  <si>
    <t>.        Perolehan Entitas Anak, netto"</t>
  </si>
  <si>
    <t>2204</t>
  </si>
  <si>
    <t>.        Investasi di Entitas Asosiasi</t>
  </si>
  <si>
    <t>2299</t>
  </si>
  <si>
    <t>3</t>
  </si>
  <si>
    <t>31</t>
  </si>
  <si>
    <t>.   Penerimaan dari Aktivitas Pendanaan:</t>
  </si>
  <si>
    <t>3101</t>
  </si>
  <si>
    <t>.        Penerbitan Modal Saham</t>
  </si>
  <si>
    <t>3102</t>
  </si>
  <si>
    <t>.        Pelaksanaan Opsi Saham</t>
  </si>
  <si>
    <t>3103</t>
  </si>
  <si>
    <t>.        Penerbitan Obligasi</t>
  </si>
  <si>
    <t>3105</t>
  </si>
  <si>
    <t>.        Penerbitan Surat Berharga Lain</t>
  </si>
  <si>
    <t>3107</t>
  </si>
  <si>
    <t>.        Pinjaman dari Lembaga Keuangan</t>
  </si>
  <si>
    <t>3199</t>
  </si>
  <si>
    <t>32</t>
  </si>
  <si>
    <t>.   Pembayaran untuk Aktivitas Pendanaan:</t>
  </si>
  <si>
    <t>3201</t>
  </si>
  <si>
    <t>.        Penerbitan Saham</t>
  </si>
  <si>
    <t>3202</t>
  </si>
  <si>
    <t>.        Utang Sewa Pembiayaan</t>
  </si>
  <si>
    <t>3203</t>
  </si>
  <si>
    <t>.        Pelunasan Pinjaman Obligasi</t>
  </si>
  <si>
    <t>3205</t>
  </si>
  <si>
    <t>.        Pelunasan Surat Berharga Lainnya</t>
  </si>
  <si>
    <t>3207</t>
  </si>
  <si>
    <t>.        Pelunasan Pinjaman dari Lembaga Keu</t>
  </si>
  <si>
    <t>3211</t>
  </si>
  <si>
    <t>.        Dividen kepada Entitas Induk</t>
  </si>
  <si>
    <t>3212</t>
  </si>
  <si>
    <t>.        Dividen kpd Kepentingan Non Pengendali</t>
  </si>
  <si>
    <t>4</t>
  </si>
  <si>
    <t>KENAIKAN (PENURUNAN) KAS DAN SETARA KAS</t>
  </si>
  <si>
    <t>5</t>
  </si>
  <si>
    <t>SALDO AWAL PERIODE  KAS DAN SETARA KAS</t>
  </si>
  <si>
    <t>6</t>
  </si>
  <si>
    <t>SALDO AKHIR PERIODE  KAS DAN SETARA KAS</t>
  </si>
  <si>
    <t>Check Balance</t>
  </si>
  <si>
    <t>Uraian</t>
  </si>
  <si>
    <t>S.D BULAN INI</t>
  </si>
  <si>
    <t>S.D BULAN LALU</t>
  </si>
  <si>
    <t>Kas</t>
  </si>
  <si>
    <t>EBITDA</t>
  </si>
  <si>
    <t>EBIT</t>
  </si>
  <si>
    <t>NET INCOME</t>
  </si>
  <si>
    <t>PENDAPATAN</t>
  </si>
  <si>
    <t>Target (Rp)</t>
  </si>
  <si>
    <t>Realisasi (Rp)</t>
  </si>
  <si>
    <t>Pencapaian (%)</t>
  </si>
  <si>
    <t>YoY (%)</t>
  </si>
  <si>
    <t>Ebitda Margin (%)</t>
  </si>
  <si>
    <t>YoY Ebitda Margin (%)</t>
  </si>
  <si>
    <t>Ebit Margin (%)</t>
  </si>
  <si>
    <t>YoY Ebit Margin (%)</t>
  </si>
  <si>
    <t>Net Income Margin (%)</t>
  </si>
  <si>
    <t>YoY Net Income Margin (%)</t>
  </si>
  <si>
    <t>Pendapatan Rupa-rupa</t>
  </si>
  <si>
    <t>Beban Penyusutaan dan Amortisasi</t>
  </si>
  <si>
    <t xml:space="preserve">KINERJA KEUANGAN </t>
  </si>
  <si>
    <t>LABA RUGI SETELAH PAJAK</t>
  </si>
  <si>
    <t>LABA (RUGI) USAHA</t>
  </si>
  <si>
    <t xml:space="preserve">(Beban) Penghasilan Pajak: </t>
  </si>
  <si>
    <t xml:space="preserve">        -Beban Pajak (Final) Jasa Giro &amp; Deposito</t>
  </si>
  <si>
    <t xml:space="preserve">        -Beban Non Usaha Lainnya</t>
  </si>
  <si>
    <t xml:space="preserve">        -Biaya Administrasi Bank</t>
  </si>
  <si>
    <t xml:space="preserve">        -Rugi Selisih Kurs - Terealisasi (Realized Loss)</t>
  </si>
  <si>
    <t xml:space="preserve">        -Beban Bunga Pinjaman KI</t>
  </si>
  <si>
    <t xml:space="preserve">        -Beban Biaya Materai</t>
  </si>
  <si>
    <t>Total Beban Keuangan</t>
  </si>
  <si>
    <t>Beban diluar usaha :</t>
  </si>
  <si>
    <t>KETERANGAN</t>
  </si>
  <si>
    <t>Control</t>
  </si>
  <si>
    <t>PROGNOSA 2020</t>
  </si>
  <si>
    <t>TRW III</t>
  </si>
  <si>
    <t>1231000901 - Aset Tetap-Emplasemen-Fasar</t>
  </si>
  <si>
    <t>1241060101 - Sertifikasi-Fasar-Biaya Perolehan</t>
  </si>
  <si>
    <t>Selisih</t>
  </si>
  <si>
    <t>TRW IV</t>
  </si>
  <si>
    <t>1116010300 - Pajak Dibayar Dimuka PPH Pasal 22</t>
  </si>
  <si>
    <t>2103280300 - Beban Akrual-Rumah Tangga</t>
  </si>
  <si>
    <t>2101010101 - Revaluasi Utang Usaha Kepada Pihak Ke 3</t>
  </si>
  <si>
    <t>RKAP SD BULAN DESEMBER 2020</t>
  </si>
  <si>
    <t>REALISASI S.D BULAN DESEMBER 2019</t>
  </si>
  <si>
    <t>REALISASI S.D BULAN DESEMBER 2020</t>
  </si>
  <si>
    <t>2103120100 - Beban Akrual-Beban Pendidikan dan Latihan</t>
  </si>
  <si>
    <t>2103200100 - Beban Akrual-Beban Olah Raga dan Kesenian</t>
  </si>
  <si>
    <t>1231500500 - Aset Tetap-AUC-Instalasi Fasilitas Pelabuhan</t>
  </si>
  <si>
    <t>RKAP 2021</t>
  </si>
  <si>
    <t>TAHUN 2021</t>
  </si>
  <si>
    <t>5143020000</t>
  </si>
  <si>
    <t>Total Pendapatan Pelayanan Peti jemas</t>
  </si>
  <si>
    <t>Beban Administrasi kantor</t>
  </si>
  <si>
    <t>Pelayanan Kapal-Penambatan</t>
  </si>
  <si>
    <t>Pendapatan Pelayanan PetiKemas</t>
  </si>
  <si>
    <t>Pelayanan Petikemas-Internasional</t>
  </si>
  <si>
    <t>Beban Pokok-Imbalan Kerja Penghasilan Pegawai</t>
  </si>
  <si>
    <t>Beban Pokok-Imbalan Kerja Tunjangan Pegawai</t>
  </si>
  <si>
    <t>Beban Pokok-Imbalan Kerja Lembur (Utpk&amp;Pemanduan)</t>
  </si>
  <si>
    <t>Beban Pokok-Imbalan Kerja Bonus/Jasa Produksi</t>
  </si>
  <si>
    <t>Beban Pokok-Imbalan Kerja Penghasilan Lainnya</t>
  </si>
  <si>
    <t>Beban Pokok-Tunjangan PPh Pasal 21</t>
  </si>
  <si>
    <t>Beban Usaha-Penghasilan Direksi</t>
  </si>
  <si>
    <t>Beban Usaha-Tunjangan Direksi</t>
  </si>
  <si>
    <t>Beban Usaha-Tunjangan Pph Pasal 21 - Direksi</t>
  </si>
  <si>
    <t>Beban Usaha-Penghasilan Komisaris</t>
  </si>
  <si>
    <t>Beban Usaha-Tunjangan Komisaris</t>
  </si>
  <si>
    <t>Bbn Usha-Tunjangan PPh Pasal 21 - Dewan Komisaris</t>
  </si>
  <si>
    <t>Beban Pokok-Bahan Bakar Minyak (BBM)-Fasar Kepelab</t>
  </si>
  <si>
    <t>Beban Pokok Bahan Bakar Minyak (BBM) Kendaraan</t>
  </si>
  <si>
    <t>Beban Pokok Bahan Pelumas</t>
  </si>
  <si>
    <t>Beban Pokok Bahan Makanan</t>
  </si>
  <si>
    <t>Beban Pokok Air</t>
  </si>
  <si>
    <t>Beban Pokok Listrik-Operasional</t>
  </si>
  <si>
    <t>Beban Pokok Telepon dan Ijin-Operasional</t>
  </si>
  <si>
    <t>Beban Pokok Perlengkapan (Kapal Dan Kepelabuhanan)</t>
  </si>
  <si>
    <t>Beban Pokok -Peralatan Kantor</t>
  </si>
  <si>
    <t>Beban Pokok - Beban Pemeliharaan &amp; Perbaikan Bangu</t>
  </si>
  <si>
    <t>Beban Pokok - Beban Pemeliharaan &amp; Perbaikan Alat</t>
  </si>
  <si>
    <t>Beban Pokok - Beban Pemeliharaan &amp; Perbaikan Insta</t>
  </si>
  <si>
    <t>Beban Pokok - Bbn Pmeliharaan &amp; Prbaikn Jln&amp;Bangun</t>
  </si>
  <si>
    <t>Beban Pokok - Bbn Pmeliharaan &amp; Perbaikan Peralata</t>
  </si>
  <si>
    <t>Beban Pokok - Bbn Pmeliharaan &amp; Perbaikn Kendaraan</t>
  </si>
  <si>
    <t>Beban Pokok - Bbn Pmeliharaan&amp;Prbaikn Emplasmn (Tr</t>
  </si>
  <si>
    <t>Beban Pokok Peny-AsetTetap-Bangunan Faspel (Fasar)</t>
  </si>
  <si>
    <t>Beban Pokok Peny-Aset Tetap-Alat Faspel (Fasar)</t>
  </si>
  <si>
    <t>Beban Pokok Peny-AsetTetap-Instlasi Faspel (Fasar)</t>
  </si>
  <si>
    <t>Beban Pokok Peny-AsetTetap-Jalan&amp;Bangunan (Fasar)</t>
  </si>
  <si>
    <t>Beban Pokok Peny-Aset Tetap-Emplasmen  (Fasar)</t>
  </si>
  <si>
    <t>B.Pokok Asuransi (Kpl&amp;FasarKplabuhann)Bangunn Fspl</t>
  </si>
  <si>
    <t>B.Pokok Asuransi (Kpl&amp;FasarKplabuhann) Alat Faspel</t>
  </si>
  <si>
    <t>B.Pokok Asuransi (Kpl&amp;FsrKplabhn) Instalasi Faspel</t>
  </si>
  <si>
    <t>B.Pokok Asuransi(Kpl&amp;FsrKplabhn)Jalan&amp;Bangunan</t>
  </si>
  <si>
    <t>B.Pokok Asuransi (Kpl&amp;FasarKplabuhann) Peralatan</t>
  </si>
  <si>
    <t>B.PkokAsurnsi(Kapal&amp;FK)E.-Trminal/Bangunan Plabuhn</t>
  </si>
  <si>
    <t>B.Pokok Asuransi (Kapal&amp;FasarKeplabuhann)- Lainnya</t>
  </si>
  <si>
    <t>Beban Pokok Sewa Jalan &amp; Bangunan (Kepelabuhan)</t>
  </si>
  <si>
    <t>Beban Pokok Sewa Kendaraan (Dinas Lapangan)</t>
  </si>
  <si>
    <t>Beban Pokok Sewa Tenaga Kerja</t>
  </si>
  <si>
    <t>Beban Pokok Sewa - Lainnya</t>
  </si>
  <si>
    <t>Beban Pokok-Administrasi Kantor Cetak Dan Fotocopy</t>
  </si>
  <si>
    <t>Beban Pokok-Administrasi Kantor Kertas &amp;Alat Tulis</t>
  </si>
  <si>
    <t>Beban Pokok-Administrasi Kantor Pengiriman Surat</t>
  </si>
  <si>
    <t>Beban Pokok-AdmKantor SrtKbar,Majalah,Buletin&amp;Buku</t>
  </si>
  <si>
    <t>Beban Pokok-Adm Kantor Ruangan Dan Peralatan Rapat</t>
  </si>
  <si>
    <t>Beban Pokok-Administrasi Perkantoran - Lainnya</t>
  </si>
  <si>
    <t>Beban Pokok Administrasi Lainnya-Jamuan Rapat</t>
  </si>
  <si>
    <t xml:space="preserve"> Beban Pokok Administrasi Lainnya-Rumah Tangga</t>
  </si>
  <si>
    <t>Bban Pkok Bbn Prjalann Dinas (Oprasionl Pely Jasa)</t>
  </si>
  <si>
    <t>Beban Promosi Dan Periklanan</t>
  </si>
  <si>
    <t>Beban Pokok Pajak Bumi Dan Bangunan (Pelabuhan)</t>
  </si>
  <si>
    <t>Beban Usaha-Pemeriksaan/Audit Eksternal</t>
  </si>
  <si>
    <t>Beban Usaha-Konsultan</t>
  </si>
  <si>
    <t>Beban Usaha-Penanganan Perkara</t>
  </si>
  <si>
    <t>Beban Pokok Pakaian Dinas (SDMTeknik&amp;Operasional)</t>
  </si>
  <si>
    <t>BbnPokokP'didikan&amp;P'latihan(SDMTeknik&amp;Operasional)</t>
  </si>
  <si>
    <t>Beban Pokok - Bantuan Sosial</t>
  </si>
  <si>
    <t>Beban PokokPrawatnKsehatnPgwi Aktif-SDMOperasional</t>
  </si>
  <si>
    <t>Beban Pokok Imbalan Pasca Kerja (Sdm Operasional)</t>
  </si>
  <si>
    <t>Beban Pokok Administrasi Lainnya-OlahRaga&amp;Kesenian</t>
  </si>
  <si>
    <t>Beban Pokok Administrasi Lainnya</t>
  </si>
  <si>
    <t>Biaya Administrasi Bank</t>
  </si>
  <si>
    <t>Beban Pokok Pakaian kerja (SDMTeknik&amp;Operasional)</t>
  </si>
  <si>
    <t>Laba Selisih Kurs - Terealisasi (Realized Gains)</t>
  </si>
  <si>
    <t>Beban Pajak (Final) Jasa Giro &amp; Deposito</t>
  </si>
  <si>
    <t>Rugi Selisih Kurs - Terealisasi (Realized Loss)</t>
  </si>
  <si>
    <t>Beban Bunga Pinjaman KI</t>
  </si>
  <si>
    <t xml:space="preserve">  (Beban) Penghasilan Pajak</t>
  </si>
  <si>
    <t>(Beban) Pajak Kini - Tidak Final</t>
  </si>
  <si>
    <t>RKAP SD BULAN INI</t>
  </si>
  <si>
    <t>Per  28  Februari 2021</t>
  </si>
  <si>
    <t>1232 - Aset Hak Guna Usaha</t>
  </si>
  <si>
    <t>1232000600 - Aset Hak Guna Jalan dan Bangunan</t>
  </si>
  <si>
    <t>1232000800 - Aset Hak Guna Kendaraan</t>
  </si>
  <si>
    <t>1232800600 - Akm Penyusutan-Aset Hak Guna-Jalan &amp; Bangunan</t>
  </si>
  <si>
    <t>1232800800 - Akumulasi Penyusutan-Aset Hak Guna-Kendaraan</t>
  </si>
  <si>
    <t>RAFDINAL</t>
  </si>
  <si>
    <t>2131080100 - Liabilities Kontrak/Sewa – Jk. Pendek</t>
  </si>
  <si>
    <t>2111010700 - Utang Pajak PPh Pasal 29</t>
  </si>
  <si>
    <t>2121020000 - Utag Bank Phk Brlsi Invstasi yg Jatuh Tempo ≤ 1 Th</t>
  </si>
  <si>
    <t>1241120100 - Aset Konsesi-Biaya Perolehan</t>
  </si>
  <si>
    <t>1241999999 - Aset Tak Berwujud-Aset Dalam Konstruksi</t>
  </si>
  <si>
    <t>1241129800 - Aset Konsesi-Akumulasi Amortisasi</t>
  </si>
  <si>
    <t>2111020100 - Utang Pajak PPN Keluaran</t>
  </si>
  <si>
    <t>1120020001 - Uang Muka Pihak Berelasi Revaluation</t>
  </si>
  <si>
    <t>5127600000</t>
  </si>
  <si>
    <t>B.Pokok Peny-Aset Tak Berwujud-Aset Konsesi(Fasar)</t>
  </si>
  <si>
    <t>4199990000</t>
  </si>
  <si>
    <t>Pendapatan Usaha Rupa-Rupa, Lainnya</t>
  </si>
  <si>
    <t>Penerimaan Pinjaman Bank</t>
  </si>
  <si>
    <t>Penerimaan Pinjaman Pihak Berelasi</t>
  </si>
  <si>
    <t>Pendapatan Operasi</t>
  </si>
  <si>
    <t>s</t>
  </si>
  <si>
    <t>5128 - Beban Penyusutan Aset Hak Guna</t>
  </si>
  <si>
    <t>5128000600 - Beban Penyusutan Aset Hak Guna - Jalan dan Banguna</t>
  </si>
  <si>
    <t>5128000800 - Beban Penyusutan Aset Hak Guna - Kendaraan</t>
  </si>
  <si>
    <t>6270 - Beban Bunga Aset Hak Guna</t>
  </si>
  <si>
    <t>6270000000 - Beban Bunga Aset Hak Guna</t>
  </si>
  <si>
    <t>g</t>
  </si>
  <si>
    <t>Pembayaran Pokok IDC</t>
  </si>
  <si>
    <t>Total Beban KSMU</t>
  </si>
  <si>
    <t>Total Beban Administrasi Kantor</t>
  </si>
  <si>
    <t>Total Pendapatan Pelayanan Kapal</t>
  </si>
  <si>
    <t>Total Pendapatan Pelayanan Peti Kemas</t>
  </si>
  <si>
    <t>Beban Keuangan/Bunga Sewa Pembiayaan</t>
  </si>
  <si>
    <t>Beban Pokok - Bbn Pmeliharaan Aset (Kepelabuhanan)</t>
  </si>
  <si>
    <t>5110800000</t>
  </si>
  <si>
    <t>5128000600</t>
  </si>
  <si>
    <t>Beban Penyusutan Aset Hak Guna - Jalan dan Bangunan</t>
  </si>
  <si>
    <t>5128000800</t>
  </si>
  <si>
    <t>Beban Penyusutan Aset Hak Guna - Kendaraan</t>
  </si>
  <si>
    <t>6270000000</t>
  </si>
  <si>
    <t>Beban Bunga Aset Hak Guna</t>
  </si>
  <si>
    <t>1105010100 - Piutang Swasta-Pihak Ketiga</t>
  </si>
  <si>
    <t>5135030000</t>
  </si>
  <si>
    <t>Beban Pokok Kerjasama Mitra Usaha-Alat</t>
  </si>
  <si>
    <t>Pembayaran Hutang Investasi</t>
  </si>
  <si>
    <t>(Beban) Penghasilan Pajak Tangguhan</t>
  </si>
  <si>
    <t>1116010400 - Pajak Dibayar Dimuka PPh Pasal 23</t>
  </si>
  <si>
    <t>6260000000</t>
  </si>
  <si>
    <t>Beban Konsesi</t>
  </si>
  <si>
    <t>2103090100 - Beban Akrual-Beban Pemeliharaan Bangunan Faspel</t>
  </si>
  <si>
    <t>2103110200 - Beban Akrual-Beban Jasa Konsultan</t>
  </si>
  <si>
    <t>Pendapatan Klaim Asuransi</t>
  </si>
  <si>
    <t>-</t>
  </si>
  <si>
    <t>1107020000 - Piutang Usaha Belum Difakturkan</t>
  </si>
  <si>
    <t>1101110000-17 Bank Mandiri 5910 (GIRO)</t>
  </si>
  <si>
    <t>LABA (RUGI) SETELAH PAJAK</t>
  </si>
  <si>
    <t>2103090700 - Beban Akrual-Beban Pemeliharaan Peralatan</t>
  </si>
  <si>
    <t>6280 - Beban Bunga Konsesi</t>
  </si>
  <si>
    <t>6280000000 - Beban Bunga Aset Konsesi</t>
  </si>
  <si>
    <t>6280000000</t>
  </si>
  <si>
    <t>Beban Bunga Aset Konsesi</t>
  </si>
  <si>
    <t>Penghasilan Pajak Tangguhan</t>
  </si>
  <si>
    <t>1121189900 - Biaya DibayarDimuka-Biaya Asuransi Lainnya</t>
  </si>
  <si>
    <t>2103070300 - Beban Akrual-Beban Imbalan Kerja-(UTPK&amp;Pemanduan)</t>
  </si>
  <si>
    <t>2103079900 - Beban Akrual-Imbalan Kerja Lainnya</t>
  </si>
  <si>
    <t>2103080300 - Beban Akrual-Beban Bahan Makanan</t>
  </si>
  <si>
    <t>2103090400 - Beban Akrual-Beban Pemeliharaan Instalasi Faspel</t>
  </si>
  <si>
    <t>2103090600 - Beban Akrual-Beban Pemeliharaan Jalan dan Bangunan</t>
  </si>
  <si>
    <t>2103160100 - Beban Akrual-Beban Perjalanan Dinas</t>
  </si>
  <si>
    <t>Penerimaan Lainnya</t>
  </si>
  <si>
    <t>Total Pendapatan Pelayanan Peti kemas</t>
  </si>
  <si>
    <t>RKAP 2022</t>
  </si>
  <si>
    <t>REALISASI TAHUN 2022</t>
  </si>
  <si>
    <t>Realisasi                   31 Desember 2021 (Unaudited)</t>
  </si>
  <si>
    <t>Pelunasan Piutang Lain-Lain</t>
  </si>
  <si>
    <t>1105030100 - Piutang Entitas Induk Diatasnya-Pihak Berelasi</t>
  </si>
  <si>
    <t>1241069801 - Sertifikasi-Fasar-Akumulasi Amortisasi</t>
  </si>
  <si>
    <t>1241099801 - Pendidikan-Fasar-Akumulasi Amortisasi</t>
  </si>
  <si>
    <t>2103040000 - Beban Akrual-Bunga pinjaman KI Pihak Berelasi</t>
  </si>
  <si>
    <t>1101900000 - Akun Perantara Kas dan Bank</t>
  </si>
  <si>
    <t>2103070500 - Beban Akrual-Beban Imbalan Kerja-Pegawai Lainnya</t>
  </si>
  <si>
    <t>2103070700 - Beban Akrual-Beban Tunjangan Direksi/Komisaris</t>
  </si>
  <si>
    <t>2103110100 - Beban Akrual-Beban JasaPemeriksaan/Audit Eksternal</t>
  </si>
  <si>
    <t>2131020100 - Utg Keu Jk Pendek Lainnya-UtgEntitas BUMNPelabuhan</t>
  </si>
  <si>
    <t>2221030000 - Utang Entitas Lainnya Non Usaha</t>
  </si>
  <si>
    <t>1105030200 - Piutang Entitas Anak yg Dbwhiny/AntrAnk-PhkBrelasi</t>
  </si>
  <si>
    <t>1101810000 - Setara Kas (Instrumen Keu Lainnya)-Phk Ketiga</t>
  </si>
  <si>
    <t>1101820000 - Setara Kas (Instrumen keu Lainnya)-Phk Berelasi</t>
  </si>
  <si>
    <t>5127200000</t>
  </si>
  <si>
    <t>B.Pokok Peny-Aset Tak Berwujud-Sertifikasi (Fasar)</t>
  </si>
  <si>
    <t>5127500000</t>
  </si>
  <si>
    <t>B.Pokok Peny-ATB-Pendidikan&amp;PengembanganSDM(Fasar)</t>
  </si>
  <si>
    <t>PERIODE 31 MEI 2022</t>
  </si>
  <si>
    <t>Realisasi                   31 Mei 2022</t>
  </si>
  <si>
    <t>Medan,    Juni 2022</t>
  </si>
  <si>
    <t>Medan,    Juni  2022</t>
  </si>
  <si>
    <t>PER 31 MEI 2022</t>
  </si>
  <si>
    <t>6301300000</t>
  </si>
  <si>
    <t>Beban Provisi Pinjaman Diamortisasi</t>
  </si>
  <si>
    <t>2106020000</t>
  </si>
  <si>
    <t>2112060000</t>
  </si>
  <si>
    <t>2201020000</t>
  </si>
  <si>
    <t>2207010000</t>
  </si>
  <si>
    <t>2105020000</t>
  </si>
  <si>
    <t>Beban Konstribusi</t>
  </si>
  <si>
    <t>Beban Bahan Bakar</t>
  </si>
  <si>
    <t>Beban Bahan Makanan</t>
  </si>
  <si>
    <t>Beban Langganan Air</t>
  </si>
  <si>
    <t>Beban Langganan Listrik</t>
  </si>
  <si>
    <t>Beban Jaringan dan Koneksi Data</t>
  </si>
  <si>
    <t>Beban Penghasilan Pegawai</t>
  </si>
  <si>
    <t>Beban Tunjangan Khusus - Pegawai</t>
  </si>
  <si>
    <t>Beban Lembur - Pegawai</t>
  </si>
  <si>
    <t>Beban Bonus - Pegawai</t>
  </si>
  <si>
    <t>Beban Tunjangan Pph. 21 - Pegawai</t>
  </si>
  <si>
    <t>Beban Penghasilan Direksi/Honorarium Komisaris</t>
  </si>
  <si>
    <t>Beban Pemeliharaan Bangunan Faspel</t>
  </si>
  <si>
    <t>Beban Jasa Pemeliharaan Alat-alat Faspel</t>
  </si>
  <si>
    <t>Beban Jasa Pemeliharaan Instalasi Faspel</t>
  </si>
  <si>
    <t>Beban Pemeliharaan Bangunan Digunakan Sendiri</t>
  </si>
  <si>
    <t xml:space="preserve">Beban Pemeliharaan Konsesi </t>
  </si>
  <si>
    <t>Amortisasi Aset Konsesi</t>
  </si>
  <si>
    <t xml:space="preserve">   Amortisasi Beban Sertifikasi</t>
  </si>
  <si>
    <t xml:space="preserve">   Amortisasi Beban Pendidikan</t>
  </si>
  <si>
    <t>Beban Penyusutan AHG Jalan Dan Bangunan</t>
  </si>
  <si>
    <t>Beban Penyusutan AHG Kendaraan</t>
  </si>
  <si>
    <t>Beban Asuransi Bangunan Faspel</t>
  </si>
  <si>
    <t>Beban Asuransi Alat-alat Faspel</t>
  </si>
  <si>
    <t>Beban Asuransi Instalasi Faspel</t>
  </si>
  <si>
    <t>Beban Asuransi Jalan dan Bangunan</t>
  </si>
  <si>
    <t>Beban Asuransi Peralatan</t>
  </si>
  <si>
    <t>Beban Asuransi Emplasemen</t>
  </si>
  <si>
    <t>5050902000,
5050903000</t>
  </si>
  <si>
    <t>BPJS Kesehatan, 
BPJS Ketenagakerjaan</t>
  </si>
  <si>
    <t>Beban KSMU Kendaraan</t>
  </si>
  <si>
    <t>Beban KSMU Tenaga Kerja - Outsourcing</t>
  </si>
  <si>
    <t>Beban KSMU Reach Stacker</t>
  </si>
  <si>
    <t>Beban Cetak dan Foto Copy</t>
  </si>
  <si>
    <t>Beban Kertas dan Alat-alat Tulis Kantor</t>
  </si>
  <si>
    <t>Beban Pengiriman Surat</t>
  </si>
  <si>
    <t>Beban Rapat dan Jamuan Rapat</t>
  </si>
  <si>
    <t>Beban Rumah Tangga</t>
  </si>
  <si>
    <t>5080101000,
5080103000</t>
  </si>
  <si>
    <t>Transportasi,
Uang Saku</t>
  </si>
  <si>
    <t>Beban Jasa Konsultan</t>
  </si>
  <si>
    <t>Beban Pakaian Dinas</t>
  </si>
  <si>
    <t>Beban Pendidikan &amp; Pengembangan SDM</t>
  </si>
  <si>
    <t>Beban Bantuan Sosial</t>
  </si>
  <si>
    <t>Beban Perawatan Kesehatan Pegawai</t>
  </si>
  <si>
    <t>Beban Olah Raga dan Kesenian</t>
  </si>
  <si>
    <t>Beban Kontribusi</t>
  </si>
  <si>
    <t>UnRealized</t>
  </si>
  <si>
    <t>Pendapatan Bunga Deposito</t>
  </si>
  <si>
    <t>Pendapatan Jasa Bank</t>
  </si>
  <si>
    <t>Pendapatan di Luar Usaha Lainnya</t>
  </si>
  <si>
    <t>Beban Jasa dan Provisi Bank</t>
  </si>
  <si>
    <t>Beban Bunga Liabilitas Sewa</t>
  </si>
  <si>
    <t>Biaya Lainnya</t>
  </si>
  <si>
    <t>Biaya Administrasi</t>
  </si>
  <si>
    <t>Beban Kurs - Unrealized</t>
  </si>
  <si>
    <t xml:space="preserve">Beban Bunga Pinjaman </t>
  </si>
  <si>
    <t xml:space="preserve">     Beban Konsesi</t>
  </si>
  <si>
    <t>Beban Bunga Provisi Konsesi</t>
  </si>
  <si>
    <t>Beban Promosi</t>
  </si>
  <si>
    <t>5920700000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</si>
</sst>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-* #,##0_-;\-* #,##0_-;_-* &quot;-&quot;??_-;_-@_-"/>
    <numFmt numFmtId="168" formatCode="_-* #,##0.00_-;\-* #,##0.00_-;_-* &quot;-&quot;_-;_-@_-"/>
  </numFmts>
  <fonts count="3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i/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8"/>
      <name val="Calibri"/>
      <family val="2"/>
      <scheme val="minor"/>
    </font>
    <font>
      <b/>
      <sz val="11"/>
      <name val="Times New Roman"/>
      <family val="1"/>
    </font>
    <font>
      <b/>
      <u/>
      <sz val="11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8"/>
      <name val="Times New Roman"/>
      <family val="1"/>
    </font>
    <font>
      <b/>
      <i/>
      <u/>
      <sz val="8"/>
      <name val="Times New Roman"/>
      <family val="1"/>
    </font>
    <font>
      <sz val="9"/>
      <name val="Times New Roman"/>
      <family val="1"/>
    </font>
    <font>
      <sz val="9"/>
      <name val="Calibri"/>
      <family val="2"/>
      <scheme val="minor"/>
    </font>
    <font>
      <b/>
      <u/>
      <sz val="12"/>
      <name val="Arial"/>
      <family val="2"/>
    </font>
    <font>
      <b/>
      <sz val="11"/>
      <color theme="1"/>
      <name val="Calibri"/>
      <family val="2"/>
      <scheme val="minor"/>
    </font>
    <font>
      <sz val="12"/>
      <name val="Helv"/>
    </font>
    <font>
      <b/>
      <sz val="14"/>
      <name val="Calibri"/>
      <family val="2"/>
      <scheme val="minor"/>
    </font>
    <font>
      <sz val="10"/>
      <color indexed="8"/>
      <name val="Arial"/>
      <family val="2"/>
    </font>
    <font>
      <b/>
      <i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gradientFill degree="90">
        <stop position="0">
          <color theme="9" tint="-0.25098422193060094"/>
        </stop>
        <stop position="1">
          <color theme="9" tint="0.59999389629810485"/>
        </stop>
      </gradientFill>
    </fill>
    <fill>
      <patternFill patternType="solid">
        <fgColor theme="9" tint="0.399945066682943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9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hair">
        <color auto="1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 style="double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hair">
        <color indexed="64"/>
      </bottom>
      <diagonal/>
    </border>
    <border>
      <left style="medium">
        <color indexed="64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165" fontId="7" fillId="0" borderId="0" applyFont="0" applyFill="0" applyBorder="0" applyAlignment="0" applyProtection="0"/>
    <xf numFmtId="41" fontId="10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39" fontId="24" fillId="0" borderId="0"/>
    <xf numFmtId="0" fontId="26" fillId="0" borderId="0" applyNumberFormat="0" applyFill="0" applyBorder="0" applyProtection="0">
      <alignment vertical="top"/>
    </xf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4" fontId="35" fillId="0" borderId="0">
      <alignment horizontal="left" vertical="top"/>
    </xf>
  </cellStyleXfs>
  <cellXfs count="887">
    <xf numFmtId="0" fontId="0" fillId="0" borderId="0" xfId="0"/>
    <xf numFmtId="0" fontId="3" fillId="2" borderId="0" xfId="0" applyFont="1" applyFill="1"/>
    <xf numFmtId="166" fontId="3" fillId="2" borderId="0" xfId="0" applyNumberFormat="1" applyFont="1" applyFill="1"/>
    <xf numFmtId="166" fontId="6" fillId="3" borderId="5" xfId="1" applyNumberFormat="1" applyFont="1" applyFill="1" applyBorder="1" applyAlignment="1" applyProtection="1">
      <alignment horizontal="right" vertical="center"/>
      <protection locked="0"/>
    </xf>
    <xf numFmtId="41" fontId="3" fillId="2" borderId="0" xfId="0" applyNumberFormat="1" applyFont="1" applyFill="1"/>
    <xf numFmtId="0" fontId="3" fillId="2" borderId="0" xfId="0" applyFont="1" applyFill="1" applyAlignment="1">
      <alignment horizontal="right" vertical="center"/>
    </xf>
    <xf numFmtId="0" fontId="13" fillId="0" borderId="0" xfId="4" applyFont="1" applyFill="1" applyBorder="1"/>
    <xf numFmtId="166" fontId="13" fillId="0" borderId="0" xfId="4" applyNumberFormat="1" applyFont="1" applyFill="1" applyBorder="1"/>
    <xf numFmtId="166" fontId="13" fillId="0" borderId="0" xfId="5" applyNumberFormat="1" applyFont="1" applyFill="1" applyBorder="1"/>
    <xf numFmtId="0" fontId="13" fillId="0" borderId="0" xfId="4" applyFont="1" applyFill="1"/>
    <xf numFmtId="0" fontId="16" fillId="0" borderId="0" xfId="4" applyFont="1" applyFill="1"/>
    <xf numFmtId="49" fontId="17" fillId="0" borderId="20" xfId="4" applyNumberFormat="1" applyFont="1" applyFill="1" applyBorder="1" applyAlignment="1" applyProtection="1">
      <alignment horizontal="center"/>
      <protection hidden="1"/>
    </xf>
    <xf numFmtId="0" fontId="18" fillId="0" borderId="7" xfId="4" applyFont="1" applyFill="1" applyBorder="1" applyProtection="1">
      <protection hidden="1"/>
    </xf>
    <xf numFmtId="0" fontId="16" fillId="0" borderId="7" xfId="4" applyNumberFormat="1" applyFont="1" applyFill="1" applyBorder="1" applyProtection="1">
      <protection hidden="1"/>
    </xf>
    <xf numFmtId="37" fontId="16" fillId="0" borderId="7" xfId="4" applyNumberFormat="1" applyFont="1" applyFill="1" applyBorder="1" applyProtection="1">
      <protection hidden="1"/>
    </xf>
    <xf numFmtId="37" fontId="16" fillId="0" borderId="16" xfId="4" applyNumberFormat="1" applyFont="1" applyFill="1" applyBorder="1" applyProtection="1">
      <protection hidden="1"/>
    </xf>
    <xf numFmtId="0" fontId="17" fillId="0" borderId="7" xfId="4" applyFont="1" applyFill="1" applyBorder="1" applyProtection="1">
      <protection hidden="1"/>
    </xf>
    <xf numFmtId="49" fontId="16" fillId="0" borderId="20" xfId="4" applyNumberFormat="1" applyFont="1" applyFill="1" applyBorder="1" applyAlignment="1" applyProtection="1">
      <alignment horizontal="center"/>
      <protection hidden="1"/>
    </xf>
    <xf numFmtId="0" fontId="16" fillId="0" borderId="7" xfId="4" applyFont="1" applyFill="1" applyBorder="1" applyProtection="1">
      <protection hidden="1"/>
    </xf>
    <xf numFmtId="0" fontId="16" fillId="0" borderId="7" xfId="4" applyFont="1" applyFill="1" applyBorder="1" applyAlignment="1" applyProtection="1">
      <alignment horizontal="center"/>
      <protection hidden="1"/>
    </xf>
    <xf numFmtId="0" fontId="19" fillId="0" borderId="7" xfId="4" applyFont="1" applyFill="1" applyBorder="1" applyProtection="1">
      <protection hidden="1"/>
    </xf>
    <xf numFmtId="49" fontId="17" fillId="0" borderId="19" xfId="4" applyNumberFormat="1" applyFont="1" applyFill="1" applyBorder="1" applyAlignment="1" applyProtection="1">
      <alignment horizontal="center"/>
      <protection hidden="1"/>
    </xf>
    <xf numFmtId="0" fontId="17" fillId="0" borderId="5" xfId="4" applyFont="1" applyFill="1" applyBorder="1" applyProtection="1">
      <protection hidden="1"/>
    </xf>
    <xf numFmtId="0" fontId="17" fillId="0" borderId="23" xfId="4" applyFont="1" applyFill="1" applyBorder="1" applyAlignment="1" applyProtection="1">
      <alignment horizontal="center"/>
      <protection hidden="1"/>
    </xf>
    <xf numFmtId="0" fontId="17" fillId="0" borderId="23" xfId="4" applyFont="1" applyFill="1" applyBorder="1" applyProtection="1">
      <protection hidden="1"/>
    </xf>
    <xf numFmtId="0" fontId="16" fillId="0" borderId="23" xfId="4" applyFont="1" applyFill="1" applyBorder="1" applyProtection="1">
      <protection hidden="1"/>
    </xf>
    <xf numFmtId="49" fontId="16" fillId="0" borderId="24" xfId="4" applyNumberFormat="1" applyFont="1" applyFill="1" applyBorder="1" applyAlignment="1" applyProtection="1">
      <alignment horizontal="center"/>
      <protection hidden="1"/>
    </xf>
    <xf numFmtId="0" fontId="16" fillId="0" borderId="25" xfId="4" applyFont="1" applyFill="1" applyBorder="1" applyProtection="1">
      <protection hidden="1"/>
    </xf>
    <xf numFmtId="49" fontId="20" fillId="0" borderId="0" xfId="4" applyNumberFormat="1" applyFont="1" applyFill="1" applyBorder="1" applyAlignment="1">
      <alignment horizontal="center"/>
    </xf>
    <xf numFmtId="0" fontId="20" fillId="0" borderId="0" xfId="4" applyFont="1" applyFill="1" applyBorder="1"/>
    <xf numFmtId="166" fontId="20" fillId="0" borderId="0" xfId="5" applyNumberFormat="1" applyFont="1" applyFill="1" applyBorder="1"/>
    <xf numFmtId="43" fontId="20" fillId="0" borderId="0" xfId="5" applyFont="1" applyFill="1" applyBorder="1"/>
    <xf numFmtId="0" fontId="21" fillId="0" borderId="0" xfId="4" applyFont="1" applyFill="1"/>
    <xf numFmtId="166" fontId="16" fillId="0" borderId="0" xfId="5" applyNumberFormat="1" applyFont="1" applyFill="1" applyBorder="1"/>
    <xf numFmtId="43" fontId="16" fillId="0" borderId="0" xfId="5" applyFont="1" applyFill="1" applyBorder="1"/>
    <xf numFmtId="166" fontId="6" fillId="3" borderId="0" xfId="1" applyNumberFormat="1" applyFont="1" applyFill="1" applyBorder="1" applyAlignment="1" applyProtection="1">
      <alignment horizontal="right" vertical="center"/>
      <protection locked="0"/>
    </xf>
    <xf numFmtId="166" fontId="6" fillId="4" borderId="0" xfId="1" applyNumberFormat="1" applyFont="1" applyFill="1" applyBorder="1" applyAlignment="1" applyProtection="1">
      <alignment horizontal="right" vertical="center"/>
      <protection locked="0"/>
    </xf>
    <xf numFmtId="10" fontId="6" fillId="0" borderId="5" xfId="6" applyNumberFormat="1" applyFont="1" applyFill="1" applyBorder="1" applyAlignment="1" applyProtection="1">
      <alignment horizontal="right" vertical="center"/>
      <protection hidden="1"/>
    </xf>
    <xf numFmtId="10" fontId="6" fillId="0" borderId="28" xfId="6" applyNumberFormat="1" applyFont="1" applyFill="1" applyBorder="1" applyAlignment="1" applyProtection="1">
      <alignment horizontal="right" vertical="center"/>
      <protection hidden="1"/>
    </xf>
    <xf numFmtId="166" fontId="8" fillId="2" borderId="2" xfId="1" applyNumberFormat="1" applyFont="1" applyFill="1" applyBorder="1" applyAlignment="1" applyProtection="1">
      <alignment horizontal="right" vertical="center"/>
      <protection locked="0"/>
    </xf>
    <xf numFmtId="10" fontId="6" fillId="0" borderId="3" xfId="6" applyNumberFormat="1" applyFont="1" applyFill="1" applyBorder="1" applyAlignment="1" applyProtection="1">
      <alignment horizontal="right" vertical="center"/>
      <protection hidden="1"/>
    </xf>
    <xf numFmtId="0" fontId="4" fillId="2" borderId="0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right" vertical="center"/>
    </xf>
    <xf numFmtId="0" fontId="16" fillId="0" borderId="34" xfId="4" applyFont="1" applyFill="1" applyBorder="1" applyProtection="1">
      <protection hidden="1"/>
    </xf>
    <xf numFmtId="0" fontId="16" fillId="0" borderId="35" xfId="4" applyFont="1" applyFill="1" applyBorder="1" applyProtection="1">
      <protection hidden="1"/>
    </xf>
    <xf numFmtId="0" fontId="3" fillId="2" borderId="15" xfId="0" applyFont="1" applyFill="1" applyBorder="1"/>
    <xf numFmtId="166" fontId="8" fillId="2" borderId="36" xfId="1" applyNumberFormat="1" applyFont="1" applyFill="1" applyBorder="1" applyAlignment="1" applyProtection="1">
      <alignment horizontal="right" vertical="center"/>
      <protection locked="0"/>
    </xf>
    <xf numFmtId="37" fontId="16" fillId="0" borderId="33" xfId="4" applyNumberFormat="1" applyFont="1" applyFill="1" applyBorder="1" applyProtection="1">
      <protection hidden="1"/>
    </xf>
    <xf numFmtId="10" fontId="6" fillId="3" borderId="28" xfId="6" applyNumberFormat="1" applyFont="1" applyFill="1" applyBorder="1" applyAlignment="1" applyProtection="1">
      <alignment horizontal="right" vertical="center"/>
      <protection hidden="1"/>
    </xf>
    <xf numFmtId="10" fontId="6" fillId="3" borderId="10" xfId="6" applyNumberFormat="1" applyFont="1" applyFill="1" applyBorder="1" applyAlignment="1" applyProtection="1">
      <alignment horizontal="right" vertical="center"/>
      <protection hidden="1"/>
    </xf>
    <xf numFmtId="10" fontId="6" fillId="0" borderId="26" xfId="6" applyNumberFormat="1" applyFont="1" applyFill="1" applyBorder="1" applyAlignment="1" applyProtection="1">
      <alignment horizontal="right" vertical="center"/>
      <protection hidden="1"/>
    </xf>
    <xf numFmtId="10" fontId="6" fillId="0" borderId="9" xfId="6" applyNumberFormat="1" applyFont="1" applyFill="1" applyBorder="1" applyAlignment="1" applyProtection="1">
      <alignment horizontal="right" vertical="center"/>
      <protection hidden="1"/>
    </xf>
    <xf numFmtId="0" fontId="16" fillId="0" borderId="44" xfId="4" applyFont="1" applyFill="1" applyBorder="1" applyProtection="1">
      <protection hidden="1"/>
    </xf>
    <xf numFmtId="0" fontId="17" fillId="0" borderId="48" xfId="4" applyFont="1" applyFill="1" applyBorder="1" applyAlignment="1" applyProtection="1">
      <alignment horizontal="center" vertical="center"/>
      <protection hidden="1"/>
    </xf>
    <xf numFmtId="41" fontId="16" fillId="0" borderId="7" xfId="6" applyFont="1" applyFill="1" applyBorder="1" applyAlignment="1" applyProtection="1">
      <alignment vertical="center"/>
      <protection hidden="1"/>
    </xf>
    <xf numFmtId="41" fontId="16" fillId="0" borderId="7" xfId="6" applyFont="1" applyFill="1" applyBorder="1" applyProtection="1">
      <protection hidden="1"/>
    </xf>
    <xf numFmtId="41" fontId="16" fillId="0" borderId="33" xfId="6" applyFont="1" applyFill="1" applyBorder="1" applyAlignment="1" applyProtection="1">
      <alignment vertical="center"/>
      <protection hidden="1"/>
    </xf>
    <xf numFmtId="164" fontId="16" fillId="0" borderId="7" xfId="3" applyFont="1" applyFill="1" applyBorder="1" applyProtection="1">
      <protection hidden="1"/>
    </xf>
    <xf numFmtId="10" fontId="16" fillId="0" borderId="7" xfId="6" applyNumberFormat="1" applyFont="1" applyFill="1" applyBorder="1" applyAlignment="1" applyProtection="1">
      <alignment horizontal="right" vertical="center"/>
      <protection hidden="1"/>
    </xf>
    <xf numFmtId="10" fontId="16" fillId="0" borderId="49" xfId="6" applyNumberFormat="1" applyFont="1" applyFill="1" applyBorder="1" applyAlignment="1" applyProtection="1">
      <alignment horizontal="right" vertical="center"/>
      <protection hidden="1"/>
    </xf>
    <xf numFmtId="10" fontId="16" fillId="0" borderId="5" xfId="6" applyNumberFormat="1" applyFont="1" applyFill="1" applyBorder="1" applyAlignment="1" applyProtection="1">
      <alignment horizontal="right" vertical="center"/>
      <protection hidden="1"/>
    </xf>
    <xf numFmtId="10" fontId="16" fillId="0" borderId="33" xfId="6" applyNumberFormat="1" applyFont="1" applyFill="1" applyBorder="1" applyAlignment="1" applyProtection="1">
      <alignment horizontal="right" vertical="center"/>
      <protection hidden="1"/>
    </xf>
    <xf numFmtId="10" fontId="16" fillId="0" borderId="16" xfId="6" applyNumberFormat="1" applyFont="1" applyFill="1" applyBorder="1" applyAlignment="1" applyProtection="1">
      <alignment horizontal="right" vertical="center"/>
      <protection hidden="1"/>
    </xf>
    <xf numFmtId="41" fontId="17" fillId="0" borderId="7" xfId="6" applyFont="1" applyFill="1" applyBorder="1" applyProtection="1">
      <protection hidden="1"/>
    </xf>
    <xf numFmtId="41" fontId="16" fillId="0" borderId="33" xfId="6" applyFont="1" applyFill="1" applyBorder="1" applyProtection="1">
      <protection hidden="1"/>
    </xf>
    <xf numFmtId="41" fontId="18" fillId="0" borderId="7" xfId="6" applyFont="1" applyFill="1" applyBorder="1" applyProtection="1">
      <protection hidden="1"/>
    </xf>
    <xf numFmtId="41" fontId="16" fillId="0" borderId="25" xfId="6" applyFont="1" applyFill="1" applyBorder="1" applyProtection="1">
      <protection hidden="1"/>
    </xf>
    <xf numFmtId="41" fontId="16" fillId="0" borderId="37" xfId="6" applyFont="1" applyFill="1" applyBorder="1" applyAlignment="1" applyProtection="1">
      <alignment vertical="center"/>
      <protection hidden="1"/>
    </xf>
    <xf numFmtId="166" fontId="16" fillId="0" borderId="7" xfId="1" applyNumberFormat="1" applyFont="1" applyFill="1" applyBorder="1" applyProtection="1">
      <protection hidden="1"/>
    </xf>
    <xf numFmtId="166" fontId="16" fillId="0" borderId="7" xfId="6" applyNumberFormat="1" applyFont="1" applyFill="1" applyBorder="1" applyProtection="1">
      <protection hidden="1"/>
    </xf>
    <xf numFmtId="166" fontId="18" fillId="0" borderId="7" xfId="6" applyNumberFormat="1" applyFont="1" applyFill="1" applyBorder="1" applyProtection="1">
      <protection hidden="1"/>
    </xf>
    <xf numFmtId="166" fontId="16" fillId="0" borderId="7" xfId="6" applyNumberFormat="1" applyFont="1" applyFill="1" applyBorder="1" applyAlignment="1" applyProtection="1">
      <alignment vertical="center"/>
      <protection hidden="1"/>
    </xf>
    <xf numFmtId="164" fontId="17" fillId="0" borderId="5" xfId="3" applyFont="1" applyFill="1" applyBorder="1" applyProtection="1">
      <protection hidden="1"/>
    </xf>
    <xf numFmtId="164" fontId="17" fillId="0" borderId="7" xfId="3" applyFont="1" applyFill="1" applyBorder="1" applyProtection="1">
      <protection hidden="1"/>
    </xf>
    <xf numFmtId="164" fontId="17" fillId="0" borderId="33" xfId="3" applyFont="1" applyFill="1" applyBorder="1" applyProtection="1">
      <protection hidden="1"/>
    </xf>
    <xf numFmtId="164" fontId="18" fillId="0" borderId="7" xfId="3" applyFont="1" applyFill="1" applyBorder="1" applyProtection="1">
      <protection hidden="1"/>
    </xf>
    <xf numFmtId="10" fontId="16" fillId="0" borderId="16" xfId="5" applyNumberFormat="1" applyFont="1" applyFill="1" applyBorder="1" applyAlignment="1" applyProtection="1">
      <alignment horizontal="right"/>
      <protection hidden="1"/>
    </xf>
    <xf numFmtId="10" fontId="16" fillId="0" borderId="7" xfId="3" applyNumberFormat="1" applyFont="1" applyFill="1" applyBorder="1" applyAlignment="1" applyProtection="1">
      <alignment horizontal="right" vertical="center"/>
      <protection hidden="1"/>
    </xf>
    <xf numFmtId="10" fontId="16" fillId="0" borderId="49" xfId="3" applyNumberFormat="1" applyFont="1" applyFill="1" applyBorder="1" applyAlignment="1" applyProtection="1">
      <alignment horizontal="right" vertical="center"/>
      <protection hidden="1"/>
    </xf>
    <xf numFmtId="10" fontId="16" fillId="0" borderId="5" xfId="3" applyNumberFormat="1" applyFont="1" applyFill="1" applyBorder="1" applyAlignment="1" applyProtection="1">
      <alignment horizontal="right" vertical="center"/>
      <protection hidden="1"/>
    </xf>
    <xf numFmtId="10" fontId="16" fillId="0" borderId="50" xfId="6" applyNumberFormat="1" applyFont="1" applyFill="1" applyBorder="1" applyAlignment="1" applyProtection="1">
      <alignment horizontal="right" vertical="center"/>
      <protection hidden="1"/>
    </xf>
    <xf numFmtId="10" fontId="16" fillId="0" borderId="7" xfId="5" applyNumberFormat="1" applyFont="1" applyFill="1" applyBorder="1" applyAlignment="1" applyProtection="1">
      <alignment horizontal="right"/>
      <protection hidden="1"/>
    </xf>
    <xf numFmtId="10" fontId="16" fillId="0" borderId="25" xfId="6" applyNumberFormat="1" applyFont="1" applyFill="1" applyBorder="1" applyAlignment="1" applyProtection="1">
      <alignment horizontal="right" vertical="center"/>
      <protection hidden="1"/>
    </xf>
    <xf numFmtId="10" fontId="16" fillId="0" borderId="51" xfId="6" applyNumberFormat="1" applyFont="1" applyFill="1" applyBorder="1" applyAlignment="1" applyProtection="1">
      <alignment horizontal="right" vertical="center"/>
      <protection hidden="1"/>
    </xf>
    <xf numFmtId="0" fontId="6" fillId="3" borderId="50" xfId="0" applyFont="1" applyFill="1" applyBorder="1" applyAlignment="1" applyProtection="1">
      <alignment horizontal="center" vertical="center" wrapText="1"/>
      <protection locked="0"/>
    </xf>
    <xf numFmtId="0" fontId="8" fillId="2" borderId="40" xfId="0" applyFont="1" applyFill="1" applyBorder="1" applyAlignment="1" applyProtection="1">
      <alignment horizontal="left" vertical="center" indent="9"/>
      <protection locked="0"/>
    </xf>
    <xf numFmtId="0" fontId="8" fillId="2" borderId="36" xfId="0" applyFont="1" applyFill="1" applyBorder="1" applyAlignment="1" applyProtection="1">
      <alignment horizontal="left" vertical="center" indent="9"/>
      <protection locked="0"/>
    </xf>
    <xf numFmtId="10" fontId="6" fillId="0" borderId="50" xfId="6" applyNumberFormat="1" applyFont="1" applyFill="1" applyBorder="1" applyAlignment="1" applyProtection="1">
      <alignment horizontal="right" vertical="center"/>
      <protection hidden="1"/>
    </xf>
    <xf numFmtId="0" fontId="8" fillId="2" borderId="52" xfId="0" applyFont="1" applyFill="1" applyBorder="1" applyAlignment="1" applyProtection="1">
      <alignment horizontal="left" vertical="center" indent="9"/>
      <protection locked="0"/>
    </xf>
    <xf numFmtId="10" fontId="6" fillId="0" borderId="53" xfId="6" applyNumberFormat="1" applyFont="1" applyFill="1" applyBorder="1" applyAlignment="1" applyProtection="1">
      <alignment horizontal="right" vertical="center"/>
      <protection hidden="1"/>
    </xf>
    <xf numFmtId="10" fontId="6" fillId="0" borderId="54" xfId="6" applyNumberFormat="1" applyFont="1" applyFill="1" applyBorder="1" applyAlignment="1" applyProtection="1">
      <alignment horizontal="right" vertical="center"/>
      <protection hidden="1"/>
    </xf>
    <xf numFmtId="0" fontId="6" fillId="3" borderId="19" xfId="0" applyFont="1" applyFill="1" applyBorder="1" applyAlignment="1" applyProtection="1">
      <alignment horizontal="left" vertical="center" indent="8"/>
      <protection locked="0"/>
    </xf>
    <xf numFmtId="0" fontId="8" fillId="2" borderId="40" xfId="0" applyFont="1" applyFill="1" applyBorder="1" applyAlignment="1" applyProtection="1">
      <alignment horizontal="left" vertical="center" indent="8"/>
      <protection locked="0"/>
    </xf>
    <xf numFmtId="0" fontId="8" fillId="2" borderId="52" xfId="0" applyFont="1" applyFill="1" applyBorder="1" applyAlignment="1" applyProtection="1">
      <alignment horizontal="left" vertical="center" indent="8"/>
      <protection locked="0"/>
    </xf>
    <xf numFmtId="0" fontId="8" fillId="2" borderId="40" xfId="0" applyFont="1" applyFill="1" applyBorder="1" applyAlignment="1" applyProtection="1">
      <alignment horizontal="left" vertical="center" indent="7"/>
      <protection locked="0"/>
    </xf>
    <xf numFmtId="0" fontId="8" fillId="2" borderId="52" xfId="0" applyFont="1" applyFill="1" applyBorder="1" applyAlignment="1" applyProtection="1">
      <alignment horizontal="left" vertical="center" indent="6"/>
      <protection locked="0"/>
    </xf>
    <xf numFmtId="0" fontId="6" fillId="2" borderId="16" xfId="0" applyFont="1" applyFill="1" applyBorder="1" applyAlignment="1">
      <alignment horizontal="right" vertical="center"/>
    </xf>
    <xf numFmtId="0" fontId="3" fillId="2" borderId="34" xfId="0" applyFont="1" applyFill="1" applyBorder="1"/>
    <xf numFmtId="0" fontId="3" fillId="2" borderId="35" xfId="0" applyFont="1" applyFill="1" applyBorder="1" applyAlignment="1">
      <alignment horizontal="right" vertical="center"/>
    </xf>
    <xf numFmtId="0" fontId="8" fillId="2" borderId="35" xfId="0" applyFont="1" applyFill="1" applyBorder="1" applyAlignment="1">
      <alignment horizontal="right" vertical="center"/>
    </xf>
    <xf numFmtId="0" fontId="6" fillId="2" borderId="35" xfId="0" applyFont="1" applyFill="1" applyBorder="1" applyAlignment="1">
      <alignment horizontal="right" vertical="center"/>
    </xf>
    <xf numFmtId="0" fontId="6" fillId="2" borderId="44" xfId="0" applyFont="1" applyFill="1" applyBorder="1" applyAlignment="1">
      <alignment horizontal="right" vertical="center"/>
    </xf>
    <xf numFmtId="0" fontId="5" fillId="2" borderId="34" xfId="0" applyFont="1" applyFill="1" applyBorder="1"/>
    <xf numFmtId="166" fontId="3" fillId="2" borderId="35" xfId="0" applyNumberFormat="1" applyFont="1" applyFill="1" applyBorder="1" applyAlignment="1">
      <alignment horizontal="right" vertical="center"/>
    </xf>
    <xf numFmtId="166" fontId="3" fillId="2" borderId="44" xfId="0" applyNumberFormat="1" applyFont="1" applyFill="1" applyBorder="1" applyAlignment="1">
      <alignment horizontal="right" vertical="center"/>
    </xf>
    <xf numFmtId="41" fontId="16" fillId="0" borderId="7" xfId="6" applyNumberFormat="1" applyFont="1" applyFill="1" applyBorder="1" applyAlignment="1" applyProtection="1">
      <alignment vertical="center"/>
      <protection hidden="1"/>
    </xf>
    <xf numFmtId="41" fontId="17" fillId="0" borderId="7" xfId="6" applyNumberFormat="1" applyFont="1" applyFill="1" applyBorder="1" applyProtection="1">
      <protection hidden="1"/>
    </xf>
    <xf numFmtId="41" fontId="16" fillId="0" borderId="25" xfId="6" applyNumberFormat="1" applyFont="1" applyFill="1" applyBorder="1" applyAlignment="1" applyProtection="1">
      <alignment vertical="center"/>
      <protection hidden="1"/>
    </xf>
    <xf numFmtId="166" fontId="8" fillId="2" borderId="3" xfId="1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/>
    <xf numFmtId="0" fontId="7" fillId="0" borderId="0" xfId="0" applyFont="1" applyAlignment="1">
      <alignment horizontal="center"/>
    </xf>
    <xf numFmtId="41" fontId="7" fillId="0" borderId="0" xfId="0" applyNumberFormat="1" applyFont="1"/>
    <xf numFmtId="0" fontId="7" fillId="0" borderId="0" xfId="0" applyFont="1" applyAlignment="1">
      <alignment horizontal="left"/>
    </xf>
    <xf numFmtId="49" fontId="3" fillId="0" borderId="0" xfId="3" applyNumberFormat="1" applyFont="1" applyFill="1" applyBorder="1" applyAlignment="1">
      <alignment horizontal="center"/>
    </xf>
    <xf numFmtId="49" fontId="3" fillId="0" borderId="30" xfId="3" applyNumberFormat="1" applyFont="1" applyFill="1" applyBorder="1" applyAlignment="1">
      <alignment horizontal="center"/>
    </xf>
    <xf numFmtId="41" fontId="7" fillId="0" borderId="55" xfId="0" applyNumberFormat="1" applyFont="1" applyBorder="1"/>
    <xf numFmtId="41" fontId="7" fillId="0" borderId="23" xfId="0" applyNumberFormat="1" applyFont="1" applyBorder="1"/>
    <xf numFmtId="41" fontId="7" fillId="0" borderId="32" xfId="0" applyNumberFormat="1" applyFont="1" applyBorder="1"/>
    <xf numFmtId="0" fontId="7" fillId="0" borderId="31" xfId="0" applyFont="1" applyBorder="1" applyAlignment="1">
      <alignment horizontal="left"/>
    </xf>
    <xf numFmtId="41" fontId="7" fillId="0" borderId="7" xfId="0" applyNumberFormat="1" applyFont="1" applyBorder="1"/>
    <xf numFmtId="41" fontId="7" fillId="0" borderId="5" xfId="0" applyNumberFormat="1" applyFont="1" applyBorder="1"/>
    <xf numFmtId="41" fontId="7" fillId="0" borderId="6" xfId="0" applyNumberFormat="1" applyFont="1" applyBorder="1"/>
    <xf numFmtId="41" fontId="7" fillId="0" borderId="13" xfId="0" applyNumberFormat="1" applyFont="1" applyBorder="1"/>
    <xf numFmtId="49" fontId="3" fillId="0" borderId="5" xfId="3" applyNumberFormat="1" applyFont="1" applyFill="1" applyBorder="1" applyAlignment="1">
      <alignment horizontal="center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7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41" fontId="23" fillId="9" borderId="1" xfId="0" applyNumberFormat="1" applyFont="1" applyFill="1" applyBorder="1"/>
    <xf numFmtId="41" fontId="23" fillId="9" borderId="13" xfId="0" applyNumberFormat="1" applyFont="1" applyFill="1" applyBorder="1"/>
    <xf numFmtId="41" fontId="4" fillId="9" borderId="1" xfId="0" applyNumberFormat="1" applyFont="1" applyFill="1" applyBorder="1"/>
    <xf numFmtId="41" fontId="7" fillId="0" borderId="1" xfId="0" applyNumberFormat="1" applyFont="1" applyBorder="1"/>
    <xf numFmtId="41" fontId="23" fillId="9" borderId="6" xfId="0" applyNumberFormat="1" applyFont="1" applyFill="1" applyBorder="1"/>
    <xf numFmtId="41" fontId="8" fillId="2" borderId="2" xfId="6" applyFont="1" applyFill="1" applyBorder="1" applyAlignment="1" applyProtection="1">
      <alignment horizontal="right" vertical="center"/>
      <protection locked="0"/>
    </xf>
    <xf numFmtId="0" fontId="23" fillId="0" borderId="0" xfId="0" applyFont="1"/>
    <xf numFmtId="166" fontId="8" fillId="2" borderId="9" xfId="1" applyNumberFormat="1" applyFont="1" applyFill="1" applyBorder="1" applyAlignment="1" applyProtection="1">
      <alignment horizontal="right" vertical="center"/>
      <protection locked="0"/>
    </xf>
    <xf numFmtId="41" fontId="0" fillId="0" borderId="0" xfId="2" applyFont="1"/>
    <xf numFmtId="41" fontId="20" fillId="0" borderId="0" xfId="4" applyNumberFormat="1" applyFont="1" applyFill="1" applyBorder="1"/>
    <xf numFmtId="166" fontId="17" fillId="0" borderId="7" xfId="1" applyNumberFormat="1" applyFont="1" applyFill="1" applyBorder="1" applyProtection="1">
      <protection hidden="1"/>
    </xf>
    <xf numFmtId="167" fontId="20" fillId="0" borderId="0" xfId="5" applyNumberFormat="1" applyFont="1" applyFill="1" applyBorder="1"/>
    <xf numFmtId="41" fontId="3" fillId="2" borderId="0" xfId="0" applyNumberFormat="1" applyFont="1" applyFill="1" applyAlignment="1">
      <alignment horizontal="right" vertical="center"/>
    </xf>
    <xf numFmtId="166" fontId="23" fillId="9" borderId="1" xfId="1" applyNumberFormat="1" applyFont="1" applyFill="1" applyBorder="1"/>
    <xf numFmtId="41" fontId="13" fillId="0" borderId="0" xfId="2" applyFont="1" applyFill="1"/>
    <xf numFmtId="41" fontId="16" fillId="0" borderId="0" xfId="2" applyFont="1" applyFill="1"/>
    <xf numFmtId="164" fontId="17" fillId="0" borderId="31" xfId="3" applyFont="1" applyFill="1" applyBorder="1" applyProtection="1">
      <protection hidden="1"/>
    </xf>
    <xf numFmtId="41" fontId="8" fillId="2" borderId="9" xfId="6" applyFont="1" applyFill="1" applyBorder="1" applyAlignment="1" applyProtection="1">
      <alignment horizontal="right" vertical="center"/>
      <protection locked="0"/>
    </xf>
    <xf numFmtId="41" fontId="0" fillId="0" borderId="0" xfId="2" applyFont="1" applyFill="1"/>
    <xf numFmtId="0" fontId="0" fillId="0" borderId="0" xfId="0" applyFill="1"/>
    <xf numFmtId="0" fontId="23" fillId="8" borderId="11" xfId="0" applyFont="1" applyFill="1" applyBorder="1"/>
    <xf numFmtId="0" fontId="7" fillId="0" borderId="12" xfId="0" applyFont="1" applyBorder="1" applyAlignment="1">
      <alignment horizontal="left"/>
    </xf>
    <xf numFmtId="0" fontId="4" fillId="0" borderId="12" xfId="0" applyFont="1" applyFill="1" applyBorder="1" applyAlignment="1"/>
    <xf numFmtId="0" fontId="7" fillId="0" borderId="1" xfId="0" applyFont="1" applyBorder="1"/>
    <xf numFmtId="0" fontId="7" fillId="0" borderId="13" xfId="0" applyFont="1" applyBorder="1"/>
    <xf numFmtId="41" fontId="4" fillId="0" borderId="6" xfId="0" applyNumberFormat="1" applyFont="1" applyFill="1" applyBorder="1" applyAlignment="1">
      <alignment horizontal="center"/>
    </xf>
    <xf numFmtId="41" fontId="3" fillId="0" borderId="6" xfId="0" applyNumberFormat="1" applyFont="1" applyFill="1" applyBorder="1" applyAlignment="1">
      <alignment horizontal="center"/>
    </xf>
    <xf numFmtId="0" fontId="7" fillId="0" borderId="23" xfId="0" applyFont="1" applyBorder="1" applyAlignment="1">
      <alignment horizontal="left"/>
    </xf>
    <xf numFmtId="0" fontId="7" fillId="0" borderId="12" xfId="0" applyFont="1" applyBorder="1"/>
    <xf numFmtId="0" fontId="23" fillId="0" borderId="0" xfId="0" applyFont="1" applyFill="1" applyBorder="1" applyAlignment="1">
      <alignment horizontal="center" vertical="center"/>
    </xf>
    <xf numFmtId="41" fontId="16" fillId="0" borderId="0" xfId="4" applyNumberFormat="1" applyFont="1" applyFill="1"/>
    <xf numFmtId="165" fontId="7" fillId="0" borderId="0" xfId="1" applyFont="1" applyAlignment="1">
      <alignment horizontal="left"/>
    </xf>
    <xf numFmtId="165" fontId="7" fillId="0" borderId="0" xfId="0" applyNumberFormat="1" applyFont="1" applyAlignment="1">
      <alignment horizontal="left"/>
    </xf>
    <xf numFmtId="43" fontId="7" fillId="0" borderId="0" xfId="0" applyNumberFormat="1" applyFont="1" applyAlignment="1">
      <alignment horizontal="left"/>
    </xf>
    <xf numFmtId="165" fontId="3" fillId="2" borderId="0" xfId="1" applyFont="1" applyFill="1"/>
    <xf numFmtId="41" fontId="3" fillId="0" borderId="6" xfId="0" applyNumberFormat="1" applyFont="1" applyBorder="1"/>
    <xf numFmtId="41" fontId="3" fillId="0" borderId="0" xfId="2" applyFont="1"/>
    <xf numFmtId="0" fontId="3" fillId="0" borderId="0" xfId="0" applyFont="1"/>
    <xf numFmtId="41" fontId="3" fillId="0" borderId="7" xfId="0" applyNumberFormat="1" applyFont="1" applyBorder="1"/>
    <xf numFmtId="49" fontId="3" fillId="0" borderId="18" xfId="3" applyNumberFormat="1" applyFont="1" applyFill="1" applyBorder="1" applyAlignment="1">
      <alignment horizontal="center"/>
    </xf>
    <xf numFmtId="0" fontId="3" fillId="0" borderId="31" xfId="0" applyFont="1" applyBorder="1" applyAlignment="1">
      <alignment horizontal="left"/>
    </xf>
    <xf numFmtId="41" fontId="3" fillId="0" borderId="55" xfId="0" applyNumberFormat="1" applyFont="1" applyFill="1" applyBorder="1"/>
    <xf numFmtId="41" fontId="3" fillId="0" borderId="55" xfId="0" applyNumberFormat="1" applyFont="1" applyBorder="1"/>
    <xf numFmtId="41" fontId="3" fillId="0" borderId="23" xfId="0" applyNumberFormat="1" applyFont="1" applyFill="1" applyBorder="1"/>
    <xf numFmtId="41" fontId="3" fillId="0" borderId="23" xfId="0" applyNumberFormat="1" applyFont="1" applyBorder="1"/>
    <xf numFmtId="0" fontId="3" fillId="0" borderId="5" xfId="0" applyFont="1" applyBorder="1" applyAlignment="1">
      <alignment horizontal="left"/>
    </xf>
    <xf numFmtId="41" fontId="3" fillId="0" borderId="32" xfId="0" applyNumberFormat="1" applyFont="1" applyBorder="1"/>
    <xf numFmtId="41" fontId="4" fillId="9" borderId="7" xfId="0" applyNumberFormat="1" applyFont="1" applyFill="1" applyBorder="1"/>
    <xf numFmtId="0" fontId="3" fillId="0" borderId="55" xfId="0" applyFont="1" applyBorder="1"/>
    <xf numFmtId="0" fontId="3" fillId="0" borderId="6" xfId="0" applyFont="1" applyBorder="1"/>
    <xf numFmtId="41" fontId="3" fillId="0" borderId="32" xfId="0" applyNumberFormat="1" applyFont="1" applyFill="1" applyBorder="1"/>
    <xf numFmtId="0" fontId="3" fillId="0" borderId="3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41" fontId="3" fillId="0" borderId="7" xfId="0" applyNumberFormat="1" applyFont="1" applyFill="1" applyBorder="1"/>
    <xf numFmtId="0" fontId="3" fillId="2" borderId="0" xfId="4" applyFont="1" applyFill="1"/>
    <xf numFmtId="168" fontId="3" fillId="2" borderId="0" xfId="6" applyNumberFormat="1" applyFont="1" applyFill="1"/>
    <xf numFmtId="0" fontId="4" fillId="2" borderId="0" xfId="4" applyFont="1" applyFill="1"/>
    <xf numFmtId="166" fontId="12" fillId="2" borderId="35" xfId="4" applyNumberFormat="1" applyFont="1" applyFill="1" applyBorder="1"/>
    <xf numFmtId="166" fontId="8" fillId="2" borderId="35" xfId="4" applyNumberFormat="1" applyFont="1" applyFill="1" applyBorder="1"/>
    <xf numFmtId="0" fontId="8" fillId="2" borderId="35" xfId="4" applyFont="1" applyFill="1" applyBorder="1"/>
    <xf numFmtId="0" fontId="8" fillId="2" borderId="44" xfId="4" applyFont="1" applyFill="1" applyBorder="1"/>
    <xf numFmtId="0" fontId="6" fillId="3" borderId="29" xfId="4" applyFont="1" applyFill="1" applyBorder="1" applyAlignment="1">
      <alignment horizontal="center" vertical="center"/>
    </xf>
    <xf numFmtId="0" fontId="6" fillId="3" borderId="29" xfId="4" applyFont="1" applyFill="1" applyBorder="1" applyAlignment="1">
      <alignment horizontal="center" vertical="center" wrapText="1"/>
    </xf>
    <xf numFmtId="0" fontId="6" fillId="3" borderId="29" xfId="4" applyFont="1" applyFill="1" applyBorder="1" applyAlignment="1" applyProtection="1">
      <alignment horizontal="center" vertical="center" wrapText="1"/>
      <protection locked="0"/>
    </xf>
    <xf numFmtId="168" fontId="3" fillId="2" borderId="0" xfId="6" applyNumberFormat="1" applyFont="1" applyFill="1" applyAlignment="1">
      <alignment horizontal="center"/>
    </xf>
    <xf numFmtId="0" fontId="3" fillId="2" borderId="0" xfId="4" applyFont="1" applyFill="1" applyAlignment="1">
      <alignment horizontal="center"/>
    </xf>
    <xf numFmtId="0" fontId="4" fillId="3" borderId="8" xfId="4" applyFont="1" applyFill="1" applyBorder="1"/>
    <xf numFmtId="0" fontId="3" fillId="3" borderId="8" xfId="4" applyFont="1" applyFill="1" applyBorder="1"/>
    <xf numFmtId="0" fontId="3" fillId="2" borderId="8" xfId="4" applyFont="1" applyFill="1" applyBorder="1"/>
    <xf numFmtId="0" fontId="3" fillId="2" borderId="15" xfId="4" applyFont="1" applyFill="1" applyBorder="1"/>
    <xf numFmtId="0" fontId="6" fillId="3" borderId="8" xfId="4" applyFont="1" applyFill="1" applyBorder="1" applyAlignment="1" applyProtection="1">
      <alignment horizontal="left" vertical="center"/>
      <protection locked="0"/>
    </xf>
    <xf numFmtId="0" fontId="4" fillId="3" borderId="8" xfId="4" applyFont="1" applyFill="1" applyBorder="1" applyAlignment="1">
      <alignment horizontal="center"/>
    </xf>
    <xf numFmtId="0" fontId="6" fillId="3" borderId="29" xfId="4" applyFont="1" applyFill="1" applyBorder="1" applyAlignment="1" applyProtection="1">
      <alignment horizontal="center" vertical="center"/>
      <protection locked="0"/>
    </xf>
    <xf numFmtId="0" fontId="6" fillId="3" borderId="8" xfId="4" applyFont="1" applyFill="1" applyBorder="1" applyAlignment="1" applyProtection="1">
      <alignment horizontal="center" vertical="center"/>
      <protection locked="0"/>
    </xf>
    <xf numFmtId="168" fontId="3" fillId="7" borderId="0" xfId="6" applyNumberFormat="1" applyFont="1" applyFill="1"/>
    <xf numFmtId="168" fontId="3" fillId="0" borderId="0" xfId="6" applyNumberFormat="1" applyFont="1" applyFill="1"/>
    <xf numFmtId="0" fontId="3" fillId="0" borderId="0" xfId="4" applyFont="1" applyFill="1"/>
    <xf numFmtId="0" fontId="6" fillId="0" borderId="26" xfId="4" applyFont="1" applyFill="1" applyBorder="1" applyAlignment="1" applyProtection="1">
      <alignment horizontal="left" vertical="center" indent="2"/>
      <protection locked="0"/>
    </xf>
    <xf numFmtId="41" fontId="8" fillId="2" borderId="26" xfId="6" applyFont="1" applyFill="1" applyBorder="1" applyAlignment="1" applyProtection="1">
      <alignment horizontal="right" vertical="center"/>
      <protection locked="0"/>
    </xf>
    <xf numFmtId="10" fontId="6" fillId="2" borderId="26" xfId="7" applyNumberFormat="1" applyFont="1" applyFill="1" applyBorder="1" applyAlignment="1" applyProtection="1">
      <alignment horizontal="right" vertical="center"/>
      <protection locked="0"/>
    </xf>
    <xf numFmtId="0" fontId="8" fillId="2" borderId="9" xfId="4" applyFont="1" applyFill="1" applyBorder="1" applyAlignment="1" applyProtection="1">
      <alignment horizontal="left" vertical="center" indent="3"/>
      <protection locked="0"/>
    </xf>
    <xf numFmtId="10" fontId="6" fillId="0" borderId="27" xfId="7" applyNumberFormat="1" applyFont="1" applyFill="1" applyBorder="1" applyAlignment="1" applyProtection="1">
      <alignment horizontal="right" vertical="center"/>
      <protection hidden="1"/>
    </xf>
    <xf numFmtId="41" fontId="8" fillId="2" borderId="9" xfId="6" applyFont="1" applyFill="1" applyBorder="1" applyAlignment="1" applyProtection="1">
      <alignment horizontal="left" vertical="center" indent="4"/>
      <protection locked="0"/>
    </xf>
    <xf numFmtId="41" fontId="8" fillId="2" borderId="36" xfId="6" applyFont="1" applyFill="1" applyBorder="1" applyAlignment="1" applyProtection="1">
      <alignment horizontal="right" vertical="center"/>
      <protection locked="0"/>
    </xf>
    <xf numFmtId="0" fontId="8" fillId="2" borderId="2" xfId="4" applyFont="1" applyFill="1" applyBorder="1" applyAlignment="1" applyProtection="1">
      <alignment horizontal="left" vertical="center" indent="4"/>
      <protection locked="0"/>
    </xf>
    <xf numFmtId="43" fontId="3" fillId="2" borderId="0" xfId="4" applyNumberFormat="1" applyFont="1" applyFill="1"/>
    <xf numFmtId="0" fontId="8" fillId="2" borderId="9" xfId="4" applyFont="1" applyFill="1" applyBorder="1" applyAlignment="1" applyProtection="1">
      <alignment horizontal="left" vertical="center" indent="4"/>
      <protection locked="0"/>
    </xf>
    <xf numFmtId="41" fontId="8" fillId="0" borderId="36" xfId="6" applyFont="1" applyFill="1" applyBorder="1" applyAlignment="1" applyProtection="1">
      <alignment horizontal="right" vertical="center"/>
      <protection locked="0"/>
    </xf>
    <xf numFmtId="41" fontId="3" fillId="2" borderId="0" xfId="6" applyFont="1" applyFill="1"/>
    <xf numFmtId="0" fontId="8" fillId="0" borderId="9" xfId="4" applyFont="1" applyFill="1" applyBorder="1" applyAlignment="1" applyProtection="1">
      <alignment horizontal="left" vertical="center" indent="3"/>
      <protection locked="0"/>
    </xf>
    <xf numFmtId="0" fontId="8" fillId="0" borderId="40" xfId="4" applyFont="1" applyFill="1" applyBorder="1" applyAlignment="1" applyProtection="1">
      <alignment horizontal="left" vertical="center" indent="3"/>
      <protection locked="0"/>
    </xf>
    <xf numFmtId="0" fontId="8" fillId="2" borderId="2" xfId="4" applyFont="1" applyFill="1" applyBorder="1" applyAlignment="1" applyProtection="1">
      <alignment horizontal="left" vertical="center" indent="3"/>
      <protection locked="0"/>
    </xf>
    <xf numFmtId="0" fontId="8" fillId="2" borderId="40" xfId="4" applyFont="1" applyFill="1" applyBorder="1" applyAlignment="1" applyProtection="1">
      <alignment horizontal="left" vertical="center" indent="3"/>
      <protection locked="0"/>
    </xf>
    <xf numFmtId="0" fontId="8" fillId="0" borderId="9" xfId="4" applyFont="1" applyFill="1" applyBorder="1" applyAlignment="1" applyProtection="1">
      <alignment horizontal="left" vertical="center" indent="4"/>
      <protection locked="0"/>
    </xf>
    <xf numFmtId="10" fontId="6" fillId="0" borderId="8" xfId="7" applyNumberFormat="1" applyFont="1" applyFill="1" applyBorder="1" applyAlignment="1" applyProtection="1">
      <alignment horizontal="right" vertical="center"/>
      <protection hidden="1"/>
    </xf>
    <xf numFmtId="0" fontId="8" fillId="2" borderId="10" xfId="4" applyFont="1" applyFill="1" applyBorder="1" applyAlignment="1" applyProtection="1">
      <alignment horizontal="left" vertical="center" indent="3"/>
      <protection locked="0"/>
    </xf>
    <xf numFmtId="0" fontId="8" fillId="2" borderId="10" xfId="4" applyFont="1" applyFill="1" applyBorder="1" applyAlignment="1" applyProtection="1">
      <alignment horizontal="left" vertical="center" indent="4"/>
      <protection locked="0"/>
    </xf>
    <xf numFmtId="41" fontId="6" fillId="0" borderId="27" xfId="6" applyFont="1" applyFill="1" applyBorder="1" applyAlignment="1" applyProtection="1">
      <alignment horizontal="right" vertical="center"/>
      <protection hidden="1"/>
    </xf>
    <xf numFmtId="0" fontId="8" fillId="2" borderId="17" xfId="4" applyFont="1" applyFill="1" applyBorder="1" applyAlignment="1" applyProtection="1">
      <alignment horizontal="left" vertical="center" indent="4"/>
      <protection locked="0"/>
    </xf>
    <xf numFmtId="41" fontId="8" fillId="2" borderId="27" xfId="6" applyFont="1" applyFill="1" applyBorder="1" applyAlignment="1" applyProtection="1">
      <alignment horizontal="right" vertical="center"/>
      <protection locked="0"/>
    </xf>
    <xf numFmtId="41" fontId="8" fillId="2" borderId="38" xfId="6" applyFont="1" applyFill="1" applyBorder="1" applyAlignment="1" applyProtection="1">
      <alignment horizontal="right" vertical="center"/>
      <protection locked="0"/>
    </xf>
    <xf numFmtId="0" fontId="8" fillId="2" borderId="10" xfId="4" applyFont="1" applyFill="1" applyBorder="1" applyAlignment="1" applyProtection="1">
      <alignment horizontal="left" vertical="center" indent="2"/>
      <protection locked="0"/>
    </xf>
    <xf numFmtId="41" fontId="6" fillId="2" borderId="9" xfId="6" applyFont="1" applyFill="1" applyBorder="1" applyAlignment="1" applyProtection="1">
      <alignment horizontal="right" vertical="center"/>
      <protection locked="0"/>
    </xf>
    <xf numFmtId="41" fontId="8" fillId="2" borderId="10" xfId="6" applyFont="1" applyFill="1" applyBorder="1" applyAlignment="1" applyProtection="1">
      <alignment horizontal="right" vertical="center"/>
      <protection locked="0"/>
    </xf>
    <xf numFmtId="10" fontId="6" fillId="0" borderId="10" xfId="7" applyNumberFormat="1" applyFont="1" applyFill="1" applyBorder="1" applyAlignment="1" applyProtection="1">
      <alignment horizontal="right" vertical="center"/>
      <protection hidden="1"/>
    </xf>
    <xf numFmtId="0" fontId="3" fillId="2" borderId="30" xfId="4" applyFont="1" applyFill="1" applyBorder="1"/>
    <xf numFmtId="0" fontId="3" fillId="2" borderId="0" xfId="4" applyFont="1" applyFill="1" applyBorder="1"/>
    <xf numFmtId="0" fontId="3" fillId="2" borderId="16" xfId="4" applyFont="1" applyFill="1" applyBorder="1"/>
    <xf numFmtId="0" fontId="8" fillId="2" borderId="0" xfId="4" applyFont="1" applyFill="1" applyBorder="1"/>
    <xf numFmtId="0" fontId="8" fillId="2" borderId="16" xfId="4" applyFont="1" applyFill="1" applyBorder="1"/>
    <xf numFmtId="0" fontId="3" fillId="2" borderId="34" xfId="4" applyFont="1" applyFill="1" applyBorder="1"/>
    <xf numFmtId="0" fontId="3" fillId="2" borderId="35" xfId="4" applyFont="1" applyFill="1" applyBorder="1"/>
    <xf numFmtId="0" fontId="3" fillId="2" borderId="44" xfId="4" applyFont="1" applyFill="1" applyBorder="1"/>
    <xf numFmtId="3" fontId="8" fillId="2" borderId="0" xfId="4" applyNumberFormat="1" applyFont="1" applyFill="1" applyBorder="1" applyAlignment="1" applyProtection="1">
      <alignment horizontal="right" vertical="center"/>
      <protection locked="0"/>
    </xf>
    <xf numFmtId="0" fontId="8" fillId="2" borderId="2" xfId="4" applyFont="1" applyFill="1" applyBorder="1" applyAlignment="1" applyProtection="1">
      <alignment horizontal="left" vertical="center" indent="9"/>
      <protection locked="0"/>
    </xf>
    <xf numFmtId="3" fontId="8" fillId="2" borderId="2" xfId="4" applyNumberFormat="1" applyFont="1" applyFill="1" applyBorder="1" applyAlignment="1" applyProtection="1">
      <alignment horizontal="right" vertical="center"/>
      <protection locked="0"/>
    </xf>
    <xf numFmtId="0" fontId="8" fillId="2" borderId="3" xfId="4" applyFont="1" applyFill="1" applyBorder="1" applyAlignment="1" applyProtection="1">
      <alignment horizontal="left" vertical="center" indent="9"/>
      <protection locked="0"/>
    </xf>
    <xf numFmtId="3" fontId="8" fillId="2" borderId="3" xfId="4" applyNumberFormat="1" applyFont="1" applyFill="1" applyBorder="1" applyAlignment="1" applyProtection="1">
      <alignment horizontal="right" vertical="center"/>
      <protection locked="0"/>
    </xf>
    <xf numFmtId="0" fontId="8" fillId="2" borderId="28" xfId="4" applyFont="1" applyFill="1" applyBorder="1" applyAlignment="1" applyProtection="1">
      <alignment horizontal="left" vertical="center" indent="9"/>
      <protection locked="0"/>
    </xf>
    <xf numFmtId="0" fontId="8" fillId="2" borderId="4" xfId="4" applyFont="1" applyFill="1" applyBorder="1" applyAlignment="1" applyProtection="1">
      <alignment horizontal="left" vertical="center" indent="9"/>
      <protection locked="0"/>
    </xf>
    <xf numFmtId="3" fontId="8" fillId="2" borderId="4" xfId="4" applyNumberFormat="1" applyFont="1" applyFill="1" applyBorder="1" applyAlignment="1" applyProtection="1">
      <alignment horizontal="right" vertical="center"/>
      <protection locked="0"/>
    </xf>
    <xf numFmtId="0" fontId="6" fillId="3" borderId="5" xfId="4" applyFont="1" applyFill="1" applyBorder="1" applyAlignment="1" applyProtection="1">
      <alignment horizontal="left" vertical="center" indent="8"/>
      <protection locked="0"/>
    </xf>
    <xf numFmtId="0" fontId="8" fillId="2" borderId="7" xfId="4" applyFont="1" applyFill="1" applyBorder="1" applyAlignment="1" applyProtection="1">
      <alignment horizontal="left" vertical="center" indent="9"/>
      <protection locked="0"/>
    </xf>
    <xf numFmtId="0" fontId="8" fillId="0" borderId="3" xfId="4" applyFont="1" applyFill="1" applyBorder="1" applyAlignment="1" applyProtection="1">
      <alignment horizontal="left" vertical="center" indent="8"/>
      <protection locked="0"/>
    </xf>
    <xf numFmtId="0" fontId="8" fillId="2" borderId="7" xfId="4" applyFont="1" applyFill="1" applyBorder="1" applyAlignment="1" applyProtection="1">
      <alignment horizontal="left" vertical="center" indent="8"/>
      <protection locked="0"/>
    </xf>
    <xf numFmtId="0" fontId="8" fillId="2" borderId="28" xfId="4" applyFont="1" applyFill="1" applyBorder="1" applyAlignment="1" applyProtection="1">
      <alignment horizontal="left" vertical="center" indent="8"/>
      <protection locked="0"/>
    </xf>
    <xf numFmtId="0" fontId="8" fillId="2" borderId="2" xfId="4" applyFont="1" applyFill="1" applyBorder="1" applyAlignment="1" applyProtection="1">
      <alignment horizontal="left" vertical="center" indent="8"/>
      <protection locked="0"/>
    </xf>
    <xf numFmtId="0" fontId="8" fillId="2" borderId="3" xfId="4" applyFont="1" applyFill="1" applyBorder="1" applyAlignment="1" applyProtection="1">
      <alignment horizontal="left" vertical="center" indent="8"/>
      <protection locked="0"/>
    </xf>
    <xf numFmtId="0" fontId="8" fillId="2" borderId="4" xfId="4" applyFont="1" applyFill="1" applyBorder="1" applyAlignment="1" applyProtection="1">
      <alignment horizontal="left" vertical="center" indent="8"/>
      <protection locked="0"/>
    </xf>
    <xf numFmtId="3" fontId="7" fillId="0" borderId="0" xfId="4" applyNumberFormat="1" applyBorder="1" applyAlignment="1">
      <alignment horizontal="right" vertical="top"/>
    </xf>
    <xf numFmtId="3" fontId="7" fillId="0" borderId="7" xfId="4" applyNumberFormat="1" applyBorder="1" applyAlignment="1">
      <alignment horizontal="right" vertical="top"/>
    </xf>
    <xf numFmtId="0" fontId="8" fillId="2" borderId="5" xfId="4" applyFont="1" applyFill="1" applyBorder="1" applyAlignment="1" applyProtection="1">
      <alignment horizontal="left" vertical="center" indent="8"/>
      <protection locked="0"/>
    </xf>
    <xf numFmtId="3" fontId="7" fillId="0" borderId="5" xfId="4" applyNumberFormat="1" applyBorder="1" applyAlignment="1">
      <alignment horizontal="right" vertical="top"/>
    </xf>
    <xf numFmtId="0" fontId="8" fillId="2" borderId="7" xfId="4" applyFont="1" applyFill="1" applyBorder="1" applyAlignment="1" applyProtection="1">
      <alignment horizontal="left" vertical="center" indent="7"/>
      <protection locked="0"/>
    </xf>
    <xf numFmtId="0" fontId="8" fillId="2" borderId="2" xfId="4" applyFont="1" applyFill="1" applyBorder="1" applyAlignment="1" applyProtection="1">
      <alignment horizontal="left" vertical="center" indent="7"/>
      <protection locked="0"/>
    </xf>
    <xf numFmtId="0" fontId="8" fillId="2" borderId="3" xfId="4" applyFont="1" applyFill="1" applyBorder="1" applyAlignment="1" applyProtection="1">
      <alignment horizontal="left" vertical="center" indent="7"/>
      <protection locked="0"/>
    </xf>
    <xf numFmtId="0" fontId="8" fillId="2" borderId="28" xfId="4" applyFont="1" applyFill="1" applyBorder="1" applyAlignment="1" applyProtection="1">
      <alignment horizontal="left" vertical="center" indent="7"/>
      <protection locked="0"/>
    </xf>
    <xf numFmtId="0" fontId="8" fillId="2" borderId="4" xfId="4" applyFont="1" applyFill="1" applyBorder="1" applyAlignment="1" applyProtection="1">
      <alignment horizontal="left" vertical="center" indent="7"/>
      <protection locked="0"/>
    </xf>
    <xf numFmtId="0" fontId="8" fillId="2" borderId="28" xfId="4" applyFont="1" applyFill="1" applyBorder="1" applyAlignment="1" applyProtection="1">
      <alignment horizontal="left" vertical="center" indent="6"/>
      <protection locked="0"/>
    </xf>
    <xf numFmtId="0" fontId="8" fillId="2" borderId="3" xfId="4" applyFont="1" applyFill="1" applyBorder="1" applyAlignment="1" applyProtection="1">
      <alignment horizontal="left" vertical="center" indent="6"/>
      <protection locked="0"/>
    </xf>
    <xf numFmtId="0" fontId="8" fillId="2" borderId="4" xfId="4" applyFont="1" applyFill="1" applyBorder="1" applyAlignment="1" applyProtection="1">
      <alignment horizontal="left" vertical="center" indent="6"/>
      <protection locked="0"/>
    </xf>
    <xf numFmtId="166" fontId="3" fillId="2" borderId="0" xfId="4" applyNumberFormat="1" applyFont="1" applyFill="1"/>
    <xf numFmtId="0" fontId="8" fillId="2" borderId="56" xfId="0" applyFont="1" applyFill="1" applyBorder="1" applyAlignment="1" applyProtection="1">
      <alignment horizontal="left" vertical="center" indent="9"/>
      <protection locked="0"/>
    </xf>
    <xf numFmtId="165" fontId="20" fillId="0" borderId="0" xfId="1" applyFont="1" applyFill="1" applyBorder="1"/>
    <xf numFmtId="43" fontId="20" fillId="0" borderId="0" xfId="4" applyNumberFormat="1" applyFont="1" applyFill="1" applyBorder="1"/>
    <xf numFmtId="41" fontId="0" fillId="0" borderId="0" xfId="2" applyFont="1" applyFill="1" applyBorder="1"/>
    <xf numFmtId="0" fontId="0" fillId="0" borderId="0" xfId="0" applyFill="1" applyBorder="1"/>
    <xf numFmtId="166" fontId="23" fillId="0" borderId="5" xfId="1" applyNumberFormat="1" applyFont="1" applyFill="1" applyBorder="1"/>
    <xf numFmtId="41" fontId="23" fillId="0" borderId="0" xfId="0" applyNumberFormat="1" applyFont="1" applyFill="1" applyBorder="1"/>
    <xf numFmtId="166" fontId="23" fillId="0" borderId="0" xfId="1" applyNumberFormat="1" applyFont="1" applyFill="1" applyBorder="1"/>
    <xf numFmtId="0" fontId="7" fillId="0" borderId="0" xfId="0" applyFont="1" applyFill="1" applyBorder="1" applyAlignment="1">
      <alignment horizontal="center"/>
    </xf>
    <xf numFmtId="166" fontId="23" fillId="0" borderId="5" xfId="1" applyNumberFormat="1" applyFont="1" applyFill="1" applyBorder="1" applyAlignment="1">
      <alignment horizontal="right"/>
    </xf>
    <xf numFmtId="39" fontId="25" fillId="0" borderId="0" xfId="8" applyFont="1"/>
    <xf numFmtId="0" fontId="26" fillId="0" borderId="0" xfId="9" applyNumberFormat="1" applyFont="1" applyAlignment="1">
      <alignment vertical="top"/>
    </xf>
    <xf numFmtId="164" fontId="26" fillId="0" borderId="0" xfId="3" applyFont="1" applyAlignment="1">
      <alignment vertical="top"/>
    </xf>
    <xf numFmtId="39" fontId="27" fillId="0" borderId="0" xfId="8" applyFont="1" applyAlignment="1"/>
    <xf numFmtId="39" fontId="28" fillId="0" borderId="0" xfId="8" applyFont="1"/>
    <xf numFmtId="39" fontId="3" fillId="0" borderId="0" xfId="8" quotePrefix="1" applyFont="1"/>
    <xf numFmtId="39" fontId="3" fillId="0" borderId="0" xfId="8" applyFont="1"/>
    <xf numFmtId="49" fontId="3" fillId="7" borderId="58" xfId="8" applyNumberFormat="1" applyFont="1" applyFill="1" applyBorder="1" applyAlignment="1">
      <alignment horizontal="center" vertical="center"/>
    </xf>
    <xf numFmtId="49" fontId="26" fillId="0" borderId="59" xfId="9" applyNumberFormat="1" applyFont="1" applyFill="1" applyBorder="1" applyAlignment="1">
      <alignment vertical="top"/>
    </xf>
    <xf numFmtId="49" fontId="30" fillId="0" borderId="59" xfId="9" applyNumberFormat="1" applyFont="1" applyFill="1" applyBorder="1" applyAlignment="1">
      <alignment vertical="top"/>
    </xf>
    <xf numFmtId="3" fontId="26" fillId="0" borderId="59" xfId="9" applyNumberFormat="1" applyFont="1" applyFill="1" applyBorder="1" applyAlignment="1">
      <alignment horizontal="right" vertical="top"/>
    </xf>
    <xf numFmtId="49" fontId="26" fillId="0" borderId="1" xfId="9" applyNumberFormat="1" applyFont="1" applyFill="1" applyBorder="1" applyAlignment="1">
      <alignment vertical="top"/>
    </xf>
    <xf numFmtId="3" fontId="26" fillId="0" borderId="1" xfId="9" applyNumberFormat="1" applyFont="1" applyFill="1" applyBorder="1" applyAlignment="1">
      <alignment horizontal="right" vertical="top"/>
    </xf>
    <xf numFmtId="49" fontId="30" fillId="0" borderId="1" xfId="9" applyNumberFormat="1" applyFont="1" applyFill="1" applyBorder="1" applyAlignment="1">
      <alignment vertical="top"/>
    </xf>
    <xf numFmtId="0" fontId="26" fillId="0" borderId="60" xfId="9" applyFont="1" applyFill="1" applyBorder="1" applyAlignment="1">
      <alignment vertical="top"/>
    </xf>
    <xf numFmtId="0" fontId="26" fillId="0" borderId="0" xfId="9" applyFont="1" applyAlignment="1">
      <alignment vertical="top"/>
    </xf>
    <xf numFmtId="166" fontId="26" fillId="0" borderId="60" xfId="9" applyNumberFormat="1" applyFont="1" applyFill="1" applyBorder="1" applyAlignment="1">
      <alignment horizontal="right" vertical="top"/>
    </xf>
    <xf numFmtId="49" fontId="29" fillId="10" borderId="57" xfId="8" applyNumberFormat="1" applyFont="1" applyFill="1" applyBorder="1" applyAlignment="1">
      <alignment horizontal="center" vertical="center" wrapText="1"/>
    </xf>
    <xf numFmtId="165" fontId="11" fillId="0" borderId="0" xfId="1" applyFont="1" applyFill="1" applyAlignment="1">
      <alignment vertical="top"/>
    </xf>
    <xf numFmtId="166" fontId="11" fillId="0" borderId="60" xfId="9" applyNumberFormat="1" applyFont="1" applyFill="1" applyBorder="1" applyAlignment="1">
      <alignment horizontal="right" vertical="top"/>
    </xf>
    <xf numFmtId="49" fontId="3" fillId="7" borderId="61" xfId="8" applyNumberFormat="1" applyFont="1" applyFill="1" applyBorder="1" applyAlignment="1">
      <alignment horizontal="center" vertical="center"/>
    </xf>
    <xf numFmtId="166" fontId="11" fillId="0" borderId="62" xfId="1" applyNumberFormat="1" applyFont="1" applyFill="1" applyBorder="1" applyAlignment="1">
      <alignment horizontal="right" vertical="top"/>
    </xf>
    <xf numFmtId="166" fontId="26" fillId="0" borderId="62" xfId="1" applyNumberFormat="1" applyFont="1" applyFill="1" applyBorder="1" applyAlignment="1">
      <alignment horizontal="right" vertical="top"/>
    </xf>
    <xf numFmtId="166" fontId="11" fillId="0" borderId="62" xfId="9" applyNumberFormat="1" applyFont="1" applyFill="1" applyBorder="1" applyAlignment="1">
      <alignment horizontal="right" vertical="top"/>
    </xf>
    <xf numFmtId="166" fontId="26" fillId="0" borderId="62" xfId="9" applyNumberFormat="1" applyFont="1" applyFill="1" applyBorder="1" applyAlignment="1">
      <alignment horizontal="right" vertical="top"/>
    </xf>
    <xf numFmtId="49" fontId="26" fillId="0" borderId="62" xfId="9" applyNumberFormat="1" applyFont="1" applyFill="1" applyBorder="1" applyAlignment="1">
      <alignment vertical="top"/>
    </xf>
    <xf numFmtId="165" fontId="11" fillId="7" borderId="0" xfId="1" applyFont="1" applyFill="1" applyAlignment="1">
      <alignment vertical="top"/>
    </xf>
    <xf numFmtId="166" fontId="11" fillId="0" borderId="62" xfId="1" applyNumberFormat="1" applyFont="1" applyFill="1" applyBorder="1" applyAlignment="1">
      <alignment vertical="top"/>
    </xf>
    <xf numFmtId="49" fontId="3" fillId="7" borderId="63" xfId="8" applyNumberFormat="1" applyFont="1" applyFill="1" applyBorder="1" applyAlignment="1">
      <alignment horizontal="center" vertical="center"/>
    </xf>
    <xf numFmtId="165" fontId="11" fillId="7" borderId="62" xfId="1" applyFont="1" applyFill="1" applyBorder="1" applyAlignment="1">
      <alignment vertical="top"/>
    </xf>
    <xf numFmtId="41" fontId="7" fillId="0" borderId="0" xfId="0" applyNumberFormat="1" applyFont="1" applyAlignment="1">
      <alignment horizontal="left"/>
    </xf>
    <xf numFmtId="166" fontId="20" fillId="0" borderId="0" xfId="1" applyNumberFormat="1" applyFont="1" applyFill="1" applyBorder="1"/>
    <xf numFmtId="167" fontId="0" fillId="0" borderId="0" xfId="12" applyNumberFormat="1" applyFont="1"/>
    <xf numFmtId="0" fontId="4" fillId="9" borderId="62" xfId="0" applyFont="1" applyFill="1" applyBorder="1" applyAlignment="1">
      <alignment horizontal="center"/>
    </xf>
    <xf numFmtId="0" fontId="4" fillId="9" borderId="62" xfId="0" applyFont="1" applyFill="1" applyBorder="1" applyAlignment="1">
      <alignment horizontal="center" wrapText="1"/>
    </xf>
    <xf numFmtId="0" fontId="4" fillId="9" borderId="62" xfId="0" applyFont="1" applyFill="1" applyBorder="1" applyAlignment="1">
      <alignment horizontal="center" vertical="center"/>
    </xf>
    <xf numFmtId="41" fontId="3" fillId="0" borderId="0" xfId="2" applyFont="1" applyFill="1"/>
    <xf numFmtId="0" fontId="3" fillId="0" borderId="0" xfId="0" applyFont="1" applyFill="1"/>
    <xf numFmtId="0" fontId="23" fillId="8" borderId="70" xfId="0" applyFont="1" applyFill="1" applyBorder="1"/>
    <xf numFmtId="0" fontId="7" fillId="0" borderId="71" xfId="0" applyFont="1" applyBorder="1" applyAlignment="1">
      <alignment horizontal="left"/>
    </xf>
    <xf numFmtId="41" fontId="3" fillId="0" borderId="76" xfId="0" applyNumberFormat="1" applyFont="1" applyFill="1" applyBorder="1"/>
    <xf numFmtId="41" fontId="7" fillId="0" borderId="76" xfId="0" applyNumberFormat="1" applyFont="1" applyFill="1" applyBorder="1"/>
    <xf numFmtId="41" fontId="7" fillId="0" borderId="0" xfId="0" applyNumberFormat="1" applyFont="1" applyFill="1" applyBorder="1"/>
    <xf numFmtId="166" fontId="7" fillId="0" borderId="1" xfId="1" applyNumberFormat="1" applyFont="1" applyFill="1" applyBorder="1"/>
    <xf numFmtId="41" fontId="7" fillId="0" borderId="1" xfId="0" applyNumberFormat="1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7" fillId="0" borderId="0" xfId="0" applyFont="1" applyFill="1" applyBorder="1" applyAlignment="1">
      <alignment horizontal="left" vertical="center"/>
    </xf>
    <xf numFmtId="0" fontId="3" fillId="0" borderId="77" xfId="0" applyFont="1" applyFill="1" applyBorder="1" applyAlignment="1">
      <alignment vertical="center"/>
    </xf>
    <xf numFmtId="0" fontId="7" fillId="0" borderId="77" xfId="0" applyFont="1" applyFill="1" applyBorder="1" applyAlignment="1">
      <alignment vertical="center"/>
    </xf>
    <xf numFmtId="0" fontId="7" fillId="0" borderId="75" xfId="0" applyFont="1" applyBorder="1" applyAlignment="1">
      <alignment horizontal="left"/>
    </xf>
    <xf numFmtId="0" fontId="3" fillId="0" borderId="76" xfId="0" applyFont="1" applyFill="1" applyBorder="1" applyAlignment="1">
      <alignment horizontal="center"/>
    </xf>
    <xf numFmtId="0" fontId="3" fillId="0" borderId="76" xfId="0" applyFont="1" applyFill="1" applyBorder="1" applyAlignment="1"/>
    <xf numFmtId="0" fontId="7" fillId="0" borderId="76" xfId="0" applyFont="1" applyBorder="1" applyAlignment="1">
      <alignment horizontal="left"/>
    </xf>
    <xf numFmtId="41" fontId="23" fillId="0" borderId="72" xfId="2" applyFont="1" applyFill="1" applyBorder="1" applyAlignment="1">
      <alignment horizontal="center"/>
    </xf>
    <xf numFmtId="0" fontId="23" fillId="0" borderId="72" xfId="0" applyFont="1" applyFill="1" applyBorder="1" applyAlignment="1">
      <alignment horizontal="center" vertical="center"/>
    </xf>
    <xf numFmtId="41" fontId="23" fillId="0" borderId="62" xfId="0" applyNumberFormat="1" applyFont="1" applyFill="1" applyBorder="1"/>
    <xf numFmtId="41" fontId="23" fillId="0" borderId="73" xfId="0" applyNumberFormat="1" applyFont="1" applyFill="1" applyBorder="1"/>
    <xf numFmtId="0" fontId="23" fillId="8" borderId="76" xfId="0" applyFont="1" applyFill="1" applyBorder="1"/>
    <xf numFmtId="166" fontId="23" fillId="0" borderId="62" xfId="1" applyNumberFormat="1" applyFont="1" applyFill="1" applyBorder="1"/>
    <xf numFmtId="0" fontId="4" fillId="0" borderId="72" xfId="0" applyFont="1" applyFill="1" applyBorder="1" applyAlignment="1"/>
    <xf numFmtId="41" fontId="4" fillId="0" borderId="62" xfId="0" applyNumberFormat="1" applyFont="1" applyFill="1" applyBorder="1"/>
    <xf numFmtId="41" fontId="4" fillId="0" borderId="73" xfId="0" applyNumberFormat="1" applyFont="1" applyFill="1" applyBorder="1"/>
    <xf numFmtId="0" fontId="0" fillId="10" borderId="0" xfId="0" applyFill="1" applyAlignment="1">
      <alignment horizontal="center"/>
    </xf>
    <xf numFmtId="0" fontId="23" fillId="10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3" fillId="10" borderId="0" xfId="0" applyFont="1" applyFill="1" applyAlignment="1">
      <alignment horizontal="center"/>
    </xf>
    <xf numFmtId="0" fontId="23" fillId="0" borderId="72" xfId="0" applyFont="1" applyBorder="1"/>
    <xf numFmtId="41" fontId="0" fillId="0" borderId="0" xfId="0" applyNumberFormat="1"/>
    <xf numFmtId="166" fontId="0" fillId="0" borderId="0" xfId="1" applyNumberFormat="1" applyFont="1"/>
    <xf numFmtId="0" fontId="7" fillId="0" borderId="75" xfId="0" applyFont="1" applyFill="1" applyBorder="1" applyAlignment="1"/>
    <xf numFmtId="0" fontId="7" fillId="0" borderId="5" xfId="0" applyFont="1" applyFill="1" applyBorder="1" applyAlignment="1">
      <alignment horizontal="left"/>
    </xf>
    <xf numFmtId="0" fontId="7" fillId="0" borderId="0" xfId="0" applyFont="1" applyFill="1" applyBorder="1" applyAlignment="1"/>
    <xf numFmtId="41" fontId="23" fillId="0" borderId="74" xfId="0" applyNumberFormat="1" applyFont="1" applyFill="1" applyBorder="1"/>
    <xf numFmtId="41" fontId="7" fillId="0" borderId="75" xfId="0" applyNumberFormat="1" applyFont="1" applyFill="1" applyBorder="1"/>
    <xf numFmtId="166" fontId="7" fillId="0" borderId="75" xfId="1" applyNumberFormat="1" applyFont="1" applyFill="1" applyBorder="1"/>
    <xf numFmtId="41" fontId="7" fillId="0" borderId="5" xfId="0" applyNumberFormat="1" applyFont="1" applyFill="1" applyBorder="1"/>
    <xf numFmtId="0" fontId="7" fillId="0" borderId="0" xfId="0" applyFont="1" applyFill="1" applyBorder="1" applyAlignment="1">
      <alignment horizontal="left"/>
    </xf>
    <xf numFmtId="0" fontId="23" fillId="0" borderId="72" xfId="0" applyFont="1" applyFill="1" applyBorder="1" applyAlignment="1"/>
    <xf numFmtId="41" fontId="7" fillId="0" borderId="71" xfId="0" applyNumberFormat="1" applyFont="1" applyFill="1" applyBorder="1"/>
    <xf numFmtId="165" fontId="31" fillId="0" borderId="0" xfId="9" applyNumberFormat="1" applyFont="1" applyAlignment="1">
      <alignment vertical="top"/>
    </xf>
    <xf numFmtId="0" fontId="7" fillId="0" borderId="78" xfId="0" applyFont="1" applyBorder="1"/>
    <xf numFmtId="41" fontId="7" fillId="0" borderId="23" xfId="0" applyNumberFormat="1" applyFont="1" applyFill="1" applyBorder="1"/>
    <xf numFmtId="0" fontId="3" fillId="0" borderId="23" xfId="0" applyFont="1" applyFill="1" applyBorder="1" applyAlignment="1">
      <alignment horizontal="center"/>
    </xf>
    <xf numFmtId="0" fontId="7" fillId="0" borderId="23" xfId="0" applyFont="1" applyBorder="1"/>
    <xf numFmtId="41" fontId="4" fillId="0" borderId="74" xfId="0" applyNumberFormat="1" applyFont="1" applyFill="1" applyBorder="1"/>
    <xf numFmtId="0" fontId="7" fillId="0" borderId="5" xfId="0" applyFont="1" applyBorder="1"/>
    <xf numFmtId="41" fontId="23" fillId="0" borderId="62" xfId="0" applyNumberFormat="1" applyFont="1" applyBorder="1" applyAlignment="1">
      <alignment horizontal="left"/>
    </xf>
    <xf numFmtId="166" fontId="23" fillId="0" borderId="62" xfId="1" applyNumberFormat="1" applyFont="1" applyBorder="1" applyAlignment="1">
      <alignment horizontal="left"/>
    </xf>
    <xf numFmtId="165" fontId="3" fillId="2" borderId="0" xfId="4" applyNumberFormat="1" applyFont="1" applyFill="1"/>
    <xf numFmtId="0" fontId="17" fillId="0" borderId="5" xfId="4" applyFont="1" applyFill="1" applyBorder="1" applyAlignment="1" applyProtection="1">
      <alignment horizontal="center" vertical="center"/>
      <protection hidden="1"/>
    </xf>
    <xf numFmtId="0" fontId="17" fillId="0" borderId="45" xfId="4" applyFont="1" applyFill="1" applyBorder="1" applyAlignment="1" applyProtection="1">
      <alignment horizontal="center" vertical="center"/>
      <protection hidden="1"/>
    </xf>
    <xf numFmtId="41" fontId="7" fillId="0" borderId="76" xfId="0" applyNumberFormat="1" applyFont="1" applyBorder="1"/>
    <xf numFmtId="41" fontId="23" fillId="9" borderId="5" xfId="0" applyNumberFormat="1" applyFont="1" applyFill="1" applyBorder="1"/>
    <xf numFmtId="0" fontId="7" fillId="0" borderId="76" xfId="0" applyFont="1" applyBorder="1" applyAlignment="1">
      <alignment horizontal="center"/>
    </xf>
    <xf numFmtId="41" fontId="23" fillId="9" borderId="75" xfId="0" applyNumberFormat="1" applyFont="1" applyFill="1" applyBorder="1"/>
    <xf numFmtId="49" fontId="17" fillId="0" borderId="72" xfId="4" applyNumberFormat="1" applyFont="1" applyFill="1" applyBorder="1" applyAlignment="1" applyProtection="1">
      <alignment horizontal="center"/>
      <protection hidden="1"/>
    </xf>
    <xf numFmtId="49" fontId="17" fillId="0" borderId="79" xfId="4" applyNumberFormat="1" applyFont="1" applyFill="1" applyBorder="1" applyAlignment="1" applyProtection="1">
      <alignment horizontal="center"/>
      <protection hidden="1"/>
    </xf>
    <xf numFmtId="0" fontId="17" fillId="0" borderId="80" xfId="4" applyFont="1" applyFill="1" applyBorder="1" applyAlignment="1" applyProtection="1">
      <alignment horizontal="center" vertical="center"/>
      <protection hidden="1"/>
    </xf>
    <xf numFmtId="0" fontId="17" fillId="0" borderId="62" xfId="4" applyFont="1" applyFill="1" applyBorder="1" applyAlignment="1" applyProtection="1">
      <alignment horizontal="center" vertical="center"/>
      <protection hidden="1"/>
    </xf>
    <xf numFmtId="0" fontId="17" fillId="0" borderId="62" xfId="4" applyFont="1" applyFill="1" applyBorder="1" applyAlignment="1" applyProtection="1">
      <alignment horizontal="center" vertical="justify"/>
      <protection hidden="1"/>
    </xf>
    <xf numFmtId="0" fontId="17" fillId="0" borderId="62" xfId="4" applyNumberFormat="1" applyFont="1" applyFill="1" applyBorder="1" applyAlignment="1" applyProtection="1">
      <alignment horizontal="center"/>
      <protection hidden="1"/>
    </xf>
    <xf numFmtId="0" fontId="17" fillId="0" borderId="72" xfId="4" applyFont="1" applyFill="1" applyBorder="1" applyAlignment="1" applyProtection="1">
      <alignment horizontal="center" vertical="justify"/>
      <protection hidden="1"/>
    </xf>
    <xf numFmtId="0" fontId="17" fillId="0" borderId="79" xfId="4" applyFont="1" applyFill="1" applyBorder="1" applyAlignment="1" applyProtection="1">
      <alignment horizontal="center" vertical="justify"/>
      <protection hidden="1"/>
    </xf>
    <xf numFmtId="37" fontId="16" fillId="0" borderId="75" xfId="4" applyNumberFormat="1" applyFont="1" applyFill="1" applyBorder="1" applyProtection="1">
      <protection hidden="1"/>
    </xf>
    <xf numFmtId="41" fontId="16" fillId="0" borderId="62" xfId="6" applyFont="1" applyFill="1" applyBorder="1" applyProtection="1">
      <protection hidden="1"/>
    </xf>
    <xf numFmtId="10" fontId="16" fillId="0" borderId="79" xfId="6" applyNumberFormat="1" applyFont="1" applyFill="1" applyBorder="1" applyAlignment="1" applyProtection="1">
      <alignment horizontal="right" vertical="center"/>
      <protection hidden="1"/>
    </xf>
    <xf numFmtId="10" fontId="16" fillId="0" borderId="75" xfId="6" applyNumberFormat="1" applyFont="1" applyFill="1" applyBorder="1" applyAlignment="1" applyProtection="1">
      <alignment horizontal="right" vertical="center"/>
      <protection hidden="1"/>
    </xf>
    <xf numFmtId="49" fontId="16" fillId="0" borderId="80" xfId="4" applyNumberFormat="1" applyFont="1" applyFill="1" applyBorder="1" applyAlignment="1" applyProtection="1">
      <alignment horizontal="center"/>
      <protection hidden="1"/>
    </xf>
    <xf numFmtId="0" fontId="16" fillId="0" borderId="62" xfId="4" applyFont="1" applyFill="1" applyBorder="1" applyAlignment="1" applyProtection="1">
      <alignment horizontal="center"/>
      <protection hidden="1"/>
    </xf>
    <xf numFmtId="10" fontId="16" fillId="0" borderId="79" xfId="3" applyNumberFormat="1" applyFont="1" applyFill="1" applyBorder="1" applyAlignment="1" applyProtection="1">
      <alignment horizontal="right" vertical="center"/>
      <protection hidden="1"/>
    </xf>
    <xf numFmtId="9" fontId="16" fillId="0" borderId="7" xfId="7" applyFont="1" applyFill="1" applyBorder="1" applyAlignment="1" applyProtection="1">
      <alignment horizontal="right" vertical="center"/>
      <protection hidden="1"/>
    </xf>
    <xf numFmtId="9" fontId="16" fillId="0" borderId="49" xfId="7" applyFont="1" applyFill="1" applyBorder="1" applyAlignment="1" applyProtection="1">
      <alignment horizontal="right" vertical="center"/>
      <protection hidden="1"/>
    </xf>
    <xf numFmtId="10" fontId="16" fillId="0" borderId="75" xfId="5" applyNumberFormat="1" applyFont="1" applyFill="1" applyBorder="1" applyAlignment="1" applyProtection="1">
      <alignment horizontal="right"/>
      <protection hidden="1"/>
    </xf>
    <xf numFmtId="10" fontId="16" fillId="0" borderId="62" xfId="6" applyNumberFormat="1" applyFont="1" applyFill="1" applyBorder="1" applyAlignment="1" applyProtection="1">
      <alignment horizontal="right" vertical="center"/>
      <protection hidden="1"/>
    </xf>
    <xf numFmtId="10" fontId="16" fillId="0" borderId="81" xfId="6" applyNumberFormat="1" applyFont="1" applyFill="1" applyBorder="1" applyAlignment="1" applyProtection="1">
      <alignment horizontal="right" vertical="center"/>
      <protection hidden="1"/>
    </xf>
    <xf numFmtId="10" fontId="16" fillId="0" borderId="70" xfId="6" applyNumberFormat="1" applyFont="1" applyFill="1" applyBorder="1" applyAlignment="1" applyProtection="1">
      <alignment horizontal="right" vertical="center"/>
      <protection hidden="1"/>
    </xf>
    <xf numFmtId="41" fontId="17" fillId="0" borderId="62" xfId="6" applyFont="1" applyFill="1" applyBorder="1" applyProtection="1">
      <protection hidden="1"/>
    </xf>
    <xf numFmtId="41" fontId="17" fillId="0" borderId="75" xfId="6" applyFont="1" applyFill="1" applyBorder="1" applyProtection="1">
      <protection hidden="1"/>
    </xf>
    <xf numFmtId="41" fontId="23" fillId="0" borderId="0" xfId="2" applyFont="1" applyFill="1" applyBorder="1" applyAlignment="1">
      <alignment horizontal="center"/>
    </xf>
    <xf numFmtId="41" fontId="7" fillId="0" borderId="7" xfId="0" applyNumberFormat="1" applyFont="1" applyFill="1" applyBorder="1"/>
    <xf numFmtId="166" fontId="7" fillId="0" borderId="0" xfId="0" applyNumberFormat="1" applyFont="1"/>
    <xf numFmtId="0" fontId="17" fillId="0" borderId="5" xfId="4" applyFont="1" applyFill="1" applyBorder="1" applyAlignment="1" applyProtection="1">
      <alignment horizontal="center" vertical="center"/>
      <protection hidden="1"/>
    </xf>
    <xf numFmtId="49" fontId="29" fillId="10" borderId="57" xfId="8" applyNumberFormat="1" applyFont="1" applyFill="1" applyBorder="1" applyAlignment="1">
      <alignment horizontal="center" vertical="center" wrapText="1"/>
    </xf>
    <xf numFmtId="41" fontId="7" fillId="0" borderId="62" xfId="0" applyNumberFormat="1" applyFont="1" applyFill="1" applyBorder="1"/>
    <xf numFmtId="166" fontId="23" fillId="0" borderId="74" xfId="1" applyNumberFormat="1" applyFont="1" applyBorder="1" applyAlignment="1">
      <alignment horizontal="left"/>
    </xf>
    <xf numFmtId="0" fontId="3" fillId="0" borderId="75" xfId="0" applyFont="1" applyFill="1" applyBorder="1" applyAlignment="1">
      <alignment horizontal="center"/>
    </xf>
    <xf numFmtId="0" fontId="3" fillId="0" borderId="7" xfId="0" applyFont="1" applyFill="1" applyBorder="1" applyAlignment="1"/>
    <xf numFmtId="0" fontId="7" fillId="0" borderId="72" xfId="0" applyFont="1" applyFill="1" applyBorder="1" applyAlignment="1">
      <alignment horizontal="left"/>
    </xf>
    <xf numFmtId="41" fontId="7" fillId="0" borderId="78" xfId="0" applyNumberFormat="1" applyFont="1" applyFill="1" applyBorder="1"/>
    <xf numFmtId="41" fontId="7" fillId="0" borderId="32" xfId="0" applyNumberFormat="1" applyFont="1" applyFill="1" applyBorder="1"/>
    <xf numFmtId="165" fontId="3" fillId="2" borderId="35" xfId="1" applyFont="1" applyFill="1" applyBorder="1" applyAlignment="1">
      <alignment horizontal="right" vertical="center"/>
    </xf>
    <xf numFmtId="166" fontId="8" fillId="0" borderId="28" xfId="1" applyNumberFormat="1" applyFont="1" applyFill="1" applyBorder="1" applyAlignment="1" applyProtection="1">
      <alignment horizontal="right" vertical="center"/>
      <protection locked="0"/>
    </xf>
    <xf numFmtId="166" fontId="6" fillId="3" borderId="62" xfId="1" applyNumberFormat="1" applyFont="1" applyFill="1" applyBorder="1" applyAlignment="1" applyProtection="1">
      <alignment horizontal="right" vertical="center"/>
      <protection locked="0"/>
    </xf>
    <xf numFmtId="0" fontId="17" fillId="0" borderId="5" xfId="4" applyFont="1" applyFill="1" applyBorder="1" applyAlignment="1" applyProtection="1">
      <alignment horizontal="center" vertical="center"/>
      <protection hidden="1"/>
    </xf>
    <xf numFmtId="49" fontId="29" fillId="10" borderId="57" xfId="8" applyNumberFormat="1" applyFont="1" applyFill="1" applyBorder="1" applyAlignment="1">
      <alignment horizontal="center" vertical="center" wrapText="1"/>
    </xf>
    <xf numFmtId="49" fontId="29" fillId="10" borderId="57" xfId="8" applyNumberFormat="1" applyFont="1" applyFill="1" applyBorder="1" applyAlignment="1">
      <alignment horizontal="center" vertical="center" wrapText="1"/>
    </xf>
    <xf numFmtId="41" fontId="8" fillId="0" borderId="26" xfId="6" applyFont="1" applyFill="1" applyBorder="1" applyAlignment="1" applyProtection="1">
      <alignment horizontal="right" vertical="center"/>
      <protection locked="0"/>
    </xf>
    <xf numFmtId="41" fontId="8" fillId="2" borderId="83" xfId="6" applyFont="1" applyFill="1" applyBorder="1" applyAlignment="1" applyProtection="1">
      <alignment horizontal="right" vertical="center"/>
      <protection locked="0"/>
    </xf>
    <xf numFmtId="41" fontId="8" fillId="2" borderId="83" xfId="6" applyFont="1" applyFill="1" applyBorder="1" applyAlignment="1" applyProtection="1">
      <alignment horizontal="left" vertical="center" indent="4"/>
      <protection locked="0"/>
    </xf>
    <xf numFmtId="0" fontId="6" fillId="3" borderId="62" xfId="0" applyFont="1" applyFill="1" applyBorder="1" applyAlignment="1" applyProtection="1">
      <alignment horizontal="center" vertical="center" wrapText="1"/>
      <protection locked="0"/>
    </xf>
    <xf numFmtId="165" fontId="7" fillId="0" borderId="0" xfId="1" applyFont="1"/>
    <xf numFmtId="0" fontId="6" fillId="3" borderId="5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left" wrapText="1"/>
    </xf>
    <xf numFmtId="0" fontId="6" fillId="3" borderId="75" xfId="0" applyFont="1" applyFill="1" applyBorder="1" applyAlignment="1" applyProtection="1">
      <alignment horizontal="center" vertical="center" wrapText="1"/>
      <protection locked="0"/>
    </xf>
    <xf numFmtId="0" fontId="6" fillId="3" borderId="81" xfId="0" applyFont="1" applyFill="1" applyBorder="1" applyAlignment="1" applyProtection="1">
      <alignment horizontal="center" vertical="center" wrapText="1"/>
      <protection locked="0"/>
    </xf>
    <xf numFmtId="0" fontId="6" fillId="3" borderId="80" xfId="0" applyFont="1" applyFill="1" applyBorder="1" applyAlignment="1" applyProtection="1">
      <alignment horizontal="center" vertical="center"/>
      <protection locked="0"/>
    </xf>
    <xf numFmtId="0" fontId="6" fillId="3" borderId="79" xfId="0" applyFont="1" applyFill="1" applyBorder="1" applyAlignment="1" applyProtection="1">
      <alignment horizontal="center" vertical="center" wrapText="1"/>
      <protection locked="0"/>
    </xf>
    <xf numFmtId="0" fontId="6" fillId="3" borderId="80" xfId="0" applyFont="1" applyFill="1" applyBorder="1" applyAlignment="1" applyProtection="1">
      <alignment horizontal="left" vertical="center"/>
      <protection locked="0"/>
    </xf>
    <xf numFmtId="165" fontId="6" fillId="3" borderId="62" xfId="1" applyFont="1" applyFill="1" applyBorder="1" applyAlignment="1" applyProtection="1">
      <alignment horizontal="right" vertical="center"/>
      <protection locked="0"/>
    </xf>
    <xf numFmtId="166" fontId="6" fillId="3" borderId="79" xfId="1" applyNumberFormat="1" applyFont="1" applyFill="1" applyBorder="1" applyAlignment="1" applyProtection="1">
      <alignment horizontal="right" vertical="center"/>
      <protection locked="0"/>
    </xf>
    <xf numFmtId="0" fontId="6" fillId="3" borderId="80" xfId="0" applyFont="1" applyFill="1" applyBorder="1" applyAlignment="1" applyProtection="1">
      <alignment horizontal="left" vertical="center" indent="1"/>
      <protection locked="0"/>
    </xf>
    <xf numFmtId="10" fontId="6" fillId="3" borderId="62" xfId="6" applyNumberFormat="1" applyFont="1" applyFill="1" applyBorder="1" applyAlignment="1" applyProtection="1">
      <alignment horizontal="right" vertical="center"/>
      <protection hidden="1"/>
    </xf>
    <xf numFmtId="10" fontId="6" fillId="3" borderId="79" xfId="6" applyNumberFormat="1" applyFont="1" applyFill="1" applyBorder="1" applyAlignment="1" applyProtection="1">
      <alignment horizontal="right" vertical="center"/>
      <protection hidden="1"/>
    </xf>
    <xf numFmtId="0" fontId="6" fillId="3" borderId="80" xfId="0" applyFont="1" applyFill="1" applyBorder="1" applyAlignment="1" applyProtection="1">
      <alignment horizontal="left" vertical="center" indent="2"/>
      <protection locked="0"/>
    </xf>
    <xf numFmtId="0" fontId="6" fillId="3" borderId="80" xfId="0" applyFont="1" applyFill="1" applyBorder="1" applyAlignment="1" applyProtection="1">
      <alignment horizontal="left" vertical="center" indent="3"/>
      <protection locked="0"/>
    </xf>
    <xf numFmtId="0" fontId="6" fillId="3" borderId="80" xfId="0" applyFont="1" applyFill="1" applyBorder="1" applyAlignment="1" applyProtection="1">
      <alignment horizontal="left" vertical="center" indent="4"/>
      <protection locked="0"/>
    </xf>
    <xf numFmtId="0" fontId="6" fillId="3" borderId="80" xfId="0" applyFont="1" applyFill="1" applyBorder="1" applyAlignment="1" applyProtection="1">
      <alignment horizontal="left" vertical="center" indent="5"/>
      <protection locked="0"/>
    </xf>
    <xf numFmtId="0" fontId="6" fillId="3" borderId="80" xfId="0" applyFont="1" applyFill="1" applyBorder="1" applyAlignment="1" applyProtection="1">
      <alignment horizontal="left" vertical="center" indent="6"/>
      <protection locked="0"/>
    </xf>
    <xf numFmtId="41" fontId="6" fillId="3" borderId="62" xfId="6" applyFont="1" applyFill="1" applyBorder="1" applyAlignment="1" applyProtection="1">
      <alignment horizontal="right" vertical="center"/>
      <protection locked="0"/>
    </xf>
    <xf numFmtId="0" fontId="6" fillId="3" borderId="80" xfId="0" applyFont="1" applyFill="1" applyBorder="1" applyAlignment="1" applyProtection="1">
      <alignment horizontal="left" vertical="center" indent="7"/>
      <protection locked="0"/>
    </xf>
    <xf numFmtId="0" fontId="6" fillId="3" borderId="80" xfId="0" applyFont="1" applyFill="1" applyBorder="1" applyAlignment="1" applyProtection="1">
      <alignment horizontal="left" vertical="center" indent="8"/>
      <protection locked="0"/>
    </xf>
    <xf numFmtId="166" fontId="8" fillId="0" borderId="62" xfId="1" applyNumberFormat="1" applyFont="1" applyFill="1" applyBorder="1" applyAlignment="1" applyProtection="1">
      <alignment horizontal="right" vertical="center"/>
      <protection locked="0"/>
    </xf>
    <xf numFmtId="41" fontId="8" fillId="0" borderId="62" xfId="6" applyFont="1" applyFill="1" applyBorder="1" applyAlignment="1" applyProtection="1">
      <alignment horizontal="right" vertical="center"/>
      <protection locked="0"/>
    </xf>
    <xf numFmtId="41" fontId="8" fillId="2" borderId="3" xfId="6" applyFont="1" applyFill="1" applyBorder="1" applyAlignment="1" applyProtection="1">
      <alignment horizontal="right" vertical="center"/>
      <protection locked="0"/>
    </xf>
    <xf numFmtId="10" fontId="6" fillId="0" borderId="62" xfId="6" applyNumberFormat="1" applyFont="1" applyFill="1" applyBorder="1" applyAlignment="1" applyProtection="1">
      <alignment horizontal="right" vertical="center"/>
      <protection hidden="1"/>
    </xf>
    <xf numFmtId="10" fontId="6" fillId="0" borderId="79" xfId="6" applyNumberFormat="1" applyFont="1" applyFill="1" applyBorder="1" applyAlignment="1" applyProtection="1">
      <alignment horizontal="right" vertical="center"/>
      <protection hidden="1"/>
    </xf>
    <xf numFmtId="0" fontId="8" fillId="2" borderId="84" xfId="0" applyFont="1" applyFill="1" applyBorder="1" applyAlignment="1" applyProtection="1">
      <alignment horizontal="left" vertical="center" indent="9"/>
      <protection locked="0"/>
    </xf>
    <xf numFmtId="41" fontId="8" fillId="0" borderId="76" xfId="6" applyFont="1" applyFill="1" applyBorder="1" applyAlignment="1" applyProtection="1">
      <alignment horizontal="right" vertical="center"/>
      <protection locked="0"/>
    </xf>
    <xf numFmtId="41" fontId="8" fillId="2" borderId="28" xfId="6" applyFont="1" applyFill="1" applyBorder="1" applyAlignment="1" applyProtection="1">
      <alignment horizontal="right" vertical="center"/>
      <protection locked="0"/>
    </xf>
    <xf numFmtId="41" fontId="8" fillId="2" borderId="85" xfId="6" applyFont="1" applyFill="1" applyBorder="1" applyAlignment="1" applyProtection="1">
      <alignment horizontal="right" vertical="center"/>
      <protection locked="0"/>
    </xf>
    <xf numFmtId="166" fontId="8" fillId="2" borderId="85" xfId="1" applyNumberFormat="1" applyFont="1" applyFill="1" applyBorder="1" applyAlignment="1" applyProtection="1">
      <alignment horizontal="right" vertical="center"/>
      <protection locked="0"/>
    </xf>
    <xf numFmtId="10" fontId="6" fillId="0" borderId="85" xfId="6" applyNumberFormat="1" applyFont="1" applyFill="1" applyBorder="1" applyAlignment="1" applyProtection="1">
      <alignment horizontal="right" vertical="center"/>
      <protection hidden="1"/>
    </xf>
    <xf numFmtId="10" fontId="6" fillId="0" borderId="86" xfId="6" applyNumberFormat="1" applyFont="1" applyFill="1" applyBorder="1" applyAlignment="1" applyProtection="1">
      <alignment horizontal="right" vertical="center"/>
      <protection hidden="1"/>
    </xf>
    <xf numFmtId="41" fontId="8" fillId="2" borderId="5" xfId="6" applyFont="1" applyFill="1" applyBorder="1" applyAlignment="1" applyProtection="1">
      <alignment horizontal="right" vertical="center"/>
      <protection locked="0"/>
    </xf>
    <xf numFmtId="41" fontId="8" fillId="0" borderId="5" xfId="6" applyFont="1" applyFill="1" applyBorder="1" applyAlignment="1" applyProtection="1">
      <alignment horizontal="right" vertical="center"/>
      <protection locked="0"/>
    </xf>
    <xf numFmtId="41" fontId="6" fillId="3" borderId="5" xfId="6" applyFont="1" applyFill="1" applyBorder="1" applyAlignment="1" applyProtection="1">
      <alignment horizontal="right" vertical="center"/>
      <protection locked="0"/>
    </xf>
    <xf numFmtId="0" fontId="8" fillId="2" borderId="87" xfId="0" applyFont="1" applyFill="1" applyBorder="1" applyAlignment="1" applyProtection="1">
      <alignment horizontal="left" vertical="center" indent="9"/>
      <protection locked="0"/>
    </xf>
    <xf numFmtId="41" fontId="8" fillId="0" borderId="75" xfId="6" applyFont="1" applyFill="1" applyBorder="1" applyAlignment="1" applyProtection="1">
      <alignment horizontal="right" vertical="center"/>
      <protection locked="0"/>
    </xf>
    <xf numFmtId="41" fontId="8" fillId="0" borderId="85" xfId="6" applyFont="1" applyFill="1" applyBorder="1" applyAlignment="1" applyProtection="1">
      <alignment horizontal="right" vertical="center"/>
      <protection locked="0"/>
    </xf>
    <xf numFmtId="0" fontId="8" fillId="2" borderId="80" xfId="0" applyFont="1" applyFill="1" applyBorder="1" applyAlignment="1" applyProtection="1">
      <alignment horizontal="left" vertical="center" indent="9"/>
      <protection locked="0"/>
    </xf>
    <xf numFmtId="41" fontId="6" fillId="0" borderId="62" xfId="6" applyFont="1" applyFill="1" applyBorder="1" applyAlignment="1" applyProtection="1">
      <alignment horizontal="right" vertical="center"/>
      <protection locked="0"/>
    </xf>
    <xf numFmtId="41" fontId="8" fillId="2" borderId="62" xfId="6" applyFont="1" applyFill="1" applyBorder="1" applyAlignment="1" applyProtection="1">
      <alignment horizontal="right" vertical="center"/>
      <protection locked="0"/>
    </xf>
    <xf numFmtId="0" fontId="8" fillId="2" borderId="80" xfId="0" applyFont="1" applyFill="1" applyBorder="1" applyAlignment="1" applyProtection="1">
      <alignment horizontal="left" vertical="center" indent="8"/>
      <protection locked="0"/>
    </xf>
    <xf numFmtId="0" fontId="8" fillId="2" borderId="87" xfId="0" applyFont="1" applyFill="1" applyBorder="1" applyAlignment="1" applyProtection="1">
      <alignment horizontal="left" vertical="center" indent="8"/>
      <protection locked="0"/>
    </xf>
    <xf numFmtId="41" fontId="6" fillId="3" borderId="79" xfId="6" applyFont="1" applyFill="1" applyBorder="1" applyAlignment="1" applyProtection="1">
      <alignment horizontal="right" vertical="center"/>
      <protection locked="0"/>
    </xf>
    <xf numFmtId="0" fontId="8" fillId="2" borderId="80" xfId="0" applyFont="1" applyFill="1" applyBorder="1" applyAlignment="1" applyProtection="1">
      <alignment horizontal="left" vertical="center" indent="7"/>
      <protection locked="0"/>
    </xf>
    <xf numFmtId="0" fontId="8" fillId="2" borderId="87" xfId="0" applyFont="1" applyFill="1" applyBorder="1" applyAlignment="1" applyProtection="1">
      <alignment horizontal="left" vertical="center" indent="7"/>
      <protection locked="0"/>
    </xf>
    <xf numFmtId="0" fontId="6" fillId="4" borderId="80" xfId="0" applyFont="1" applyFill="1" applyBorder="1" applyAlignment="1" applyProtection="1">
      <alignment horizontal="left" vertical="center" indent="5"/>
      <protection locked="0"/>
    </xf>
    <xf numFmtId="41" fontId="6" fillId="4" borderId="62" xfId="6" applyFont="1" applyFill="1" applyBorder="1" applyAlignment="1" applyProtection="1">
      <alignment horizontal="right" vertical="center"/>
      <protection locked="0"/>
    </xf>
    <xf numFmtId="166" fontId="6" fillId="4" borderId="62" xfId="1" applyNumberFormat="1" applyFont="1" applyFill="1" applyBorder="1" applyAlignment="1" applyProtection="1">
      <alignment horizontal="right" vertical="center"/>
      <protection locked="0"/>
    </xf>
    <xf numFmtId="10" fontId="6" fillId="4" borderId="62" xfId="1" applyNumberFormat="1" applyFont="1" applyFill="1" applyBorder="1" applyAlignment="1" applyProtection="1">
      <alignment horizontal="right" vertical="center"/>
      <protection locked="0"/>
    </xf>
    <xf numFmtId="10" fontId="6" fillId="4" borderId="79" xfId="1" applyNumberFormat="1" applyFont="1" applyFill="1" applyBorder="1" applyAlignment="1" applyProtection="1">
      <alignment horizontal="right" vertical="center"/>
      <protection locked="0"/>
    </xf>
    <xf numFmtId="41" fontId="6" fillId="0" borderId="79" xfId="6" applyFont="1" applyFill="1" applyBorder="1" applyAlignment="1" applyProtection="1">
      <alignment horizontal="right" vertical="center"/>
      <protection locked="0"/>
    </xf>
    <xf numFmtId="9" fontId="6" fillId="4" borderId="62" xfId="6" applyNumberFormat="1" applyFont="1" applyFill="1" applyBorder="1" applyAlignment="1" applyProtection="1">
      <alignment horizontal="right" vertical="center"/>
      <protection locked="0"/>
    </xf>
    <xf numFmtId="9" fontId="6" fillId="4" borderId="79" xfId="6" applyNumberFormat="1" applyFont="1" applyFill="1" applyBorder="1" applyAlignment="1" applyProtection="1">
      <alignment horizontal="right" vertical="center"/>
      <protection locked="0"/>
    </xf>
    <xf numFmtId="9" fontId="6" fillId="3" borderId="62" xfId="6" applyNumberFormat="1" applyFont="1" applyFill="1" applyBorder="1" applyAlignment="1" applyProtection="1">
      <alignment horizontal="right" vertical="center"/>
      <protection locked="0"/>
    </xf>
    <xf numFmtId="9" fontId="6" fillId="3" borderId="79" xfId="6" applyNumberFormat="1" applyFont="1" applyFill="1" applyBorder="1" applyAlignment="1" applyProtection="1">
      <alignment horizontal="right" vertical="center"/>
      <protection locked="0"/>
    </xf>
    <xf numFmtId="0" fontId="6" fillId="4" borderId="80" xfId="0" applyFont="1" applyFill="1" applyBorder="1" applyAlignment="1" applyProtection="1">
      <alignment horizontal="left" vertical="center" indent="6"/>
      <protection locked="0"/>
    </xf>
    <xf numFmtId="0" fontId="8" fillId="2" borderId="87" xfId="0" applyFont="1" applyFill="1" applyBorder="1" applyAlignment="1" applyProtection="1">
      <alignment horizontal="left" vertical="center" indent="6"/>
      <protection locked="0"/>
    </xf>
    <xf numFmtId="0" fontId="8" fillId="2" borderId="80" xfId="0" applyFont="1" applyFill="1" applyBorder="1" applyAlignment="1" applyProtection="1">
      <alignment horizontal="left" vertical="center" indent="6"/>
      <protection locked="0"/>
    </xf>
    <xf numFmtId="0" fontId="8" fillId="2" borderId="80" xfId="0" applyFont="1" applyFill="1" applyBorder="1" applyAlignment="1" applyProtection="1">
      <alignment horizontal="left" vertical="center" indent="3"/>
      <protection locked="0"/>
    </xf>
    <xf numFmtId="0" fontId="6" fillId="4" borderId="80" xfId="0" applyFont="1" applyFill="1" applyBorder="1" applyAlignment="1" applyProtection="1">
      <alignment horizontal="left" vertical="center" indent="2"/>
      <protection locked="0"/>
    </xf>
    <xf numFmtId="41" fontId="6" fillId="4" borderId="79" xfId="6" applyFont="1" applyFill="1" applyBorder="1" applyAlignment="1" applyProtection="1">
      <alignment horizontal="right" vertical="center"/>
      <protection locked="0"/>
    </xf>
    <xf numFmtId="0" fontId="6" fillId="4" borderId="80" xfId="0" applyFont="1" applyFill="1" applyBorder="1" applyAlignment="1" applyProtection="1">
      <alignment horizontal="left" vertical="center" indent="1"/>
      <protection locked="0"/>
    </xf>
    <xf numFmtId="0" fontId="6" fillId="4" borderId="80" xfId="0" applyFont="1" applyFill="1" applyBorder="1" applyAlignment="1" applyProtection="1">
      <alignment horizontal="left" vertical="center" indent="3"/>
      <protection locked="0"/>
    </xf>
    <xf numFmtId="0" fontId="8" fillId="2" borderId="80" xfId="0" applyFont="1" applyFill="1" applyBorder="1" applyAlignment="1" applyProtection="1">
      <alignment horizontal="left" vertical="center" indent="4"/>
      <protection locked="0"/>
    </xf>
    <xf numFmtId="0" fontId="3" fillId="2" borderId="88" xfId="0" applyFont="1" applyFill="1" applyBorder="1"/>
    <xf numFmtId="166" fontId="3" fillId="2" borderId="71" xfId="0" applyNumberFormat="1" applyFont="1" applyFill="1" applyBorder="1" applyAlignment="1">
      <alignment horizontal="right" vertical="center"/>
    </xf>
    <xf numFmtId="166" fontId="8" fillId="2" borderId="71" xfId="0" applyNumberFormat="1" applyFont="1" applyFill="1" applyBorder="1" applyAlignment="1">
      <alignment horizontal="right" vertical="center"/>
    </xf>
    <xf numFmtId="166" fontId="8" fillId="2" borderId="89" xfId="0" applyNumberFormat="1" applyFont="1" applyFill="1" applyBorder="1" applyAlignment="1">
      <alignment horizontal="right" vertical="center"/>
    </xf>
    <xf numFmtId="41" fontId="3" fillId="2" borderId="0" xfId="6" applyFont="1" applyFill="1" applyAlignment="1">
      <alignment horizontal="right" vertical="center"/>
    </xf>
    <xf numFmtId="168" fontId="3" fillId="2" borderId="0" xfId="6" applyNumberFormat="1" applyFont="1" applyFill="1" applyAlignment="1">
      <alignment horizontal="right" vertical="center"/>
    </xf>
    <xf numFmtId="41" fontId="23" fillId="0" borderId="5" xfId="0" applyNumberFormat="1" applyFont="1" applyFill="1" applyBorder="1"/>
    <xf numFmtId="0" fontId="7" fillId="0" borderId="18" xfId="0" applyFont="1" applyBorder="1" applyAlignment="1">
      <alignment horizontal="left"/>
    </xf>
    <xf numFmtId="0" fontId="7" fillId="0" borderId="32" xfId="0" applyFont="1" applyBorder="1"/>
    <xf numFmtId="0" fontId="3" fillId="0" borderId="75" xfId="0" applyFont="1" applyBorder="1" applyAlignment="1">
      <alignment horizontal="center"/>
    </xf>
    <xf numFmtId="49" fontId="3" fillId="0" borderId="76" xfId="3" applyNumberFormat="1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41" fontId="16" fillId="0" borderId="25" xfId="6" applyFont="1" applyFill="1" applyBorder="1" applyAlignment="1" applyProtection="1">
      <alignment vertical="center"/>
      <protection hidden="1"/>
    </xf>
    <xf numFmtId="10" fontId="16" fillId="0" borderId="62" xfId="3" applyNumberFormat="1" applyFont="1" applyFill="1" applyBorder="1" applyAlignment="1" applyProtection="1">
      <alignment horizontal="right" vertical="center"/>
      <protection hidden="1"/>
    </xf>
    <xf numFmtId="39" fontId="23" fillId="0" borderId="0" xfId="0" applyNumberFormat="1" applyFont="1"/>
    <xf numFmtId="0" fontId="4" fillId="0" borderId="77" xfId="0" applyFont="1" applyFill="1" applyBorder="1" applyAlignment="1">
      <alignment horizontal="center"/>
    </xf>
    <xf numFmtId="0" fontId="3" fillId="0" borderId="76" xfId="0" applyFont="1" applyBorder="1" applyAlignment="1">
      <alignment horizontal="left"/>
    </xf>
    <xf numFmtId="49" fontId="3" fillId="0" borderId="77" xfId="3" applyNumberFormat="1" applyFont="1" applyFill="1" applyBorder="1" applyAlignment="1">
      <alignment horizontal="center"/>
    </xf>
    <xf numFmtId="0" fontId="7" fillId="0" borderId="77" xfId="0" applyFont="1" applyBorder="1" applyAlignment="1">
      <alignment horizontal="left"/>
    </xf>
    <xf numFmtId="49" fontId="3" fillId="0" borderId="62" xfId="3" applyNumberFormat="1" applyFont="1" applyFill="1" applyBorder="1" applyAlignment="1">
      <alignment horizontal="center"/>
    </xf>
    <xf numFmtId="0" fontId="7" fillId="0" borderId="72" xfId="0" applyFont="1" applyBorder="1" applyAlignment="1">
      <alignment horizontal="left"/>
    </xf>
    <xf numFmtId="0" fontId="7" fillId="0" borderId="77" xfId="0" applyFont="1" applyBorder="1" applyAlignment="1">
      <alignment horizontal="center"/>
    </xf>
    <xf numFmtId="0" fontId="6" fillId="2" borderId="0" xfId="4" applyFont="1" applyFill="1" applyBorder="1" applyAlignment="1">
      <alignment horizontal="center"/>
    </xf>
    <xf numFmtId="0" fontId="6" fillId="2" borderId="16" xfId="4" applyFont="1" applyFill="1" applyBorder="1" applyAlignment="1">
      <alignment horizontal="center"/>
    </xf>
    <xf numFmtId="0" fontId="6" fillId="3" borderId="90" xfId="4" applyFont="1" applyFill="1" applyBorder="1" applyAlignment="1" applyProtection="1">
      <alignment horizontal="left" vertical="center"/>
      <protection locked="0"/>
    </xf>
    <xf numFmtId="0" fontId="6" fillId="3" borderId="90" xfId="4" applyFont="1" applyFill="1" applyBorder="1" applyAlignment="1" applyProtection="1">
      <alignment horizontal="center" vertical="center"/>
      <protection locked="0"/>
    </xf>
    <xf numFmtId="0" fontId="6" fillId="3" borderId="91" xfId="4" applyFont="1" applyFill="1" applyBorder="1" applyAlignment="1" applyProtection="1">
      <alignment horizontal="center" vertical="center"/>
      <protection locked="0"/>
    </xf>
    <xf numFmtId="166" fontId="6" fillId="3" borderId="90" xfId="1" applyNumberFormat="1" applyFont="1" applyFill="1" applyBorder="1" applyAlignment="1" applyProtection="1">
      <alignment horizontal="right" vertical="center"/>
      <protection locked="0"/>
    </xf>
    <xf numFmtId="10" fontId="6" fillId="3" borderId="90" xfId="6" applyNumberFormat="1" applyFont="1" applyFill="1" applyBorder="1" applyAlignment="1" applyProtection="1">
      <alignment horizontal="right" vertical="center"/>
      <protection hidden="1"/>
    </xf>
    <xf numFmtId="0" fontId="6" fillId="3" borderId="90" xfId="4" applyFont="1" applyFill="1" applyBorder="1" applyAlignment="1" applyProtection="1">
      <alignment horizontal="left" vertical="center" indent="2"/>
      <protection locked="0"/>
    </xf>
    <xf numFmtId="41" fontId="6" fillId="3" borderId="91" xfId="6" applyFont="1" applyFill="1" applyBorder="1" applyAlignment="1" applyProtection="1">
      <alignment horizontal="right" vertical="center"/>
      <protection locked="0"/>
    </xf>
    <xf numFmtId="0" fontId="6" fillId="3" borderId="90" xfId="4" applyFont="1" applyFill="1" applyBorder="1" applyAlignment="1" applyProtection="1">
      <alignment horizontal="left" vertical="center" indent="1"/>
      <protection locked="0"/>
    </xf>
    <xf numFmtId="41" fontId="6" fillId="3" borderId="90" xfId="6" applyFont="1" applyFill="1" applyBorder="1" applyAlignment="1" applyProtection="1">
      <alignment horizontal="right" vertical="center"/>
      <protection locked="0"/>
    </xf>
    <xf numFmtId="10" fontId="6" fillId="3" borderId="83" xfId="6" applyNumberFormat="1" applyFont="1" applyFill="1" applyBorder="1" applyAlignment="1" applyProtection="1">
      <alignment horizontal="right" vertical="center"/>
      <protection hidden="1"/>
    </xf>
    <xf numFmtId="0" fontId="6" fillId="3" borderId="92" xfId="4" applyFont="1" applyFill="1" applyBorder="1" applyAlignment="1" applyProtection="1">
      <alignment horizontal="left" vertical="center" indent="2"/>
      <protection locked="0"/>
    </xf>
    <xf numFmtId="0" fontId="6" fillId="0" borderId="83" xfId="4" applyFont="1" applyFill="1" applyBorder="1" applyAlignment="1" applyProtection="1">
      <alignment horizontal="left" vertical="center" indent="2"/>
      <protection locked="0"/>
    </xf>
    <xf numFmtId="41" fontId="8" fillId="0" borderId="84" xfId="6" applyFont="1" applyFill="1" applyBorder="1" applyAlignment="1" applyProtection="1">
      <alignment horizontal="right" vertical="center"/>
      <protection locked="0"/>
    </xf>
    <xf numFmtId="9" fontId="6" fillId="3" borderId="90" xfId="1" applyNumberFormat="1" applyFont="1" applyFill="1" applyBorder="1" applyAlignment="1" applyProtection="1">
      <alignment horizontal="right" vertical="center"/>
      <protection hidden="1"/>
    </xf>
    <xf numFmtId="166" fontId="6" fillId="3" borderId="91" xfId="1" applyNumberFormat="1" applyFont="1" applyFill="1" applyBorder="1" applyAlignment="1" applyProtection="1">
      <alignment horizontal="right" vertical="center"/>
      <protection locked="0"/>
    </xf>
    <xf numFmtId="10" fontId="6" fillId="3" borderId="90" xfId="7" applyNumberFormat="1" applyFont="1" applyFill="1" applyBorder="1" applyAlignment="1" applyProtection="1">
      <alignment horizontal="right" vertical="center"/>
      <protection hidden="1"/>
    </xf>
    <xf numFmtId="0" fontId="8" fillId="0" borderId="83" xfId="4" applyFont="1" applyFill="1" applyBorder="1" applyAlignment="1" applyProtection="1">
      <alignment horizontal="left" vertical="center" indent="3"/>
      <protection locked="0"/>
    </xf>
    <xf numFmtId="0" fontId="8" fillId="2" borderId="83" xfId="4" applyFont="1" applyFill="1" applyBorder="1" applyAlignment="1" applyProtection="1">
      <alignment horizontal="left" vertical="center" indent="4"/>
      <protection locked="0"/>
    </xf>
    <xf numFmtId="41" fontId="8" fillId="0" borderId="83" xfId="6" applyFont="1" applyFill="1" applyBorder="1" applyAlignment="1" applyProtection="1">
      <alignment horizontal="right" vertical="center"/>
      <protection locked="0"/>
    </xf>
    <xf numFmtId="0" fontId="8" fillId="0" borderId="83" xfId="4" applyFont="1" applyFill="1" applyBorder="1" applyAlignment="1" applyProtection="1">
      <alignment horizontal="left" vertical="center" indent="4"/>
      <protection locked="0"/>
    </xf>
    <xf numFmtId="0" fontId="8" fillId="2" borderId="90" xfId="4" applyFont="1" applyFill="1" applyBorder="1" applyAlignment="1" applyProtection="1">
      <alignment horizontal="left" vertical="center" indent="4"/>
      <protection locked="0"/>
    </xf>
    <xf numFmtId="41" fontId="6" fillId="3" borderId="90" xfId="6" applyFont="1" applyFill="1" applyBorder="1" applyAlignment="1" applyProtection="1">
      <alignment horizontal="right" vertical="center"/>
      <protection hidden="1"/>
    </xf>
    <xf numFmtId="0" fontId="8" fillId="2" borderId="90" xfId="4" applyFont="1" applyFill="1" applyBorder="1" applyAlignment="1" applyProtection="1">
      <alignment horizontal="left" vertical="center" indent="3"/>
      <protection locked="0"/>
    </xf>
    <xf numFmtId="0" fontId="8" fillId="2" borderId="83" xfId="4" applyFont="1" applyFill="1" applyBorder="1" applyAlignment="1" applyProtection="1">
      <alignment horizontal="left" vertical="center" indent="3"/>
      <protection locked="0"/>
    </xf>
    <xf numFmtId="0" fontId="8" fillId="2" borderId="84" xfId="4" applyFont="1" applyFill="1" applyBorder="1" applyAlignment="1" applyProtection="1">
      <alignment horizontal="left" vertical="center" indent="4"/>
      <protection locked="0"/>
    </xf>
    <xf numFmtId="41" fontId="8" fillId="2" borderId="94" xfId="6" applyFont="1" applyFill="1" applyBorder="1" applyAlignment="1" applyProtection="1">
      <alignment horizontal="right" vertical="center"/>
      <protection locked="0"/>
    </xf>
    <xf numFmtId="0" fontId="6" fillId="4" borderId="90" xfId="4" applyFont="1" applyFill="1" applyBorder="1" applyAlignment="1" applyProtection="1">
      <alignment horizontal="left" vertical="center" indent="3"/>
      <protection locked="0"/>
    </xf>
    <xf numFmtId="41" fontId="6" fillId="4" borderId="90" xfId="6" applyFont="1" applyFill="1" applyBorder="1" applyAlignment="1" applyProtection="1">
      <alignment horizontal="right" vertical="center"/>
      <protection locked="0"/>
    </xf>
    <xf numFmtId="41" fontId="6" fillId="4" borderId="91" xfId="6" applyFont="1" applyFill="1" applyBorder="1" applyAlignment="1" applyProtection="1">
      <alignment horizontal="right" vertical="center"/>
      <protection locked="0"/>
    </xf>
    <xf numFmtId="0" fontId="8" fillId="2" borderId="90" xfId="4" applyFont="1" applyFill="1" applyBorder="1" applyAlignment="1" applyProtection="1">
      <alignment horizontal="left" vertical="center" indent="5"/>
      <protection locked="0"/>
    </xf>
    <xf numFmtId="0" fontId="8" fillId="2" borderId="90" xfId="4" applyFont="1" applyFill="1" applyBorder="1" applyAlignment="1" applyProtection="1">
      <alignment horizontal="left" vertical="center" indent="6"/>
      <protection locked="0"/>
    </xf>
    <xf numFmtId="0" fontId="6" fillId="3" borderId="90" xfId="4" applyFont="1" applyFill="1" applyBorder="1" applyAlignment="1" applyProtection="1">
      <alignment horizontal="left" vertical="center" indent="5"/>
      <protection locked="0"/>
    </xf>
    <xf numFmtId="0" fontId="6" fillId="3" borderId="90" xfId="4" applyFont="1" applyFill="1" applyBorder="1" applyAlignment="1" applyProtection="1">
      <alignment horizontal="left" vertical="center" indent="6"/>
      <protection locked="0"/>
    </xf>
    <xf numFmtId="0" fontId="6" fillId="5" borderId="90" xfId="4" applyFont="1" applyFill="1" applyBorder="1" applyAlignment="1" applyProtection="1">
      <alignment horizontal="left" vertical="center" indent="6"/>
      <protection locked="0"/>
    </xf>
    <xf numFmtId="41" fontId="6" fillId="5" borderId="91" xfId="6" applyFont="1" applyFill="1" applyBorder="1" applyAlignment="1" applyProtection="1">
      <alignment horizontal="right" vertical="center"/>
      <protection locked="0"/>
    </xf>
    <xf numFmtId="41" fontId="6" fillId="5" borderId="90" xfId="6" applyFont="1" applyFill="1" applyBorder="1" applyAlignment="1" applyProtection="1">
      <alignment horizontal="right" vertical="center"/>
      <protection locked="0"/>
    </xf>
    <xf numFmtId="0" fontId="6" fillId="3" borderId="90" xfId="4" applyFont="1" applyFill="1" applyBorder="1" applyAlignment="1" applyProtection="1">
      <alignment horizontal="left" vertical="center" indent="3"/>
      <protection locked="0"/>
    </xf>
    <xf numFmtId="0" fontId="8" fillId="2" borderId="26" xfId="4" applyFont="1" applyFill="1" applyBorder="1" applyAlignment="1" applyProtection="1">
      <alignment horizontal="left" vertical="center" indent="3"/>
      <protection locked="0"/>
    </xf>
    <xf numFmtId="0" fontId="9" fillId="6" borderId="90" xfId="4" applyFont="1" applyFill="1" applyBorder="1" applyAlignment="1" applyProtection="1">
      <alignment horizontal="left" vertical="center" indent="3"/>
      <protection locked="0"/>
    </xf>
    <xf numFmtId="41" fontId="9" fillId="6" borderId="91" xfId="6" applyFont="1" applyFill="1" applyBorder="1" applyAlignment="1" applyProtection="1">
      <alignment horizontal="right" vertical="center"/>
      <protection locked="0"/>
    </xf>
    <xf numFmtId="41" fontId="9" fillId="6" borderId="90" xfId="6" applyFont="1" applyFill="1" applyBorder="1" applyAlignment="1" applyProtection="1">
      <alignment horizontal="right" vertical="center"/>
      <protection locked="0"/>
    </xf>
    <xf numFmtId="166" fontId="9" fillId="6" borderId="90" xfId="1" applyNumberFormat="1" applyFont="1" applyFill="1" applyBorder="1" applyAlignment="1" applyProtection="1">
      <alignment horizontal="left" vertical="center" indent="4"/>
      <protection locked="0"/>
    </xf>
    <xf numFmtId="166" fontId="9" fillId="6" borderId="91" xfId="1" applyNumberFormat="1" applyFont="1" applyFill="1" applyBorder="1" applyAlignment="1" applyProtection="1">
      <alignment horizontal="right" vertical="center"/>
      <protection locked="0"/>
    </xf>
    <xf numFmtId="166" fontId="9" fillId="6" borderId="90" xfId="1" applyNumberFormat="1" applyFont="1" applyFill="1" applyBorder="1" applyAlignment="1" applyProtection="1">
      <alignment horizontal="right" vertical="center"/>
      <protection locked="0"/>
    </xf>
    <xf numFmtId="0" fontId="3" fillId="2" borderId="88" xfId="4" applyFont="1" applyFill="1" applyBorder="1"/>
    <xf numFmtId="0" fontId="3" fillId="2" borderId="89" xfId="4" applyFont="1" applyFill="1" applyBorder="1"/>
    <xf numFmtId="0" fontId="6" fillId="3" borderId="62" xfId="4" applyFont="1" applyFill="1" applyBorder="1" applyAlignment="1" applyProtection="1">
      <alignment horizontal="left" vertical="center" indent="6"/>
      <protection locked="0"/>
    </xf>
    <xf numFmtId="0" fontId="6" fillId="3" borderId="62" xfId="4" applyFont="1" applyFill="1" applyBorder="1" applyAlignment="1" applyProtection="1">
      <alignment horizontal="left" vertical="center" indent="7"/>
      <protection locked="0"/>
    </xf>
    <xf numFmtId="0" fontId="6" fillId="3" borderId="62" xfId="4" applyFont="1" applyFill="1" applyBorder="1" applyAlignment="1" applyProtection="1">
      <alignment horizontal="left" vertical="center" indent="8"/>
      <protection locked="0"/>
    </xf>
    <xf numFmtId="0" fontId="8" fillId="2" borderId="85" xfId="4" applyFont="1" applyFill="1" applyBorder="1" applyAlignment="1" applyProtection="1">
      <alignment horizontal="left" vertical="center" indent="9"/>
      <protection locked="0"/>
    </xf>
    <xf numFmtId="3" fontId="8" fillId="2" borderId="85" xfId="4" applyNumberFormat="1" applyFont="1" applyFill="1" applyBorder="1" applyAlignment="1" applyProtection="1">
      <alignment horizontal="right" vertical="center"/>
      <protection locked="0"/>
    </xf>
    <xf numFmtId="0" fontId="8" fillId="2" borderId="62" xfId="4" applyFont="1" applyFill="1" applyBorder="1" applyAlignment="1" applyProtection="1">
      <alignment horizontal="left" vertical="center" indent="9"/>
      <protection locked="0"/>
    </xf>
    <xf numFmtId="3" fontId="8" fillId="2" borderId="62" xfId="4" applyNumberFormat="1" applyFont="1" applyFill="1" applyBorder="1" applyAlignment="1" applyProtection="1">
      <alignment horizontal="right" vertical="center"/>
      <protection locked="0"/>
    </xf>
    <xf numFmtId="0" fontId="6" fillId="3" borderId="62" xfId="4" applyFont="1" applyFill="1" applyBorder="1" applyAlignment="1" applyProtection="1">
      <alignment horizontal="left" vertical="center" indent="5"/>
      <protection locked="0"/>
    </xf>
    <xf numFmtId="0" fontId="8" fillId="2" borderId="62" xfId="4" applyFont="1" applyFill="1" applyBorder="1" applyAlignment="1" applyProtection="1">
      <alignment horizontal="left" vertical="center" indent="8"/>
      <protection locked="0"/>
    </xf>
    <xf numFmtId="0" fontId="8" fillId="2" borderId="85" xfId="4" applyFont="1" applyFill="1" applyBorder="1" applyAlignment="1" applyProtection="1">
      <alignment horizontal="left" vertical="center" indent="8"/>
      <protection locked="0"/>
    </xf>
    <xf numFmtId="0" fontId="8" fillId="2" borderId="75" xfId="4" applyFont="1" applyFill="1" applyBorder="1" applyAlignment="1" applyProtection="1">
      <alignment horizontal="left" vertical="center" indent="8"/>
      <protection locked="0"/>
    </xf>
    <xf numFmtId="3" fontId="7" fillId="0" borderId="75" xfId="4" applyNumberFormat="1" applyBorder="1" applyAlignment="1">
      <alignment horizontal="right" vertical="top"/>
    </xf>
    <xf numFmtId="0" fontId="6" fillId="3" borderId="62" xfId="4" applyFont="1" applyFill="1" applyBorder="1" applyAlignment="1" applyProtection="1">
      <alignment horizontal="left" vertical="center" indent="4"/>
      <protection locked="0"/>
    </xf>
    <xf numFmtId="0" fontId="8" fillId="2" borderId="62" xfId="4" applyFont="1" applyFill="1" applyBorder="1" applyAlignment="1" applyProtection="1">
      <alignment horizontal="left" vertical="center" indent="7"/>
      <protection locked="0"/>
    </xf>
    <xf numFmtId="0" fontId="8" fillId="2" borderId="85" xfId="4" applyFont="1" applyFill="1" applyBorder="1" applyAlignment="1" applyProtection="1">
      <alignment horizontal="left" vertical="center" indent="7"/>
      <protection locked="0"/>
    </xf>
    <xf numFmtId="0" fontId="6" fillId="4" borderId="62" xfId="4" applyFont="1" applyFill="1" applyBorder="1" applyAlignment="1" applyProtection="1">
      <alignment horizontal="left" vertical="center" indent="5"/>
      <protection locked="0"/>
    </xf>
    <xf numFmtId="0" fontId="6" fillId="4" borderId="62" xfId="4" applyFont="1" applyFill="1" applyBorder="1" applyAlignment="1" applyProtection="1">
      <alignment horizontal="left" vertical="center" indent="6"/>
      <protection locked="0"/>
    </xf>
    <xf numFmtId="0" fontId="6" fillId="3" borderId="62" xfId="4" applyFont="1" applyFill="1" applyBorder="1" applyAlignment="1" applyProtection="1">
      <alignment horizontal="left" vertical="center" indent="3"/>
      <protection locked="0"/>
    </xf>
    <xf numFmtId="0" fontId="8" fillId="2" borderId="85" xfId="4" applyFont="1" applyFill="1" applyBorder="1" applyAlignment="1" applyProtection="1">
      <alignment horizontal="left" vertical="center" indent="6"/>
      <protection locked="0"/>
    </xf>
    <xf numFmtId="0" fontId="8" fillId="2" borderId="62" xfId="4" applyFont="1" applyFill="1" applyBorder="1" applyAlignment="1" applyProtection="1">
      <alignment horizontal="left" vertical="center" indent="6"/>
      <protection locked="0"/>
    </xf>
    <xf numFmtId="0" fontId="6" fillId="3" borderId="62" xfId="4" applyFont="1" applyFill="1" applyBorder="1" applyAlignment="1" applyProtection="1">
      <alignment horizontal="left" vertical="center" indent="2"/>
      <protection locked="0"/>
    </xf>
    <xf numFmtId="0" fontId="8" fillId="2" borderId="62" xfId="4" applyFont="1" applyFill="1" applyBorder="1" applyAlignment="1" applyProtection="1">
      <alignment horizontal="left" vertical="center" indent="3"/>
      <protection locked="0"/>
    </xf>
    <xf numFmtId="0" fontId="6" fillId="4" borderId="62" xfId="4" applyFont="1" applyFill="1" applyBorder="1" applyAlignment="1" applyProtection="1">
      <alignment horizontal="left" vertical="center" indent="2"/>
      <protection locked="0"/>
    </xf>
    <xf numFmtId="0" fontId="6" fillId="4" borderId="62" xfId="4" applyFont="1" applyFill="1" applyBorder="1" applyAlignment="1" applyProtection="1">
      <alignment horizontal="left" vertical="center" indent="1"/>
      <protection locked="0"/>
    </xf>
    <xf numFmtId="0" fontId="6" fillId="4" borderId="62" xfId="4" applyFont="1" applyFill="1" applyBorder="1" applyAlignment="1" applyProtection="1">
      <alignment horizontal="left" vertical="center" indent="3"/>
      <protection locked="0"/>
    </xf>
    <xf numFmtId="0" fontId="8" fillId="2" borderId="62" xfId="4" applyFont="1" applyFill="1" applyBorder="1" applyAlignment="1" applyProtection="1">
      <alignment horizontal="left" vertical="center" indent="4"/>
      <protection locked="0"/>
    </xf>
    <xf numFmtId="0" fontId="8" fillId="2" borderId="62" xfId="4" applyFont="1" applyFill="1" applyBorder="1" applyAlignment="1" applyProtection="1">
      <alignment horizontal="left" vertical="center" indent="2"/>
      <protection locked="0"/>
    </xf>
    <xf numFmtId="0" fontId="32" fillId="2" borderId="62" xfId="0" applyFont="1" applyFill="1" applyBorder="1" applyAlignment="1" applyProtection="1">
      <alignment horizontal="left" vertical="center" indent="9"/>
      <protection locked="0"/>
    </xf>
    <xf numFmtId="49" fontId="3" fillId="0" borderId="75" xfId="3" applyNumberFormat="1" applyFont="1" applyFill="1" applyBorder="1" applyAlignment="1">
      <alignment horizontal="center"/>
    </xf>
    <xf numFmtId="0" fontId="8" fillId="2" borderId="19" xfId="0" applyFont="1" applyFill="1" applyBorder="1" applyAlignment="1" applyProtection="1">
      <alignment horizontal="left" vertical="center" indent="9"/>
      <protection locked="0"/>
    </xf>
    <xf numFmtId="0" fontId="32" fillId="2" borderId="5" xfId="0" applyFont="1" applyFill="1" applyBorder="1" applyAlignment="1" applyProtection="1">
      <alignment horizontal="left" vertical="center" indent="9"/>
      <protection locked="0"/>
    </xf>
    <xf numFmtId="165" fontId="16" fillId="0" borderId="0" xfId="1" applyFont="1" applyFill="1"/>
    <xf numFmtId="43" fontId="16" fillId="0" borderId="0" xfId="4" applyNumberFormat="1" applyFont="1" applyFill="1"/>
    <xf numFmtId="0" fontId="32" fillId="2" borderId="5" xfId="0" applyFont="1" applyFill="1" applyBorder="1" applyAlignment="1" applyProtection="1">
      <alignment horizontal="left" vertical="center" indent="3"/>
      <protection locked="0"/>
    </xf>
    <xf numFmtId="0" fontId="1" fillId="0" borderId="77" xfId="0" applyFont="1" applyBorder="1" applyAlignment="1">
      <alignment horizontal="left"/>
    </xf>
    <xf numFmtId="41" fontId="3" fillId="0" borderId="76" xfId="0" applyNumberFormat="1" applyFont="1" applyBorder="1"/>
    <xf numFmtId="41" fontId="3" fillId="8" borderId="0" xfId="2" applyFont="1" applyFill="1"/>
    <xf numFmtId="41" fontId="0" fillId="8" borderId="0" xfId="2" applyFont="1" applyFill="1"/>
    <xf numFmtId="49" fontId="3" fillId="8" borderId="5" xfId="3" applyNumberFormat="1" applyFont="1" applyFill="1" applyBorder="1" applyAlignment="1">
      <alignment horizontal="center"/>
    </xf>
    <xf numFmtId="0" fontId="3" fillId="8" borderId="18" xfId="0" applyFont="1" applyFill="1" applyBorder="1" applyAlignment="1">
      <alignment horizontal="left"/>
    </xf>
    <xf numFmtId="41" fontId="3" fillId="8" borderId="5" xfId="0" applyNumberFormat="1" applyFont="1" applyFill="1" applyBorder="1"/>
    <xf numFmtId="0" fontId="3" fillId="8" borderId="0" xfId="0" applyFont="1" applyFill="1"/>
    <xf numFmtId="0" fontId="1" fillId="8" borderId="77" xfId="0" applyFont="1" applyFill="1" applyBorder="1" applyAlignment="1">
      <alignment horizontal="center"/>
    </xf>
    <xf numFmtId="0" fontId="1" fillId="8" borderId="77" xfId="0" applyFont="1" applyFill="1" applyBorder="1" applyAlignment="1">
      <alignment horizontal="left"/>
    </xf>
    <xf numFmtId="41" fontId="7" fillId="8" borderId="7" xfId="0" applyNumberFormat="1" applyFont="1" applyFill="1" applyBorder="1"/>
    <xf numFmtId="0" fontId="0" fillId="8" borderId="0" xfId="0" applyFill="1"/>
    <xf numFmtId="165" fontId="3" fillId="2" borderId="0" xfId="1" applyFont="1" applyFill="1" applyBorder="1"/>
    <xf numFmtId="41" fontId="8" fillId="0" borderId="9" xfId="6" applyFont="1" applyFill="1" applyBorder="1" applyAlignment="1" applyProtection="1">
      <alignment horizontal="right" vertical="center"/>
      <protection locked="0"/>
    </xf>
    <xf numFmtId="0" fontId="4" fillId="9" borderId="5" xfId="0" applyFont="1" applyFill="1" applyBorder="1" applyAlignment="1">
      <alignment horizontal="center"/>
    </xf>
    <xf numFmtId="0" fontId="8" fillId="0" borderId="2" xfId="4" applyFont="1" applyFill="1" applyBorder="1" applyAlignment="1" applyProtection="1">
      <alignment horizontal="left" vertical="center" indent="4"/>
      <protection locked="0"/>
    </xf>
    <xf numFmtId="0" fontId="7" fillId="0" borderId="0" xfId="0" applyNumberFormat="1" applyFont="1" applyFill="1" applyBorder="1" applyAlignment="1">
      <alignment horizontal="left"/>
    </xf>
    <xf numFmtId="41" fontId="7" fillId="0" borderId="70" xfId="0" applyNumberFormat="1" applyFont="1" applyFill="1" applyBorder="1"/>
    <xf numFmtId="41" fontId="7" fillId="0" borderId="30" xfId="0" applyNumberFormat="1" applyFont="1" applyFill="1" applyBorder="1"/>
    <xf numFmtId="41" fontId="7" fillId="0" borderId="77" xfId="0" applyNumberFormat="1" applyFont="1" applyFill="1" applyBorder="1"/>
    <xf numFmtId="0" fontId="1" fillId="0" borderId="0" xfId="0" applyNumberFormat="1" applyFont="1" applyFill="1" applyBorder="1" applyAlignment="1">
      <alignment horizontal="left"/>
    </xf>
    <xf numFmtId="41" fontId="33" fillId="0" borderId="0" xfId="2" applyFont="1" applyFill="1" applyBorder="1"/>
    <xf numFmtId="41" fontId="23" fillId="0" borderId="6" xfId="0" applyNumberFormat="1" applyFont="1" applyFill="1" applyBorder="1"/>
    <xf numFmtId="41" fontId="23" fillId="0" borderId="55" xfId="0" applyNumberFormat="1" applyFont="1" applyFill="1" applyBorder="1"/>
    <xf numFmtId="0" fontId="7" fillId="0" borderId="77" xfId="0" applyFont="1" applyFill="1" applyBorder="1" applyAlignment="1">
      <alignment horizontal="left"/>
    </xf>
    <xf numFmtId="0" fontId="1" fillId="0" borderId="77" xfId="0" applyFont="1" applyFill="1" applyBorder="1" applyAlignment="1">
      <alignment horizontal="left"/>
    </xf>
    <xf numFmtId="41" fontId="23" fillId="0" borderId="75" xfId="0" applyNumberFormat="1" applyFont="1" applyFill="1" applyBorder="1"/>
    <xf numFmtId="41" fontId="23" fillId="0" borderId="30" xfId="0" applyNumberFormat="1" applyFont="1" applyFill="1" applyBorder="1"/>
    <xf numFmtId="166" fontId="23" fillId="0" borderId="75" xfId="1" applyNumberFormat="1" applyFont="1" applyFill="1" applyBorder="1"/>
    <xf numFmtId="10" fontId="0" fillId="0" borderId="0" xfId="14" applyNumberFormat="1" applyFont="1" applyFill="1"/>
    <xf numFmtId="0" fontId="1" fillId="0" borderId="0" xfId="0" applyFont="1" applyFill="1"/>
    <xf numFmtId="41" fontId="1" fillId="0" borderId="0" xfId="2" applyFont="1" applyFill="1"/>
    <xf numFmtId="165" fontId="0" fillId="0" borderId="0" xfId="1" applyFont="1"/>
    <xf numFmtId="165" fontId="3" fillId="0" borderId="0" xfId="1" applyFont="1"/>
    <xf numFmtId="0" fontId="23" fillId="8" borderId="31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41" fontId="23" fillId="0" borderId="1" xfId="0" applyNumberFormat="1" applyFont="1" applyFill="1" applyBorder="1"/>
    <xf numFmtId="49" fontId="4" fillId="0" borderId="5" xfId="3" applyNumberFormat="1" applyFont="1" applyFill="1" applyBorder="1" applyAlignment="1">
      <alignment horizontal="left" vertical="center"/>
    </xf>
    <xf numFmtId="41" fontId="4" fillId="0" borderId="7" xfId="0" applyNumberFormat="1" applyFont="1" applyFill="1" applyBorder="1"/>
    <xf numFmtId="41" fontId="3" fillId="0" borderId="6" xfId="0" applyNumberFormat="1" applyFont="1" applyFill="1" applyBorder="1"/>
    <xf numFmtId="41" fontId="3" fillId="0" borderId="5" xfId="0" applyNumberFormat="1" applyFont="1" applyFill="1" applyBorder="1"/>
    <xf numFmtId="0" fontId="23" fillId="0" borderId="72" xfId="0" applyFont="1" applyFill="1" applyBorder="1" applyAlignment="1">
      <alignment horizontal="left" vertical="center"/>
    </xf>
    <xf numFmtId="0" fontId="23" fillId="0" borderId="11" xfId="0" applyFont="1" applyFill="1" applyBorder="1" applyAlignment="1">
      <alignment horizontal="left" vertical="center"/>
    </xf>
    <xf numFmtId="0" fontId="4" fillId="0" borderId="31" xfId="0" applyFont="1" applyFill="1" applyBorder="1" applyAlignment="1">
      <alignment horizontal="left" vertical="center"/>
    </xf>
    <xf numFmtId="0" fontId="23" fillId="0" borderId="12" xfId="0" applyFont="1" applyBorder="1" applyAlignment="1">
      <alignment horizontal="left"/>
    </xf>
    <xf numFmtId="0" fontId="23" fillId="0" borderId="12" xfId="0" applyFont="1" applyBorder="1"/>
    <xf numFmtId="0" fontId="23" fillId="0" borderId="13" xfId="0" applyFont="1" applyBorder="1"/>
    <xf numFmtId="0" fontId="23" fillId="0" borderId="12" xfId="0" applyFont="1" applyFill="1" applyBorder="1" applyAlignment="1">
      <alignment horizontal="left"/>
    </xf>
    <xf numFmtId="0" fontId="23" fillId="0" borderId="1" xfId="0" applyFont="1" applyFill="1" applyBorder="1"/>
    <xf numFmtId="0" fontId="23" fillId="0" borderId="13" xfId="0" applyFont="1" applyFill="1" applyBorder="1"/>
    <xf numFmtId="41" fontId="4" fillId="0" borderId="55" xfId="0" applyNumberFormat="1" applyFont="1" applyFill="1" applyBorder="1"/>
    <xf numFmtId="41" fontId="4" fillId="0" borderId="23" xfId="0" applyNumberFormat="1" applyFont="1" applyFill="1" applyBorder="1"/>
    <xf numFmtId="41" fontId="4" fillId="0" borderId="32" xfId="0" applyNumberFormat="1" applyFont="1" applyFill="1" applyBorder="1"/>
    <xf numFmtId="41" fontId="1" fillId="0" borderId="1" xfId="0" applyNumberFormat="1" applyFont="1" applyFill="1" applyBorder="1"/>
    <xf numFmtId="41" fontId="1" fillId="0" borderId="70" xfId="0" applyNumberFormat="1" applyFont="1" applyFill="1" applyBorder="1"/>
    <xf numFmtId="41" fontId="1" fillId="0" borderId="75" xfId="0" applyNumberFormat="1" applyFont="1" applyFill="1" applyBorder="1"/>
    <xf numFmtId="41" fontId="1" fillId="0" borderId="77" xfId="0" applyNumberFormat="1" applyFont="1" applyFill="1" applyBorder="1"/>
    <xf numFmtId="41" fontId="1" fillId="0" borderId="76" xfId="0" applyNumberFormat="1" applyFont="1" applyFill="1" applyBorder="1"/>
    <xf numFmtId="41" fontId="1" fillId="0" borderId="0" xfId="0" applyNumberFormat="1" applyFont="1" applyFill="1" applyBorder="1"/>
    <xf numFmtId="41" fontId="1" fillId="0" borderId="5" xfId="0" applyNumberFormat="1" applyFont="1" applyFill="1" applyBorder="1"/>
    <xf numFmtId="41" fontId="1" fillId="0" borderId="7" xfId="0" applyNumberFormat="1" applyFont="1" applyFill="1" applyBorder="1"/>
    <xf numFmtId="41" fontId="1" fillId="0" borderId="6" xfId="0" applyNumberFormat="1" applyFont="1" applyFill="1" applyBorder="1"/>
    <xf numFmtId="0" fontId="23" fillId="0" borderId="11" xfId="0" applyFont="1" applyFill="1" applyBorder="1" applyAlignment="1">
      <alignment horizontal="left"/>
    </xf>
    <xf numFmtId="166" fontId="23" fillId="0" borderId="1" xfId="1" applyNumberFormat="1" applyFont="1" applyFill="1" applyBorder="1"/>
    <xf numFmtId="0" fontId="23" fillId="0" borderId="74" xfId="0" applyFont="1" applyFill="1" applyBorder="1" applyAlignment="1">
      <alignment horizontal="left"/>
    </xf>
    <xf numFmtId="0" fontId="23" fillId="0" borderId="1" xfId="0" applyFont="1" applyFill="1" applyBorder="1" applyAlignment="1">
      <alignment horizontal="left"/>
    </xf>
    <xf numFmtId="0" fontId="23" fillId="8" borderId="91" xfId="0" applyFont="1" applyFill="1" applyBorder="1"/>
    <xf numFmtId="0" fontId="7" fillId="0" borderId="62" xfId="0" applyFont="1" applyBorder="1" applyAlignment="1">
      <alignment horizontal="center"/>
    </xf>
    <xf numFmtId="0" fontId="7" fillId="0" borderId="73" xfId="0" applyFont="1" applyBorder="1" applyAlignment="1">
      <alignment horizontal="left"/>
    </xf>
    <xf numFmtId="0" fontId="4" fillId="0" borderId="15" xfId="0" applyFont="1" applyFill="1" applyBorder="1" applyAlignment="1">
      <alignment horizontal="center"/>
    </xf>
    <xf numFmtId="49" fontId="4" fillId="0" borderId="19" xfId="3" applyNumberFormat="1" applyFont="1" applyBorder="1" applyAlignment="1">
      <alignment horizontal="center" vertical="center"/>
    </xf>
    <xf numFmtId="0" fontId="7" fillId="0" borderId="78" xfId="0" applyFont="1" applyBorder="1" applyAlignment="1">
      <alignment horizontal="left"/>
    </xf>
    <xf numFmtId="49" fontId="3" fillId="0" borderId="75" xfId="3" quotePrefix="1" applyNumberFormat="1" applyFont="1" applyFill="1" applyBorder="1" applyAlignment="1">
      <alignment horizontal="center"/>
    </xf>
    <xf numFmtId="0" fontId="1" fillId="0" borderId="78" xfId="0" applyFont="1" applyBorder="1" applyAlignment="1">
      <alignment horizontal="left"/>
    </xf>
    <xf numFmtId="0" fontId="7" fillId="0" borderId="73" xfId="0" applyFont="1" applyBorder="1" applyAlignment="1">
      <alignment horizontal="center"/>
    </xf>
    <xf numFmtId="0" fontId="3" fillId="0" borderId="75" xfId="0" applyFont="1" applyBorder="1" applyAlignment="1">
      <alignment horizontal="left"/>
    </xf>
    <xf numFmtId="0" fontId="23" fillId="0" borderId="91" xfId="0" applyFont="1" applyBorder="1" applyAlignment="1">
      <alignment horizontal="center" vertical="center"/>
    </xf>
    <xf numFmtId="0" fontId="7" fillId="0" borderId="70" xfId="0" applyFont="1" applyBorder="1" applyAlignment="1">
      <alignment horizontal="left"/>
    </xf>
    <xf numFmtId="0" fontId="23" fillId="8" borderId="17" xfId="0" applyFont="1" applyFill="1" applyBorder="1"/>
    <xf numFmtId="0" fontId="23" fillId="8" borderId="80" xfId="0" applyFont="1" applyFill="1" applyBorder="1"/>
    <xf numFmtId="0" fontId="23" fillId="0" borderId="15" xfId="0" applyFont="1" applyFill="1" applyBorder="1" applyAlignment="1">
      <alignment horizontal="center"/>
    </xf>
    <xf numFmtId="41" fontId="6" fillId="3" borderId="93" xfId="6" applyFont="1" applyFill="1" applyBorder="1" applyAlignment="1" applyProtection="1">
      <alignment horizontal="right" vertical="center"/>
      <protection locked="0"/>
    </xf>
    <xf numFmtId="41" fontId="3" fillId="0" borderId="62" xfId="0" applyNumberFormat="1" applyFont="1" applyFill="1" applyBorder="1"/>
    <xf numFmtId="0" fontId="3" fillId="0" borderId="62" xfId="0" applyFont="1" applyFill="1" applyBorder="1"/>
    <xf numFmtId="41" fontId="1" fillId="0" borderId="62" xfId="0" applyNumberFormat="1" applyFont="1" applyFill="1" applyBorder="1"/>
    <xf numFmtId="0" fontId="17" fillId="0" borderId="5" xfId="4" applyFont="1" applyFill="1" applyBorder="1" applyAlignment="1" applyProtection="1">
      <alignment horizontal="center" vertical="center"/>
      <protection hidden="1"/>
    </xf>
    <xf numFmtId="164" fontId="8" fillId="2" borderId="2" xfId="6" applyNumberFormat="1" applyFont="1" applyFill="1" applyBorder="1" applyAlignment="1" applyProtection="1">
      <alignment horizontal="right" vertical="center"/>
      <protection locked="0"/>
    </xf>
    <xf numFmtId="0" fontId="4" fillId="8" borderId="72" xfId="0" applyFont="1" applyFill="1" applyBorder="1" applyAlignment="1">
      <alignment horizontal="left"/>
    </xf>
    <xf numFmtId="164" fontId="23" fillId="0" borderId="1" xfId="0" applyNumberFormat="1" applyFont="1" applyFill="1" applyBorder="1"/>
    <xf numFmtId="166" fontId="23" fillId="8" borderId="5" xfId="1" applyNumberFormat="1" applyFont="1" applyFill="1" applyBorder="1"/>
    <xf numFmtId="166" fontId="23" fillId="8" borderId="5" xfId="1" applyNumberFormat="1" applyFont="1" applyFill="1" applyBorder="1" applyAlignment="1">
      <alignment horizontal="right"/>
    </xf>
    <xf numFmtId="0" fontId="23" fillId="0" borderId="31" xfId="0" applyFont="1" applyFill="1" applyBorder="1" applyAlignment="1">
      <alignment horizontal="left"/>
    </xf>
    <xf numFmtId="41" fontId="4" fillId="8" borderId="62" xfId="0" applyNumberFormat="1" applyFont="1" applyFill="1" applyBorder="1"/>
    <xf numFmtId="164" fontId="23" fillId="8" borderId="62" xfId="0" applyNumberFormat="1" applyFont="1" applyFill="1" applyBorder="1" applyAlignment="1">
      <alignment horizontal="left"/>
    </xf>
    <xf numFmtId="0" fontId="23" fillId="8" borderId="11" xfId="0" applyFont="1" applyFill="1" applyBorder="1" applyAlignment="1">
      <alignment horizontal="left" vertical="center"/>
    </xf>
    <xf numFmtId="41" fontId="23" fillId="8" borderId="1" xfId="0" applyNumberFormat="1" applyFont="1" applyFill="1" applyBorder="1"/>
    <xf numFmtId="0" fontId="23" fillId="8" borderId="20" xfId="0" applyFont="1" applyFill="1" applyBorder="1"/>
    <xf numFmtId="0" fontId="7" fillId="10" borderId="75" xfId="0" applyFont="1" applyFill="1" applyBorder="1" applyAlignment="1">
      <alignment horizontal="center"/>
    </xf>
    <xf numFmtId="41" fontId="7" fillId="10" borderId="75" xfId="0" applyNumberFormat="1" applyFont="1" applyFill="1" applyBorder="1" applyAlignment="1">
      <alignment horizontal="left"/>
    </xf>
    <xf numFmtId="41" fontId="7" fillId="10" borderId="75" xfId="0" applyNumberFormat="1" applyFont="1" applyFill="1" applyBorder="1"/>
    <xf numFmtId="0" fontId="7" fillId="10" borderId="76" xfId="0" applyFont="1" applyFill="1" applyBorder="1" applyAlignment="1">
      <alignment horizontal="center"/>
    </xf>
    <xf numFmtId="41" fontId="7" fillId="10" borderId="76" xfId="0" applyNumberFormat="1" applyFont="1" applyFill="1" applyBorder="1" applyAlignment="1">
      <alignment horizontal="left"/>
    </xf>
    <xf numFmtId="41" fontId="7" fillId="10" borderId="7" xfId="0" applyNumberFormat="1" applyFont="1" applyFill="1" applyBorder="1"/>
    <xf numFmtId="0" fontId="7" fillId="10" borderId="5" xfId="0" applyFont="1" applyFill="1" applyBorder="1" applyAlignment="1">
      <alignment horizontal="center"/>
    </xf>
    <xf numFmtId="41" fontId="7" fillId="10" borderId="5" xfId="0" applyNumberFormat="1" applyFont="1" applyFill="1" applyBorder="1" applyAlignment="1">
      <alignment horizontal="left"/>
    </xf>
    <xf numFmtId="41" fontId="7" fillId="10" borderId="5" xfId="0" applyNumberFormat="1" applyFont="1" applyFill="1" applyBorder="1"/>
    <xf numFmtId="164" fontId="6" fillId="4" borderId="62" xfId="6" applyNumberFormat="1" applyFont="1" applyFill="1" applyBorder="1" applyAlignment="1" applyProtection="1">
      <alignment horizontal="right" vertical="center"/>
      <protection locked="0"/>
    </xf>
    <xf numFmtId="164" fontId="6" fillId="3" borderId="62" xfId="6" applyNumberFormat="1" applyFont="1" applyFill="1" applyBorder="1" applyAlignment="1" applyProtection="1">
      <alignment horizontal="right" vertical="center"/>
      <protection locked="0"/>
    </xf>
    <xf numFmtId="41" fontId="0" fillId="0" borderId="0" xfId="0" applyNumberFormat="1" applyFill="1"/>
    <xf numFmtId="165" fontId="0" fillId="0" borderId="0" xfId="1" applyFont="1" applyFill="1"/>
    <xf numFmtId="41" fontId="3" fillId="0" borderId="0" xfId="0" applyNumberFormat="1" applyFont="1"/>
    <xf numFmtId="49" fontId="3" fillId="7" borderId="75" xfId="3" applyNumberFormat="1" applyFont="1" applyFill="1" applyBorder="1" applyAlignment="1">
      <alignment horizontal="center"/>
    </xf>
    <xf numFmtId="0" fontId="3" fillId="7" borderId="77" xfId="0" applyFont="1" applyFill="1" applyBorder="1" applyAlignment="1">
      <alignment horizontal="left"/>
    </xf>
    <xf numFmtId="41" fontId="3" fillId="7" borderId="6" xfId="0" applyNumberFormat="1" applyFont="1" applyFill="1" applyBorder="1"/>
    <xf numFmtId="41" fontId="3" fillId="7" borderId="0" xfId="2" applyFont="1" applyFill="1"/>
    <xf numFmtId="0" fontId="3" fillId="7" borderId="0" xfId="0" applyFont="1" applyFill="1"/>
    <xf numFmtId="49" fontId="3" fillId="7" borderId="76" xfId="3" applyNumberFormat="1" applyFont="1" applyFill="1" applyBorder="1" applyAlignment="1">
      <alignment horizontal="center"/>
    </xf>
    <xf numFmtId="41" fontId="3" fillId="7" borderId="7" xfId="0" applyNumberFormat="1" applyFont="1" applyFill="1" applyBorder="1"/>
    <xf numFmtId="49" fontId="3" fillId="7" borderId="0" xfId="3" applyNumberFormat="1" applyFont="1" applyFill="1" applyBorder="1" applyAlignment="1">
      <alignment horizontal="center"/>
    </xf>
    <xf numFmtId="49" fontId="3" fillId="7" borderId="18" xfId="3" applyNumberFormat="1" applyFont="1" applyFill="1" applyBorder="1" applyAlignment="1">
      <alignment horizontal="center"/>
    </xf>
    <xf numFmtId="0" fontId="3" fillId="7" borderId="31" xfId="0" applyFont="1" applyFill="1" applyBorder="1" applyAlignment="1">
      <alignment horizontal="left"/>
    </xf>
    <xf numFmtId="41" fontId="3" fillId="7" borderId="5" xfId="0" applyNumberFormat="1" applyFont="1" applyFill="1" applyBorder="1"/>
    <xf numFmtId="0" fontId="4" fillId="9" borderId="5" xfId="0" applyFont="1" applyFill="1" applyBorder="1" applyAlignment="1">
      <alignment horizontal="center"/>
    </xf>
    <xf numFmtId="41" fontId="33" fillId="0" borderId="6" xfId="0" applyNumberFormat="1" applyFont="1" applyBorder="1"/>
    <xf numFmtId="41" fontId="33" fillId="0" borderId="7" xfId="0" applyNumberFormat="1" applyFont="1" applyBorder="1"/>
    <xf numFmtId="41" fontId="33" fillId="0" borderId="7" xfId="0" applyNumberFormat="1" applyFont="1" applyFill="1" applyBorder="1"/>
    <xf numFmtId="166" fontId="12" fillId="2" borderId="34" xfId="4" applyNumberFormat="1" applyFont="1" applyFill="1" applyBorder="1"/>
    <xf numFmtId="0" fontId="3" fillId="0" borderId="77" xfId="0" applyFont="1" applyFill="1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7" fillId="0" borderId="75" xfId="0" applyFont="1" applyFill="1" applyBorder="1" applyAlignment="1">
      <alignment horizontal="center"/>
    </xf>
    <xf numFmtId="41" fontId="7" fillId="0" borderId="75" xfId="0" applyNumberFormat="1" applyFont="1" applyFill="1" applyBorder="1" applyAlignment="1">
      <alignment horizontal="left"/>
    </xf>
    <xf numFmtId="0" fontId="7" fillId="0" borderId="76" xfId="0" applyFont="1" applyFill="1" applyBorder="1" applyAlignment="1">
      <alignment horizontal="center"/>
    </xf>
    <xf numFmtId="41" fontId="7" fillId="0" borderId="76" xfId="0" applyNumberFormat="1" applyFont="1" applyFill="1" applyBorder="1" applyAlignment="1">
      <alignment horizontal="left"/>
    </xf>
    <xf numFmtId="0" fontId="7" fillId="0" borderId="5" xfId="0" applyFont="1" applyFill="1" applyBorder="1" applyAlignment="1">
      <alignment horizontal="center"/>
    </xf>
    <xf numFmtId="41" fontId="7" fillId="0" borderId="5" xfId="0" applyNumberFormat="1" applyFont="1" applyFill="1" applyBorder="1" applyAlignment="1">
      <alignment horizontal="left"/>
    </xf>
    <xf numFmtId="41" fontId="33" fillId="0" borderId="23" xfId="0" applyNumberFormat="1" applyFont="1" applyBorder="1"/>
    <xf numFmtId="0" fontId="8" fillId="2" borderId="26" xfId="4" applyFont="1" applyFill="1" applyBorder="1" applyAlignment="1" applyProtection="1">
      <alignment horizontal="left" vertical="center" indent="4"/>
      <protection locked="0"/>
    </xf>
    <xf numFmtId="166" fontId="8" fillId="2" borderId="36" xfId="6" applyNumberFormat="1" applyFont="1" applyFill="1" applyBorder="1" applyAlignment="1" applyProtection="1">
      <alignment horizontal="right" vertical="center"/>
      <protection locked="0"/>
    </xf>
    <xf numFmtId="164" fontId="6" fillId="3" borderId="91" xfId="6" applyNumberFormat="1" applyFont="1" applyFill="1" applyBorder="1" applyAlignment="1" applyProtection="1">
      <alignment horizontal="right" vertical="center"/>
      <protection locked="0"/>
    </xf>
    <xf numFmtId="0" fontId="32" fillId="2" borderId="2" xfId="0" applyFont="1" applyFill="1" applyBorder="1" applyAlignment="1" applyProtection="1">
      <alignment horizontal="left" vertical="center" indent="9"/>
      <protection locked="0"/>
    </xf>
    <xf numFmtId="41" fontId="3" fillId="0" borderId="0" xfId="0" applyNumberFormat="1" applyFont="1" applyFill="1"/>
    <xf numFmtId="41" fontId="7" fillId="0" borderId="18" xfId="0" applyNumberFormat="1" applyFont="1" applyFill="1" applyBorder="1"/>
    <xf numFmtId="168" fontId="3" fillId="2" borderId="0" xfId="6" quotePrefix="1" applyNumberFormat="1" applyFont="1" applyFill="1"/>
    <xf numFmtId="41" fontId="33" fillId="0" borderId="55" xfId="0" applyNumberFormat="1" applyFont="1" applyFill="1" applyBorder="1"/>
    <xf numFmtId="41" fontId="33" fillId="0" borderId="32" xfId="0" applyNumberFormat="1" applyFont="1" applyBorder="1"/>
    <xf numFmtId="41" fontId="33" fillId="0" borderId="23" xfId="0" applyNumberFormat="1" applyFont="1" applyFill="1" applyBorder="1"/>
    <xf numFmtId="49" fontId="0" fillId="0" borderId="0" xfId="0" applyNumberFormat="1"/>
    <xf numFmtId="49" fontId="0" fillId="0" borderId="0" xfId="0" applyNumberFormat="1" applyFill="1"/>
    <xf numFmtId="49" fontId="3" fillId="0" borderId="0" xfId="0" applyNumberFormat="1" applyFont="1"/>
    <xf numFmtId="49" fontId="3" fillId="8" borderId="0" xfId="0" applyNumberFormat="1" applyFont="1" applyFill="1"/>
    <xf numFmtId="49" fontId="0" fillId="0" borderId="0" xfId="0" applyNumberFormat="1" applyFill="1" applyBorder="1"/>
    <xf numFmtId="49" fontId="3" fillId="0" borderId="0" xfId="0" applyNumberFormat="1" applyFont="1" applyFill="1"/>
    <xf numFmtId="49" fontId="0" fillId="8" borderId="0" xfId="0" applyNumberFormat="1" applyFill="1"/>
    <xf numFmtId="49" fontId="1" fillId="0" borderId="0" xfId="0" applyNumberFormat="1" applyFont="1" applyFill="1" applyAlignment="1">
      <alignment wrapText="1"/>
    </xf>
    <xf numFmtId="49" fontId="1" fillId="0" borderId="0" xfId="0" applyNumberFormat="1" applyFont="1"/>
    <xf numFmtId="49" fontId="1" fillId="0" borderId="0" xfId="0" applyNumberFormat="1" applyFont="1" applyFill="1" applyAlignment="1">
      <alignment horizontal="center" wrapText="1"/>
    </xf>
    <xf numFmtId="49" fontId="3" fillId="0" borderId="0" xfId="0" applyNumberFormat="1" applyFont="1" applyFill="1" applyAlignment="1">
      <alignment wrapText="1"/>
    </xf>
    <xf numFmtId="0" fontId="6" fillId="2" borderId="0" xfId="4" applyFont="1" applyFill="1" applyBorder="1" applyAlignment="1">
      <alignment horizontal="center"/>
    </xf>
    <xf numFmtId="0" fontId="6" fillId="2" borderId="16" xfId="4" applyFont="1" applyFill="1" applyBorder="1" applyAlignment="1">
      <alignment horizontal="center"/>
    </xf>
    <xf numFmtId="0" fontId="12" fillId="2" borderId="41" xfId="4" applyFont="1" applyFill="1" applyBorder="1" applyAlignment="1">
      <alignment horizontal="center"/>
    </xf>
    <xf numFmtId="0" fontId="12" fillId="2" borderId="42" xfId="4" applyFont="1" applyFill="1" applyBorder="1" applyAlignment="1">
      <alignment horizontal="center"/>
    </xf>
    <xf numFmtId="0" fontId="12" fillId="2" borderId="43" xfId="4" applyFont="1" applyFill="1" applyBorder="1" applyAlignment="1">
      <alignment horizontal="center"/>
    </xf>
    <xf numFmtId="0" fontId="12" fillId="2" borderId="15" xfId="4" applyFont="1" applyFill="1" applyBorder="1" applyAlignment="1">
      <alignment horizontal="center"/>
    </xf>
    <xf numFmtId="0" fontId="12" fillId="2" borderId="0" xfId="4" applyFont="1" applyFill="1" applyBorder="1" applyAlignment="1">
      <alignment horizontal="center"/>
    </xf>
    <xf numFmtId="0" fontId="12" fillId="2" borderId="16" xfId="4" applyFont="1" applyFill="1" applyBorder="1" applyAlignment="1">
      <alignment horizontal="center"/>
    </xf>
    <xf numFmtId="0" fontId="22" fillId="2" borderId="15" xfId="4" applyFont="1" applyFill="1" applyBorder="1" applyAlignment="1">
      <alignment horizontal="center"/>
    </xf>
    <xf numFmtId="0" fontId="22" fillId="2" borderId="0" xfId="4" applyFont="1" applyFill="1" applyBorder="1" applyAlignment="1">
      <alignment horizontal="center"/>
    </xf>
    <xf numFmtId="0" fontId="22" fillId="2" borderId="16" xfId="4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3" borderId="7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75" xfId="0" applyFont="1" applyFill="1" applyBorder="1" applyAlignment="1" applyProtection="1">
      <alignment horizontal="center" vertical="center" wrapText="1"/>
      <protection locked="0"/>
    </xf>
    <xf numFmtId="0" fontId="6" fillId="3" borderId="5" xfId="0" applyFont="1" applyFill="1" applyBorder="1" applyAlignment="1" applyProtection="1">
      <alignment horizontal="center" vertical="center" wrapText="1"/>
      <protection locked="0"/>
    </xf>
    <xf numFmtId="0" fontId="6" fillId="3" borderId="20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6" fillId="3" borderId="72" xfId="0" applyFont="1" applyFill="1" applyBorder="1" applyAlignment="1" applyProtection="1">
      <alignment horizontal="center" vertical="center" wrapText="1"/>
      <protection locked="0"/>
    </xf>
    <xf numFmtId="0" fontId="6" fillId="3" borderId="73" xfId="0" applyFont="1" applyFill="1" applyBorder="1" applyAlignment="1" applyProtection="1">
      <alignment horizontal="center" vertical="center" wrapText="1"/>
      <protection locked="0"/>
    </xf>
    <xf numFmtId="0" fontId="6" fillId="3" borderId="74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/>
    </xf>
    <xf numFmtId="0" fontId="12" fillId="2" borderId="42" xfId="0" applyFont="1" applyFill="1" applyBorder="1" applyAlignment="1">
      <alignment horizontal="center"/>
    </xf>
    <xf numFmtId="0" fontId="12" fillId="2" borderId="43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16" xfId="0" applyFont="1" applyFill="1" applyBorder="1" applyAlignment="1">
      <alignment horizontal="center"/>
    </xf>
    <xf numFmtId="0" fontId="22" fillId="2" borderId="15" xfId="0" applyFont="1" applyFill="1" applyBorder="1" applyAlignment="1">
      <alignment horizontal="center"/>
    </xf>
    <xf numFmtId="0" fontId="22" fillId="2" borderId="0" xfId="0" applyFont="1" applyFill="1" applyBorder="1" applyAlignment="1">
      <alignment horizontal="center"/>
    </xf>
    <xf numFmtId="0" fontId="22" fillId="2" borderId="16" xfId="0" applyFont="1" applyFill="1" applyBorder="1" applyAlignment="1">
      <alignment horizontal="center"/>
    </xf>
    <xf numFmtId="0" fontId="6" fillId="3" borderId="76" xfId="0" applyFont="1" applyFill="1" applyBorder="1" applyAlignment="1" applyProtection="1">
      <alignment horizontal="center" vertical="center" wrapText="1"/>
      <protection locked="0"/>
    </xf>
    <xf numFmtId="0" fontId="6" fillId="3" borderId="31" xfId="0" applyFont="1" applyFill="1" applyBorder="1" applyAlignment="1" applyProtection="1">
      <alignment horizontal="center" vertical="center" wrapText="1"/>
      <protection locked="0"/>
    </xf>
    <xf numFmtId="0" fontId="6" fillId="3" borderId="18" xfId="0" applyFont="1" applyFill="1" applyBorder="1" applyAlignment="1" applyProtection="1">
      <alignment horizontal="center" vertical="center" wrapText="1"/>
      <protection locked="0"/>
    </xf>
    <xf numFmtId="0" fontId="6" fillId="3" borderId="32" xfId="0" applyFont="1" applyFill="1" applyBorder="1" applyAlignment="1" applyProtection="1">
      <alignment horizontal="center" vertical="center" wrapText="1"/>
      <protection locked="0"/>
    </xf>
    <xf numFmtId="0" fontId="6" fillId="3" borderId="39" xfId="0" applyFont="1" applyFill="1" applyBorder="1" applyAlignment="1" applyProtection="1">
      <alignment horizontal="center" vertical="center" wrapText="1"/>
      <protection locked="0"/>
    </xf>
    <xf numFmtId="0" fontId="14" fillId="0" borderId="41" xfId="4" applyFont="1" applyFill="1" applyBorder="1" applyAlignment="1" applyProtection="1">
      <alignment horizontal="center"/>
      <protection hidden="1"/>
    </xf>
    <xf numFmtId="0" fontId="14" fillId="0" borderId="42" xfId="4" applyFont="1" applyFill="1" applyBorder="1" applyAlignment="1" applyProtection="1">
      <alignment horizontal="center"/>
      <protection hidden="1"/>
    </xf>
    <xf numFmtId="0" fontId="14" fillId="0" borderId="43" xfId="4" applyFont="1" applyFill="1" applyBorder="1" applyAlignment="1" applyProtection="1">
      <alignment horizontal="center"/>
      <protection hidden="1"/>
    </xf>
    <xf numFmtId="0" fontId="15" fillId="0" borderId="15" xfId="4" applyFont="1" applyFill="1" applyBorder="1" applyAlignment="1" applyProtection="1">
      <alignment horizontal="center" vertical="center"/>
      <protection locked="0"/>
    </xf>
    <xf numFmtId="0" fontId="15" fillId="0" borderId="0" xfId="4" applyFont="1" applyFill="1" applyBorder="1" applyAlignment="1" applyProtection="1">
      <alignment horizontal="center" vertical="center"/>
      <protection locked="0"/>
    </xf>
    <xf numFmtId="0" fontId="15" fillId="0" borderId="16" xfId="4" applyFont="1" applyFill="1" applyBorder="1" applyAlignment="1" applyProtection="1">
      <alignment horizontal="center" vertical="center"/>
      <protection locked="0"/>
    </xf>
    <xf numFmtId="0" fontId="17" fillId="0" borderId="21" xfId="4" applyFont="1" applyFill="1" applyBorder="1" applyAlignment="1" applyProtection="1">
      <alignment horizontal="center" vertical="center"/>
      <protection hidden="1"/>
    </xf>
    <xf numFmtId="0" fontId="17" fillId="0" borderId="19" xfId="4" applyFont="1" applyFill="1" applyBorder="1" applyAlignment="1" applyProtection="1">
      <alignment horizontal="center" vertical="center"/>
      <protection hidden="1"/>
    </xf>
    <xf numFmtId="0" fontId="17" fillId="0" borderId="22" xfId="4" applyFont="1" applyFill="1" applyBorder="1" applyAlignment="1" applyProtection="1">
      <alignment horizontal="center" vertical="center"/>
      <protection hidden="1"/>
    </xf>
    <xf numFmtId="0" fontId="17" fillId="0" borderId="5" xfId="4" applyFont="1" applyFill="1" applyBorder="1" applyAlignment="1" applyProtection="1">
      <alignment horizontal="center" vertical="center"/>
      <protection hidden="1"/>
    </xf>
    <xf numFmtId="0" fontId="17" fillId="0" borderId="45" xfId="4" applyFont="1" applyFill="1" applyBorder="1" applyAlignment="1" applyProtection="1">
      <alignment horizontal="center" vertical="center"/>
      <protection hidden="1"/>
    </xf>
    <xf numFmtId="0" fontId="17" fillId="0" borderId="46" xfId="4" applyFont="1" applyFill="1" applyBorder="1" applyAlignment="1" applyProtection="1">
      <alignment horizontal="center" vertical="center"/>
      <protection hidden="1"/>
    </xf>
    <xf numFmtId="0" fontId="17" fillId="0" borderId="47" xfId="4" applyFont="1" applyFill="1" applyBorder="1" applyAlignment="1" applyProtection="1">
      <alignment horizontal="center" vertical="center"/>
      <protection hidden="1"/>
    </xf>
    <xf numFmtId="0" fontId="14" fillId="0" borderId="15" xfId="4" applyFont="1" applyFill="1" applyBorder="1" applyAlignment="1" applyProtection="1">
      <alignment horizontal="center" vertical="center"/>
      <protection hidden="1"/>
    </xf>
    <xf numFmtId="0" fontId="14" fillId="0" borderId="0" xfId="4" applyFont="1" applyFill="1" applyBorder="1" applyAlignment="1" applyProtection="1">
      <alignment horizontal="center" vertical="center"/>
      <protection hidden="1"/>
    </xf>
    <xf numFmtId="0" fontId="14" fillId="0" borderId="16" xfId="4" applyFont="1" applyFill="1" applyBorder="1" applyAlignment="1" applyProtection="1">
      <alignment horizontal="center" vertical="center"/>
      <protection hidden="1"/>
    </xf>
    <xf numFmtId="49" fontId="29" fillId="10" borderId="65" xfId="8" applyNumberFormat="1" applyFont="1" applyFill="1" applyBorder="1" applyAlignment="1">
      <alignment horizontal="center" vertical="center" wrapText="1"/>
    </xf>
    <xf numFmtId="49" fontId="29" fillId="10" borderId="82" xfId="8" applyNumberFormat="1" applyFont="1" applyFill="1" applyBorder="1" applyAlignment="1">
      <alignment horizontal="center" vertical="center" wrapText="1"/>
    </xf>
    <xf numFmtId="49" fontId="29" fillId="10" borderId="66" xfId="8" applyNumberFormat="1" applyFont="1" applyFill="1" applyBorder="1" applyAlignment="1">
      <alignment horizontal="center" vertical="center" wrapText="1"/>
    </xf>
    <xf numFmtId="49" fontId="29" fillId="10" borderId="57" xfId="8" applyNumberFormat="1" applyFont="1" applyFill="1" applyBorder="1" applyAlignment="1">
      <alignment horizontal="center" vertical="center" wrapText="1"/>
    </xf>
    <xf numFmtId="49" fontId="29" fillId="10" borderId="64" xfId="8" applyNumberFormat="1" applyFont="1" applyFill="1" applyBorder="1" applyAlignment="1">
      <alignment horizontal="center" vertical="center" wrapText="1"/>
    </xf>
    <xf numFmtId="49" fontId="29" fillId="10" borderId="67" xfId="8" applyNumberFormat="1" applyFont="1" applyFill="1" applyBorder="1" applyAlignment="1">
      <alignment horizontal="center" vertical="center" wrapText="1"/>
    </xf>
    <xf numFmtId="49" fontId="29" fillId="10" borderId="68" xfId="8" applyNumberFormat="1" applyFont="1" applyFill="1" applyBorder="1" applyAlignment="1">
      <alignment horizontal="center" vertical="center" wrapText="1"/>
    </xf>
    <xf numFmtId="49" fontId="29" fillId="10" borderId="69" xfId="8" applyNumberFormat="1" applyFont="1" applyFill="1" applyBorder="1" applyAlignment="1">
      <alignment horizontal="center" vertical="center" wrapText="1"/>
    </xf>
    <xf numFmtId="0" fontId="4" fillId="9" borderId="72" xfId="0" applyFont="1" applyFill="1" applyBorder="1" applyAlignment="1">
      <alignment horizontal="center"/>
    </xf>
    <xf numFmtId="0" fontId="4" fillId="9" borderId="73" xfId="0" applyFont="1" applyFill="1" applyBorder="1" applyAlignment="1">
      <alignment horizontal="center"/>
    </xf>
    <xf numFmtId="0" fontId="4" fillId="9" borderId="74" xfId="0" applyFont="1" applyFill="1" applyBorder="1" applyAlignment="1">
      <alignment horizontal="center"/>
    </xf>
    <xf numFmtId="0" fontId="4" fillId="9" borderId="7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0" borderId="95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23" fillId="9" borderId="91" xfId="0" applyFont="1" applyFill="1" applyBorder="1" applyAlignment="1">
      <alignment horizontal="center" vertical="center"/>
    </xf>
    <xf numFmtId="0" fontId="23" fillId="9" borderId="73" xfId="0" applyFont="1" applyFill="1" applyBorder="1" applyAlignment="1">
      <alignment horizontal="center" vertical="center"/>
    </xf>
    <xf numFmtId="0" fontId="23" fillId="9" borderId="74" xfId="0" applyFont="1" applyFill="1" applyBorder="1" applyAlignment="1">
      <alignment horizontal="center" vertical="center"/>
    </xf>
    <xf numFmtId="0" fontId="4" fillId="9" borderId="75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4" fillId="9" borderId="88" xfId="0" applyFont="1" applyFill="1" applyBorder="1" applyAlignment="1">
      <alignment horizontal="center"/>
    </xf>
    <xf numFmtId="0" fontId="4" fillId="9" borderId="78" xfId="0" applyFont="1" applyFill="1" applyBorder="1" applyAlignment="1">
      <alignment horizontal="center"/>
    </xf>
    <xf numFmtId="0" fontId="4" fillId="9" borderId="17" xfId="0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0" fontId="4" fillId="0" borderId="88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9" borderId="18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23" fillId="0" borderId="95" xfId="0" applyFont="1" applyFill="1" applyBorder="1" applyAlignment="1">
      <alignment horizontal="center" vertical="center"/>
    </xf>
    <xf numFmtId="0" fontId="23" fillId="0" borderId="20" xfId="0" applyFont="1" applyFill="1" applyBorder="1" applyAlignment="1">
      <alignment horizontal="center" vertical="center"/>
    </xf>
    <xf numFmtId="0" fontId="23" fillId="0" borderId="19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 wrapText="1"/>
    </xf>
    <xf numFmtId="0" fontId="23" fillId="0" borderId="17" xfId="0" applyFont="1" applyFill="1" applyBorder="1" applyAlignment="1">
      <alignment horizontal="center" vertical="center" wrapText="1"/>
    </xf>
    <xf numFmtId="41" fontId="23" fillId="0" borderId="31" xfId="2" applyFont="1" applyFill="1" applyBorder="1" applyAlignment="1">
      <alignment horizontal="center"/>
    </xf>
    <xf numFmtId="41" fontId="23" fillId="0" borderId="18" xfId="2" applyFont="1" applyFill="1" applyBorder="1" applyAlignment="1">
      <alignment horizontal="center"/>
    </xf>
    <xf numFmtId="0" fontId="23" fillId="9" borderId="18" xfId="0" applyFont="1" applyFill="1" applyBorder="1" applyAlignment="1">
      <alignment horizontal="center" vertical="center"/>
    </xf>
    <xf numFmtId="0" fontId="23" fillId="9" borderId="91" xfId="0" applyFont="1" applyFill="1" applyBorder="1" applyAlignment="1">
      <alignment horizontal="center"/>
    </xf>
    <xf numFmtId="0" fontId="23" fillId="9" borderId="73" xfId="0" applyFont="1" applyFill="1" applyBorder="1" applyAlignment="1">
      <alignment horizontal="center"/>
    </xf>
    <xf numFmtId="0" fontId="23" fillId="0" borderId="95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9" borderId="30" xfId="0" applyFont="1" applyFill="1" applyBorder="1" applyAlignment="1">
      <alignment horizontal="center"/>
    </xf>
    <xf numFmtId="0" fontId="23" fillId="9" borderId="1" xfId="0" applyFont="1" applyFill="1" applyBorder="1" applyAlignment="1">
      <alignment horizontal="center"/>
    </xf>
    <xf numFmtId="0" fontId="23" fillId="9" borderId="80" xfId="0" applyFont="1" applyFill="1" applyBorder="1" applyAlignment="1">
      <alignment horizontal="center"/>
    </xf>
    <xf numFmtId="0" fontId="23" fillId="9" borderId="62" xfId="0" applyFont="1" applyFill="1" applyBorder="1" applyAlignment="1">
      <alignment horizontal="center"/>
    </xf>
    <xf numFmtId="0" fontId="4" fillId="9" borderId="80" xfId="0" applyFont="1" applyFill="1" applyBorder="1" applyAlignment="1">
      <alignment horizontal="center"/>
    </xf>
    <xf numFmtId="0" fontId="4" fillId="9" borderId="62" xfId="0" applyFont="1" applyFill="1" applyBorder="1" applyAlignment="1">
      <alignment horizontal="center"/>
    </xf>
    <xf numFmtId="0" fontId="4" fillId="0" borderId="95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76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9" borderId="70" xfId="0" applyFont="1" applyFill="1" applyBorder="1" applyAlignment="1">
      <alignment horizontal="center"/>
    </xf>
    <xf numFmtId="0" fontId="4" fillId="9" borderId="31" xfId="0" applyFont="1" applyFill="1" applyBorder="1" applyAlignment="1">
      <alignment horizontal="center"/>
    </xf>
    <xf numFmtId="0" fontId="23" fillId="0" borderId="6" xfId="0" applyFont="1" applyBorder="1" applyAlignment="1">
      <alignment horizontal="left" vertical="center"/>
    </xf>
    <xf numFmtId="0" fontId="23" fillId="0" borderId="7" xfId="0" applyFont="1" applyBorder="1" applyAlignment="1">
      <alignment horizontal="left" vertical="center"/>
    </xf>
    <xf numFmtId="0" fontId="23" fillId="0" borderId="76" xfId="0" applyFont="1" applyBorder="1" applyAlignment="1">
      <alignment horizontal="left" vertical="center"/>
    </xf>
    <xf numFmtId="0" fontId="23" fillId="0" borderId="5" xfId="0" applyFont="1" applyBorder="1" applyAlignment="1">
      <alignment horizontal="left" vertical="center"/>
    </xf>
    <xf numFmtId="0" fontId="23" fillId="0" borderId="78" xfId="0" applyFont="1" applyFill="1" applyBorder="1" applyAlignment="1">
      <alignment horizontal="left" vertical="center"/>
    </xf>
    <xf numFmtId="0" fontId="23" fillId="0" borderId="23" xfId="0" applyFont="1" applyFill="1" applyBorder="1" applyAlignment="1">
      <alignment horizontal="left" vertical="center"/>
    </xf>
    <xf numFmtId="0" fontId="23" fillId="0" borderId="32" xfId="0" applyFont="1" applyFill="1" applyBorder="1" applyAlignment="1">
      <alignment horizontal="left" vertical="center"/>
    </xf>
    <xf numFmtId="0" fontId="23" fillId="0" borderId="7" xfId="0" applyFont="1" applyFill="1" applyBorder="1" applyAlignment="1">
      <alignment horizontal="left" vertical="center"/>
    </xf>
    <xf numFmtId="0" fontId="23" fillId="0" borderId="5" xfId="0" applyFont="1" applyFill="1" applyBorder="1" applyAlignment="1">
      <alignment horizontal="left" vertical="center"/>
    </xf>
    <xf numFmtId="0" fontId="23" fillId="0" borderId="6" xfId="0" applyFont="1" applyFill="1" applyBorder="1" applyAlignment="1">
      <alignment horizontal="left" vertical="center"/>
    </xf>
    <xf numFmtId="0" fontId="23" fillId="0" borderId="76" xfId="0" applyFont="1" applyFill="1" applyBorder="1" applyAlignment="1">
      <alignment horizontal="left" vertical="center"/>
    </xf>
    <xf numFmtId="0" fontId="23" fillId="0" borderId="77" xfId="0" applyFont="1" applyFill="1" applyBorder="1" applyAlignment="1">
      <alignment horizontal="left" vertical="center" wrapText="1"/>
    </xf>
    <xf numFmtId="0" fontId="23" fillId="0" borderId="31" xfId="0" applyFont="1" applyFill="1" applyBorder="1" applyAlignment="1">
      <alignment horizontal="left" vertical="center" wrapText="1"/>
    </xf>
    <xf numFmtId="0" fontId="4" fillId="0" borderId="75" xfId="0" applyFont="1" applyBorder="1" applyAlignment="1">
      <alignment horizontal="left" vertical="center"/>
    </xf>
    <xf numFmtId="0" fontId="4" fillId="0" borderId="76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14" xfId="0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1" xfId="0" applyFont="1" applyFill="1" applyBorder="1" applyAlignment="1">
      <alignment horizontal="left" vertical="center"/>
    </xf>
    <xf numFmtId="0" fontId="23" fillId="10" borderId="15" xfId="0" applyFont="1" applyFill="1" applyBorder="1" applyAlignment="1">
      <alignment horizontal="center" vertical="center" wrapText="1"/>
    </xf>
    <xf numFmtId="0" fontId="23" fillId="10" borderId="17" xfId="0" applyFont="1" applyFill="1" applyBorder="1" applyAlignment="1">
      <alignment horizontal="center" vertical="center" wrapText="1"/>
    </xf>
    <xf numFmtId="0" fontId="4" fillId="7" borderId="95" xfId="0" applyFont="1" applyFill="1" applyBorder="1" applyAlignment="1">
      <alignment horizontal="center" vertical="center"/>
    </xf>
    <xf numFmtId="0" fontId="4" fillId="7" borderId="20" xfId="0" applyFont="1" applyFill="1" applyBorder="1" applyAlignment="1">
      <alignment horizontal="center" vertical="center"/>
    </xf>
    <xf numFmtId="0" fontId="4" fillId="7" borderId="19" xfId="0" applyFont="1" applyFill="1" applyBorder="1" applyAlignment="1">
      <alignment horizontal="center" vertical="center"/>
    </xf>
  </cellXfs>
  <cellStyles count="16">
    <cellStyle name="Comma" xfId="1" builtinId="3"/>
    <cellStyle name="Comma [0]" xfId="2" builtinId="6"/>
    <cellStyle name="Comma [0] 10" xfId="3" xr:uid="{00000000-0005-0000-0000-000002000000}"/>
    <cellStyle name="Comma [0] 2" xfId="6" xr:uid="{00000000-0005-0000-0000-000003000000}"/>
    <cellStyle name="Comma [0] 3" xfId="11" xr:uid="{00000000-0005-0000-0000-000004000000}"/>
    <cellStyle name="Comma 2" xfId="5" xr:uid="{00000000-0005-0000-0000-000005000000}"/>
    <cellStyle name="Comma 3" xfId="12" xr:uid="{00000000-0005-0000-0000-000006000000}"/>
    <cellStyle name="Normal" xfId="0" builtinId="0"/>
    <cellStyle name="Normal 2" xfId="4" xr:uid="{00000000-0005-0000-0000-000008000000}"/>
    <cellStyle name="Normal 3" xfId="8" xr:uid="{00000000-0005-0000-0000-000009000000}"/>
    <cellStyle name="Normal 4" xfId="10" xr:uid="{00000000-0005-0000-0000-00000A000000}"/>
    <cellStyle name="Normal 76" xfId="9" xr:uid="{00000000-0005-0000-0000-00000B000000}"/>
    <cellStyle name="Percent" xfId="14" builtinId="5"/>
    <cellStyle name="Percent 2" xfId="7" xr:uid="{00000000-0005-0000-0000-00000C000000}"/>
    <cellStyle name="Percent 3" xfId="13" xr:uid="{00000000-0005-0000-0000-00000D000000}"/>
    <cellStyle name="S5" xfId="15" xr:uid="{A051D304-AFE9-463D-B283-DC194B1A7B85}"/>
  </cellStyles>
  <dxfs count="0"/>
  <tableStyles count="0" defaultTableStyle="TableStyleMedium2" defaultPivotStyle="PivotStyleLight16"/>
  <colors>
    <mruColors>
      <color rgb="FF00BC00"/>
      <color rgb="FF006C00"/>
      <color rgb="FF588838"/>
      <color rgb="FF4D77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8.xml"/><Relationship Id="rId21" Type="http://schemas.openxmlformats.org/officeDocument/2006/relationships/externalLink" Target="externalLinks/externalLink13.xml"/><Relationship Id="rId42" Type="http://schemas.openxmlformats.org/officeDocument/2006/relationships/externalLink" Target="externalLinks/externalLink34.xml"/><Relationship Id="rId47" Type="http://schemas.openxmlformats.org/officeDocument/2006/relationships/externalLink" Target="externalLinks/externalLink39.xml"/><Relationship Id="rId63" Type="http://schemas.openxmlformats.org/officeDocument/2006/relationships/externalLink" Target="externalLinks/externalLink55.xml"/><Relationship Id="rId68" Type="http://schemas.openxmlformats.org/officeDocument/2006/relationships/externalLink" Target="externalLinks/externalLink60.xml"/><Relationship Id="rId16" Type="http://schemas.openxmlformats.org/officeDocument/2006/relationships/externalLink" Target="externalLinks/externalLink8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7.xml"/><Relationship Id="rId53" Type="http://schemas.openxmlformats.org/officeDocument/2006/relationships/externalLink" Target="externalLinks/externalLink45.xml"/><Relationship Id="rId58" Type="http://schemas.openxmlformats.org/officeDocument/2006/relationships/externalLink" Target="externalLinks/externalLink50.xml"/><Relationship Id="rId66" Type="http://schemas.openxmlformats.org/officeDocument/2006/relationships/externalLink" Target="externalLinks/externalLink58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3.xml"/><Relationship Id="rId19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40.xml"/><Relationship Id="rId56" Type="http://schemas.openxmlformats.org/officeDocument/2006/relationships/externalLink" Target="externalLinks/externalLink48.xml"/><Relationship Id="rId64" Type="http://schemas.openxmlformats.org/officeDocument/2006/relationships/externalLink" Target="externalLinks/externalLink56.xml"/><Relationship Id="rId69" Type="http://schemas.openxmlformats.org/officeDocument/2006/relationships/externalLink" Target="externalLinks/externalLink61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3.xml"/><Relationship Id="rId72" Type="http://schemas.openxmlformats.org/officeDocument/2006/relationships/externalLink" Target="externalLinks/externalLink6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externalLink" Target="externalLinks/externalLink38.xml"/><Relationship Id="rId59" Type="http://schemas.openxmlformats.org/officeDocument/2006/relationships/externalLink" Target="externalLinks/externalLink51.xml"/><Relationship Id="rId67" Type="http://schemas.openxmlformats.org/officeDocument/2006/relationships/externalLink" Target="externalLinks/externalLink59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Relationship Id="rId54" Type="http://schemas.openxmlformats.org/officeDocument/2006/relationships/externalLink" Target="externalLinks/externalLink46.xml"/><Relationship Id="rId62" Type="http://schemas.openxmlformats.org/officeDocument/2006/relationships/externalLink" Target="externalLinks/externalLink54.xml"/><Relationship Id="rId70" Type="http://schemas.openxmlformats.org/officeDocument/2006/relationships/externalLink" Target="externalLinks/externalLink62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49" Type="http://schemas.openxmlformats.org/officeDocument/2006/relationships/externalLink" Target="externalLinks/externalLink41.xml"/><Relationship Id="rId57" Type="http://schemas.openxmlformats.org/officeDocument/2006/relationships/externalLink" Target="externalLinks/externalLink49.xml"/><Relationship Id="rId10" Type="http://schemas.openxmlformats.org/officeDocument/2006/relationships/externalLink" Target="externalLinks/externalLink2.xml"/><Relationship Id="rId31" Type="http://schemas.openxmlformats.org/officeDocument/2006/relationships/externalLink" Target="externalLinks/externalLink23.xml"/><Relationship Id="rId44" Type="http://schemas.openxmlformats.org/officeDocument/2006/relationships/externalLink" Target="externalLinks/externalLink36.xml"/><Relationship Id="rId52" Type="http://schemas.openxmlformats.org/officeDocument/2006/relationships/externalLink" Target="externalLinks/externalLink44.xml"/><Relationship Id="rId60" Type="http://schemas.openxmlformats.org/officeDocument/2006/relationships/externalLink" Target="externalLinks/externalLink52.xml"/><Relationship Id="rId65" Type="http://schemas.openxmlformats.org/officeDocument/2006/relationships/externalLink" Target="externalLinks/externalLink57.xml"/><Relationship Id="rId73" Type="http://schemas.openxmlformats.org/officeDocument/2006/relationships/externalLink" Target="externalLinks/externalLink6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9" Type="http://schemas.openxmlformats.org/officeDocument/2006/relationships/externalLink" Target="externalLinks/externalLink31.xml"/><Relationship Id="rId34" Type="http://schemas.openxmlformats.org/officeDocument/2006/relationships/externalLink" Target="externalLinks/externalLink26.xml"/><Relationship Id="rId50" Type="http://schemas.openxmlformats.org/officeDocument/2006/relationships/externalLink" Target="externalLinks/externalLink42.xml"/><Relationship Id="rId55" Type="http://schemas.openxmlformats.org/officeDocument/2006/relationships/externalLink" Target="externalLinks/externalLink47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3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0</xdr:col>
      <xdr:colOff>0</xdr:colOff>
      <xdr:row>4</xdr:row>
      <xdr:rowOff>0</xdr:rowOff>
    </xdr:to>
    <xdr:sp macro="" textlink="">
      <xdr:nvSpPr>
        <xdr:cNvPr id="2" name="FPMExcelClientSheetOptionstb1" hidden="1">
          <a:extLst>
            <a:ext uri="{FF2B5EF4-FFF2-40B4-BE49-F238E27FC236}">
              <a16:creationId xmlns:a16="http://schemas.microsoft.com/office/drawing/2014/main" id="{B2D8C826-506C-45E7-AFD1-171AE1841BEF}"/>
            </a:ext>
          </a:extLst>
        </xdr:cNvPr>
        <xdr:cNvSpPr/>
      </xdr:nvSpPr>
      <xdr:spPr>
        <a:xfrm>
          <a:off x="0" y="400050"/>
          <a:ext cx="0" cy="0"/>
        </a:xfrm>
        <a:prstGeom prst="rect">
          <a:avLst/>
        </a:prstGeom>
      </xdr:spPr>
    </xdr:sp>
    <xdr:clientData/>
  </xdr:twoCellAnchor>
  <xdr:twoCellAnchor>
    <xdr:from>
      <xdr:col>0</xdr:col>
      <xdr:colOff>0</xdr:colOff>
      <xdr:row>4</xdr:row>
      <xdr:rowOff>0</xdr:rowOff>
    </xdr:from>
    <xdr:to>
      <xdr:col>0</xdr:col>
      <xdr:colOff>0</xdr:colOff>
      <xdr:row>4</xdr:row>
      <xdr:rowOff>0</xdr:rowOff>
    </xdr:to>
    <xdr:sp macro="" textlink="">
      <xdr:nvSpPr>
        <xdr:cNvPr id="3" name="ConnectionDescriptorsInfotb1" hidden="1">
          <a:extLst>
            <a:ext uri="{FF2B5EF4-FFF2-40B4-BE49-F238E27FC236}">
              <a16:creationId xmlns:a16="http://schemas.microsoft.com/office/drawing/2014/main" id="{5792E8C9-5F82-4F54-B1EB-44FDBC1F4246}"/>
            </a:ext>
          </a:extLst>
        </xdr:cNvPr>
        <xdr:cNvSpPr/>
      </xdr:nvSpPr>
      <xdr:spPr>
        <a:xfrm>
          <a:off x="0" y="400050"/>
          <a:ext cx="0" cy="0"/>
        </a:xfrm>
        <a:prstGeom prst="rect">
          <a:avLst/>
        </a:prstGeom>
      </xdr:spPr>
    </xdr:sp>
    <xdr:clientData/>
  </xdr:twoCellAnchor>
  <xdr:twoCellAnchor>
    <xdr:from>
      <xdr:col>0</xdr:col>
      <xdr:colOff>0</xdr:colOff>
      <xdr:row>4</xdr:row>
      <xdr:rowOff>0</xdr:rowOff>
    </xdr:from>
    <xdr:to>
      <xdr:col>0</xdr:col>
      <xdr:colOff>0</xdr:colOff>
      <xdr:row>4</xdr:row>
      <xdr:rowOff>0</xdr:rowOff>
    </xdr:to>
    <xdr:sp macro="" textlink="">
      <xdr:nvSpPr>
        <xdr:cNvPr id="4" name="MultipleReportManagerInfotb1" hidden="1">
          <a:extLst>
            <a:ext uri="{FF2B5EF4-FFF2-40B4-BE49-F238E27FC236}">
              <a16:creationId xmlns:a16="http://schemas.microsoft.com/office/drawing/2014/main" id="{5BFF003A-758D-4206-9097-0803062DB7A7}"/>
            </a:ext>
          </a:extLst>
        </xdr:cNvPr>
        <xdr:cNvSpPr/>
      </xdr:nvSpPr>
      <xdr:spPr>
        <a:xfrm>
          <a:off x="0" y="400050"/>
          <a:ext cx="0" cy="0"/>
        </a:xfrm>
        <a:prstGeom prst="rect">
          <a:avLst/>
        </a:prstGeom>
      </xdr:spPr>
    </xdr:sp>
    <xdr:clientData/>
  </xdr:twoCellAnchor>
  <xdr:twoCellAnchor>
    <xdr:from>
      <xdr:col>0</xdr:col>
      <xdr:colOff>0</xdr:colOff>
      <xdr:row>4</xdr:row>
      <xdr:rowOff>0</xdr:rowOff>
    </xdr:from>
    <xdr:to>
      <xdr:col>0</xdr:col>
      <xdr:colOff>0</xdr:colOff>
      <xdr:row>4</xdr:row>
      <xdr:rowOff>0</xdr:rowOff>
    </xdr:to>
    <xdr:sp macro="" textlink="">
      <xdr:nvSpPr>
        <xdr:cNvPr id="5" name="AnalyzerDynReport000tb1" hidden="1">
          <a:extLst>
            <a:ext uri="{FF2B5EF4-FFF2-40B4-BE49-F238E27FC236}">
              <a16:creationId xmlns:a16="http://schemas.microsoft.com/office/drawing/2014/main" id="{91537FF1-1499-4F7D-9C8D-4F07EF6D72D4}"/>
            </a:ext>
          </a:extLst>
        </xdr:cNvPr>
        <xdr:cNvSpPr/>
      </xdr:nvSpPr>
      <xdr:spPr>
        <a:xfrm>
          <a:off x="0" y="400050"/>
          <a:ext cx="0" cy="0"/>
        </a:xfrm>
        <a:prstGeom prst="rect">
          <a:avLst/>
        </a:prstGeom>
      </xdr:spPr>
    </xdr:sp>
    <xdr:clientData/>
  </xdr:twoCellAnchor>
  <xdr:twoCellAnchor>
    <xdr:from>
      <xdr:col>0</xdr:col>
      <xdr:colOff>0</xdr:colOff>
      <xdr:row>4</xdr:row>
      <xdr:rowOff>0</xdr:rowOff>
    </xdr:from>
    <xdr:to>
      <xdr:col>0</xdr:col>
      <xdr:colOff>0</xdr:colOff>
      <xdr:row>4</xdr:row>
      <xdr:rowOff>0</xdr:rowOff>
    </xdr:to>
    <xdr:sp macro="" textlink="">
      <xdr:nvSpPr>
        <xdr:cNvPr id="6" name="ReportSubmitManagerControltb1" hidden="1">
          <a:extLst>
            <a:ext uri="{FF2B5EF4-FFF2-40B4-BE49-F238E27FC236}">
              <a16:creationId xmlns:a16="http://schemas.microsoft.com/office/drawing/2014/main" id="{FD2FE27B-0DC3-43B2-88AB-F3BA90D6881B}"/>
            </a:ext>
          </a:extLst>
        </xdr:cNvPr>
        <xdr:cNvSpPr/>
      </xdr:nvSpPr>
      <xdr:spPr>
        <a:xfrm>
          <a:off x="0" y="400050"/>
          <a:ext cx="0" cy="0"/>
        </a:xfrm>
        <a:prstGeom prst="rect">
          <a:avLst/>
        </a:prstGeom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1828800</xdr:colOff>
      <xdr:row>0</xdr:row>
      <xdr:rowOff>0</xdr:rowOff>
    </xdr:to>
    <xdr:sp macro="" textlink="">
      <xdr:nvSpPr>
        <xdr:cNvPr id="7" name="AnalyzerDynReport001tb1" hidden="1">
          <a:extLst>
            <a:ext uri="{FF2B5EF4-FFF2-40B4-BE49-F238E27FC236}">
              <a16:creationId xmlns:a16="http://schemas.microsoft.com/office/drawing/2014/main" id="{531BCDA3-8739-4F1C-9AC2-4C79CAE310C8}"/>
            </a:ext>
          </a:extLst>
        </xdr:cNvPr>
        <xdr:cNvSpPr/>
      </xdr:nvSpPr>
      <xdr:spPr>
        <a:xfrm>
          <a:off x="0" y="0"/>
          <a:ext cx="1828800" cy="0"/>
        </a:xfrm>
        <a:prstGeom prst="rect">
          <a:avLst/>
        </a:prstGeom>
      </xdr:spPr>
    </xdr:sp>
    <xdr:clientData/>
  </xdr:twoCellAnchor>
  <xdr:twoCellAnchor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8" name="FPMExcelClientSheetOptionstb1" hidden="1">
          <a:extLst>
            <a:ext uri="{FF2B5EF4-FFF2-40B4-BE49-F238E27FC236}">
              <a16:creationId xmlns:a16="http://schemas.microsoft.com/office/drawing/2014/main" id="{B598C61A-DD09-49E5-829D-51070047D0E9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00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9" name="ConnectionDescriptorsInfotb1" hidden="1">
          <a:extLst>
            <a:ext uri="{FF2B5EF4-FFF2-40B4-BE49-F238E27FC236}">
              <a16:creationId xmlns:a16="http://schemas.microsoft.com/office/drawing/2014/main" id="{FDBB9478-CDF1-47CC-A169-B58F10C67BAE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00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0" name="MultipleReportManagerInfotb1" hidden="1">
          <a:extLst>
            <a:ext uri="{FF2B5EF4-FFF2-40B4-BE49-F238E27FC236}">
              <a16:creationId xmlns:a16="http://schemas.microsoft.com/office/drawing/2014/main" id="{5B141572-8A0C-49AC-93A8-9600D55D3CCE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00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1" name="AnalyzerDynReport000tb1" hidden="1">
          <a:extLst>
            <a:ext uri="{FF2B5EF4-FFF2-40B4-BE49-F238E27FC236}">
              <a16:creationId xmlns:a16="http://schemas.microsoft.com/office/drawing/2014/main" id="{278664A4-F612-4C40-902F-4B0FA9691B6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00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2" name="ReportSubmitManagerControltb1" hidden="1">
          <a:extLst>
            <a:ext uri="{FF2B5EF4-FFF2-40B4-BE49-F238E27FC236}">
              <a16:creationId xmlns:a16="http://schemas.microsoft.com/office/drawing/2014/main" id="{0919B6C1-0906-4A03-B9B8-628A309A4945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00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1828800</xdr:colOff>
      <xdr:row>0</xdr:row>
      <xdr:rowOff>0</xdr:rowOff>
    </xdr:to>
    <xdr:pic>
      <xdr:nvPicPr>
        <xdr:cNvPr id="13" name="AnalyzerDynReport001tb1" hidden="1">
          <a:extLst>
            <a:ext uri="{FF2B5EF4-FFF2-40B4-BE49-F238E27FC236}">
              <a16:creationId xmlns:a16="http://schemas.microsoft.com/office/drawing/2014/main" id="{EE9CCBFF-47F4-4114-8AE9-117FDBEC3F65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1828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914400</xdr:colOff>
      <xdr:row>0</xdr:row>
      <xdr:rowOff>0</xdr:rowOff>
    </xdr:to>
    <xdr:sp macro="" textlink="">
      <xdr:nvSpPr>
        <xdr:cNvPr id="14" name="FPMExcelClientSheetOptionstb1" hidden="1">
          <a:extLst>
            <a:ext uri="{63B3BB69-23CF-44E3-9099-C40C66FF867C}">
              <a14:compatExt xmlns:a14="http://schemas.microsoft.com/office/drawing/2010/main" spid="_x0000_s7169"/>
            </a:ext>
            <a:ext uri="{FF2B5EF4-FFF2-40B4-BE49-F238E27FC236}">
              <a16:creationId xmlns:a16="http://schemas.microsoft.com/office/drawing/2014/main" id="{C9AC1422-10BF-42A7-BD9F-1DEBA70372AF}"/>
            </a:ext>
          </a:extLst>
        </xdr:cNvPr>
        <xdr:cNvSpPr/>
      </xdr:nvSpPr>
      <xdr:spPr>
        <a:xfrm>
          <a:off x="0" y="0"/>
          <a:ext cx="914400" cy="0"/>
        </a:xfrm>
        <a:prstGeom prst="rect">
          <a:avLst/>
        </a:prstGeom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914400</xdr:colOff>
      <xdr:row>0</xdr:row>
      <xdr:rowOff>0</xdr:rowOff>
    </xdr:to>
    <xdr:pic>
      <xdr:nvPicPr>
        <xdr:cNvPr id="15" name="FPMExcelClientSheetOptionstb1" hidden="1">
          <a:extLst>
            <a:ext uri="{FF2B5EF4-FFF2-40B4-BE49-F238E27FC236}">
              <a16:creationId xmlns:a16="http://schemas.microsoft.com/office/drawing/2014/main" id="{625A53B6-D98A-4FC8-ADE2-EE2D8EBB9907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6" name="FPMExcelClientSheetOptionstb1" hidden="1">
          <a:extLst>
            <a:ext uri="{FF2B5EF4-FFF2-40B4-BE49-F238E27FC236}">
              <a16:creationId xmlns:a16="http://schemas.microsoft.com/office/drawing/2014/main" id="{37BDBABA-1200-424E-B7E3-105CECB7D44A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7" name="ConnectionDescriptorsInfotb1" hidden="1">
          <a:extLst>
            <a:ext uri="{FF2B5EF4-FFF2-40B4-BE49-F238E27FC236}">
              <a16:creationId xmlns:a16="http://schemas.microsoft.com/office/drawing/2014/main" id="{A949260E-30C8-467E-AB6A-B733A4FDF696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8" name="MultipleReportManagerInfotb1" hidden="1">
          <a:extLst>
            <a:ext uri="{FF2B5EF4-FFF2-40B4-BE49-F238E27FC236}">
              <a16:creationId xmlns:a16="http://schemas.microsoft.com/office/drawing/2014/main" id="{16A80E5A-7AAD-4CC0-9A07-7F95FCAC1EB1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9" name="AnalyzerDynReport000tb1" hidden="1">
          <a:extLst>
            <a:ext uri="{FF2B5EF4-FFF2-40B4-BE49-F238E27FC236}">
              <a16:creationId xmlns:a16="http://schemas.microsoft.com/office/drawing/2014/main" id="{78BC2536-B0A5-4B42-B819-1CFFD1B4C248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20" name="ReportSubmitManagerControltb1" hidden="1">
          <a:extLst>
            <a:ext uri="{FF2B5EF4-FFF2-40B4-BE49-F238E27FC236}">
              <a16:creationId xmlns:a16="http://schemas.microsoft.com/office/drawing/2014/main" id="{226FF549-C317-4D09-88BD-ED729A50BF62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1197428</xdr:colOff>
      <xdr:row>3</xdr:row>
      <xdr:rowOff>33618</xdr:rowOff>
    </xdr:from>
    <xdr:to>
      <xdr:col>7</xdr:col>
      <xdr:colOff>703088</xdr:colOff>
      <xdr:row>6</xdr:row>
      <xdr:rowOff>156881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5E93241-497C-4C04-BF92-14FC6F270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8653" y="233643"/>
          <a:ext cx="2303289" cy="7233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0</xdr:col>
      <xdr:colOff>0</xdr:colOff>
      <xdr:row>2</xdr:row>
      <xdr:rowOff>0</xdr:rowOff>
    </xdr:to>
    <xdr:sp macro="" textlink="">
      <xdr:nvSpPr>
        <xdr:cNvPr id="2" name="FPMExcelClientSheetOptionstb1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200025"/>
          <a:ext cx="0" cy="0"/>
        </a:xfrm>
        <a:prstGeom prst="rect">
          <a:avLst/>
        </a:prstGeom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0</xdr:col>
      <xdr:colOff>0</xdr:colOff>
      <xdr:row>2</xdr:row>
      <xdr:rowOff>0</xdr:rowOff>
    </xdr:to>
    <xdr:sp macro="" textlink="">
      <xdr:nvSpPr>
        <xdr:cNvPr id="3" name="ConnectionDescriptorsInfotb1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200025"/>
          <a:ext cx="0" cy="0"/>
        </a:xfrm>
        <a:prstGeom prst="rect">
          <a:avLst/>
        </a:prstGeom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0</xdr:col>
      <xdr:colOff>0</xdr:colOff>
      <xdr:row>2</xdr:row>
      <xdr:rowOff>0</xdr:rowOff>
    </xdr:to>
    <xdr:sp macro="" textlink="">
      <xdr:nvSpPr>
        <xdr:cNvPr id="4" name="MultipleReportManagerInfotb1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200025"/>
          <a:ext cx="0" cy="0"/>
        </a:xfrm>
        <a:prstGeom prst="rect">
          <a:avLst/>
        </a:prstGeom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0</xdr:col>
      <xdr:colOff>0</xdr:colOff>
      <xdr:row>2</xdr:row>
      <xdr:rowOff>0</xdr:rowOff>
    </xdr:to>
    <xdr:sp macro="" textlink="">
      <xdr:nvSpPr>
        <xdr:cNvPr id="5" name="AnalyzerDynReport000tb1" hidden="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200025"/>
          <a:ext cx="0" cy="0"/>
        </a:xfrm>
        <a:prstGeom prst="rect">
          <a:avLst/>
        </a:prstGeom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0</xdr:col>
      <xdr:colOff>0</xdr:colOff>
      <xdr:row>2</xdr:row>
      <xdr:rowOff>0</xdr:rowOff>
    </xdr:to>
    <xdr:sp macro="" textlink="">
      <xdr:nvSpPr>
        <xdr:cNvPr id="6" name="ReportSubmitManagerControltb1" hidden="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0" y="200025"/>
          <a:ext cx="0" cy="0"/>
        </a:xfrm>
        <a:prstGeom prst="rect">
          <a:avLst/>
        </a:prstGeom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1828800</xdr:colOff>
      <xdr:row>1</xdr:row>
      <xdr:rowOff>0</xdr:rowOff>
    </xdr:to>
    <xdr:sp macro="" textlink="">
      <xdr:nvSpPr>
        <xdr:cNvPr id="7" name="AnalyzerDynReport001tb1" hidden="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0" y="0"/>
          <a:ext cx="1828800" cy="0"/>
        </a:xfrm>
        <a:prstGeom prst="rect">
          <a:avLst/>
        </a:prstGeom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8" name="FPMExcelClientSheetOptionstb1" hidden="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9" name="ConnectionDescriptorsInfotb1" hidden="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0" name="MultipleReportManagerInfotb1" hidden="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1" name="AnalyzerDynReport000tb1" hidden="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2" name="ReportSubmitManagerControltb1" hidden="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1828800</xdr:colOff>
      <xdr:row>1</xdr:row>
      <xdr:rowOff>0</xdr:rowOff>
    </xdr:to>
    <xdr:pic>
      <xdr:nvPicPr>
        <xdr:cNvPr id="13" name="AnalyzerDynReport001tb1" hidden="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1828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914400</xdr:colOff>
      <xdr:row>1</xdr:row>
      <xdr:rowOff>0</xdr:rowOff>
    </xdr:to>
    <xdr:sp macro="" textlink="">
      <xdr:nvSpPr>
        <xdr:cNvPr id="14" name="FPMExcelClientSheetOptionstb1" hidden="1">
          <a:extLst>
            <a:ext uri="{63B3BB69-23CF-44E3-9099-C40C66FF867C}">
              <a14:compatExt xmlns:a14="http://schemas.microsoft.com/office/drawing/2010/main" spid="_x0000_s7169"/>
            </a:ex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0" y="0"/>
          <a:ext cx="914400" cy="0"/>
        </a:xfrm>
        <a:prstGeom prst="rect">
          <a:avLst/>
        </a:prstGeom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914400</xdr:colOff>
      <xdr:row>1</xdr:row>
      <xdr:rowOff>0</xdr:rowOff>
    </xdr:to>
    <xdr:pic>
      <xdr:nvPicPr>
        <xdr:cNvPr id="15" name="FPMExcelClientSheetOptionstb1" hidden="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16" name="FPMExcelClientSheetOptionstb1" hidden="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17" name="ConnectionDescriptorsInfotb1" hidden="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18" name="MultipleReportManagerInfotb1" hidden="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19" name="AnalyzerDynReport000tb1" hidden="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0" name="ReportSubmitManagerControltb1" hidden="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1828800</xdr:colOff>
      <xdr:row>1</xdr:row>
      <xdr:rowOff>0</xdr:rowOff>
    </xdr:to>
    <xdr:sp macro="" textlink="">
      <xdr:nvSpPr>
        <xdr:cNvPr id="22" name="AnalyzerDynReport001tb1" hidden="1">
          <a:extLst>
            <a:ext uri="{FF2B5EF4-FFF2-40B4-BE49-F238E27FC236}">
              <a16:creationId xmlns:a16="http://schemas.microsoft.com/office/drawing/2014/main" id="{E72EA851-9C64-4E49-BD99-1D4030BD5407}"/>
            </a:ext>
          </a:extLst>
        </xdr:cNvPr>
        <xdr:cNvSpPr/>
      </xdr:nvSpPr>
      <xdr:spPr>
        <a:xfrm>
          <a:off x="0" y="200025"/>
          <a:ext cx="1828800" cy="0"/>
        </a:xfrm>
        <a:prstGeom prst="rect">
          <a:avLst/>
        </a:prstGeom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3" name="FPMExcelClientSheetOptionstb1" hidden="1">
          <a:extLst>
            <a:ext uri="{FF2B5EF4-FFF2-40B4-BE49-F238E27FC236}">
              <a16:creationId xmlns:a16="http://schemas.microsoft.com/office/drawing/2014/main" id="{C81221BA-D7F2-434C-83EC-E643F93EF264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00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5" name="ConnectionDescriptorsInfotb1" hidden="1">
          <a:extLst>
            <a:ext uri="{FF2B5EF4-FFF2-40B4-BE49-F238E27FC236}">
              <a16:creationId xmlns:a16="http://schemas.microsoft.com/office/drawing/2014/main" id="{B7006742-722C-44FF-B222-FFBAAA036EDD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00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6" name="MultipleReportManagerInfotb1" hidden="1">
          <a:extLst>
            <a:ext uri="{FF2B5EF4-FFF2-40B4-BE49-F238E27FC236}">
              <a16:creationId xmlns:a16="http://schemas.microsoft.com/office/drawing/2014/main" id="{D8F5AA4A-F76B-4455-B23F-02B3CBFDBD17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00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7" name="AnalyzerDynReport000tb1" hidden="1">
          <a:extLst>
            <a:ext uri="{FF2B5EF4-FFF2-40B4-BE49-F238E27FC236}">
              <a16:creationId xmlns:a16="http://schemas.microsoft.com/office/drawing/2014/main" id="{C8E04B66-8A25-42BB-A001-3BAC951AD4B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00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8" name="ReportSubmitManagerControltb1" hidden="1">
          <a:extLst>
            <a:ext uri="{FF2B5EF4-FFF2-40B4-BE49-F238E27FC236}">
              <a16:creationId xmlns:a16="http://schemas.microsoft.com/office/drawing/2014/main" id="{A0800986-B1C0-41E7-8275-1621170BF96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00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1828800</xdr:colOff>
      <xdr:row>1</xdr:row>
      <xdr:rowOff>0</xdr:rowOff>
    </xdr:to>
    <xdr:pic>
      <xdr:nvPicPr>
        <xdr:cNvPr id="29" name="AnalyzerDynReport001tb1" hidden="1">
          <a:extLst>
            <a:ext uri="{FF2B5EF4-FFF2-40B4-BE49-F238E27FC236}">
              <a16:creationId xmlns:a16="http://schemas.microsoft.com/office/drawing/2014/main" id="{F257F4FC-53F1-4C2E-83BB-E4E7C7B030F8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1828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914400</xdr:colOff>
      <xdr:row>1</xdr:row>
      <xdr:rowOff>0</xdr:rowOff>
    </xdr:to>
    <xdr:sp macro="" textlink="">
      <xdr:nvSpPr>
        <xdr:cNvPr id="30" name="FPMExcelClientSheetOptionstb1" hidden="1">
          <a:extLst>
            <a:ext uri="{63B3BB69-23CF-44E3-9099-C40C66FF867C}">
              <a14:compatExt xmlns:a14="http://schemas.microsoft.com/office/drawing/2010/main" spid="_x0000_s7169"/>
            </a:ext>
            <a:ext uri="{FF2B5EF4-FFF2-40B4-BE49-F238E27FC236}">
              <a16:creationId xmlns:a16="http://schemas.microsoft.com/office/drawing/2014/main" id="{2ABF2B93-9571-49F0-948B-2D69A69F88E5}"/>
            </a:ext>
          </a:extLst>
        </xdr:cNvPr>
        <xdr:cNvSpPr/>
      </xdr:nvSpPr>
      <xdr:spPr>
        <a:xfrm>
          <a:off x="0" y="200025"/>
          <a:ext cx="914400" cy="0"/>
        </a:xfrm>
        <a:prstGeom prst="rect">
          <a:avLst/>
        </a:prstGeom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914400</xdr:colOff>
      <xdr:row>1</xdr:row>
      <xdr:rowOff>0</xdr:rowOff>
    </xdr:to>
    <xdr:pic>
      <xdr:nvPicPr>
        <xdr:cNvPr id="31" name="FPMExcelClientSheetOptionstb1" hidden="1">
          <a:extLst>
            <a:ext uri="{FF2B5EF4-FFF2-40B4-BE49-F238E27FC236}">
              <a16:creationId xmlns:a16="http://schemas.microsoft.com/office/drawing/2014/main" id="{6C04AAFF-24E7-48A7-92AD-1A21CC269401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914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2" name="FPMExcelClientSheetOptionstb1" hidden="1">
          <a:extLst>
            <a:ext uri="{FF2B5EF4-FFF2-40B4-BE49-F238E27FC236}">
              <a16:creationId xmlns:a16="http://schemas.microsoft.com/office/drawing/2014/main" id="{242B557D-54FA-4D1A-8BEF-C4AC44246E72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3" name="ConnectionDescriptorsInfotb1" hidden="1">
          <a:extLst>
            <a:ext uri="{FF2B5EF4-FFF2-40B4-BE49-F238E27FC236}">
              <a16:creationId xmlns:a16="http://schemas.microsoft.com/office/drawing/2014/main" id="{F517232A-010C-4E48-A64D-19462DDCB1BE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4" name="MultipleReportManagerInfotb1" hidden="1">
          <a:extLst>
            <a:ext uri="{FF2B5EF4-FFF2-40B4-BE49-F238E27FC236}">
              <a16:creationId xmlns:a16="http://schemas.microsoft.com/office/drawing/2014/main" id="{59C20DBB-BB2A-4F87-8871-C9054C0ACB55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5" name="AnalyzerDynReport000tb1" hidden="1">
          <a:extLst>
            <a:ext uri="{FF2B5EF4-FFF2-40B4-BE49-F238E27FC236}">
              <a16:creationId xmlns:a16="http://schemas.microsoft.com/office/drawing/2014/main" id="{84443A88-8751-4658-857B-C3F3BDC4B5A8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6" name="ReportSubmitManagerControltb1" hidden="1">
          <a:extLst>
            <a:ext uri="{FF2B5EF4-FFF2-40B4-BE49-F238E27FC236}">
              <a16:creationId xmlns:a16="http://schemas.microsoft.com/office/drawing/2014/main" id="{6EB7B915-1A8F-477B-9EB8-8FBA3861F274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11</xdr:col>
      <xdr:colOff>680358</xdr:colOff>
      <xdr:row>1</xdr:row>
      <xdr:rowOff>56030</xdr:rowOff>
    </xdr:from>
    <xdr:ext cx="2112260" cy="692363"/>
    <xdr:pic>
      <xdr:nvPicPr>
        <xdr:cNvPr id="37" name="Picture 36">
          <a:extLst>
            <a:ext uri="{FF2B5EF4-FFF2-40B4-BE49-F238E27FC236}">
              <a16:creationId xmlns:a16="http://schemas.microsoft.com/office/drawing/2014/main" id="{68AF7EB1-6F33-4BB2-9762-7E2F57C5A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5483" y="256055"/>
          <a:ext cx="2112260" cy="6923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371474</xdr:colOff>
      <xdr:row>1</xdr:row>
      <xdr:rowOff>85725</xdr:rowOff>
    </xdr:from>
    <xdr:to>
      <xdr:col>12</xdr:col>
      <xdr:colOff>428625</xdr:colOff>
      <xdr:row>4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4" y="304800"/>
          <a:ext cx="1724026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371474</xdr:colOff>
      <xdr:row>1</xdr:row>
      <xdr:rowOff>85725</xdr:rowOff>
    </xdr:from>
    <xdr:to>
      <xdr:col>12</xdr:col>
      <xdr:colOff>428625</xdr:colOff>
      <xdr:row>4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495878-70B7-44DC-B749-08054BBA9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7974" y="180975"/>
          <a:ext cx="1724026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342900</xdr:colOff>
      <xdr:row>1</xdr:row>
      <xdr:rowOff>47625</xdr:rowOff>
    </xdr:from>
    <xdr:ext cx="2000250" cy="640335"/>
    <xdr:pic>
      <xdr:nvPicPr>
        <xdr:cNvPr id="3" name="Picture 2">
          <a:extLst>
            <a:ext uri="{FF2B5EF4-FFF2-40B4-BE49-F238E27FC236}">
              <a16:creationId xmlns:a16="http://schemas.microsoft.com/office/drawing/2014/main" id="{10BB347D-7DE0-4C06-B26F-CA2413FD7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" y="295275"/>
          <a:ext cx="2000250" cy="6403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BS1354ROS\aws\Documents%20and%20Settings\AABSUser\My%20Documents\Fixed%20assets%20register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insta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bs01\abs01\HAZAIRIN21\Activity%20Report-2002\Activity%20Report%20-06-2002\HAZAIRIN21\monthly%20cash%20flow\FICH\Monthly%20Statement\Asia%20Consolidated\2000\Final\Sp_Wasco-120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ounting\2004\WINDOWS\TEMP\Dga9_Augs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Working%20files\08.03-%20Elmar\FY2003\Final\EFE-JM\My%20Documents\Audit\Previous%20Jobs\State%20Street%20Bank%20&amp;%20Trust%20Co%20Spore%20Br%20YE31122002\K%20Section\Sgp_fassgm%20Final%2020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B-FIN-FAROUQ\rti\Audit%20Report%2022%20Feb%2003\BSU_2000_GTI_AR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ANGEAN\P%20Q%20R\2004\l.Dec-04\FQR_Q4_200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mpjktdc01\emp-kangean\KANGEAN\P%20Q%20R\2004\l.Dec-04\FQR_Q4_2004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sphalt%20Bangun%20Sarana\ABS%202005\AB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CTP2001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RFS4002\TAX\LOCALOFF\CLACTNG\WORKING\RAUTE\BREC9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tj\data\FIN-REP\Indira\ENTITLEMENT\Entl2001\Mar01\Entitlemen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bs01\abs01\HAZAIRIN21\Activity%20Report-2002\Activity%20Report%20-06-2002\HAZAIRIN21\monthly%20cash%20flow\FICH\Docparis\Budgets\Budget1-2001\AsiaConso-B_1-01%20JP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O-T-H-E-R-S\Audit%20Tools\Training%20Materials\Standard%20working%20papers%20per%20account\TITO\Audit%20LBI%202006\WS%20HOLDING%20KE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udid\Desktop\OPERATIO\BUDGET\BUDGET\BPPKA\ONWJDB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UD2000I\RONKE\BAKRIE18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ounting\2004\WINDOWS\TEMP\DGA20_05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ounting\2004\WINDOWS\TEMP\DGA20_06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Finance\RECONCILIATION\2007\2007-12\RECON-10-Fixed%20Assets-0712%20New%20Calculation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Working%20files\08.03-%20Elmar\FY2003\Final\EFE-JM\windows\TEMP\Fixed%20Assets%20Listing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/Jkt_agung_dea/my%20documents/Plan_Dept/Budget-BMO-2002-rev#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Variances%20proform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tj\data\bud99p\partners\RECOV99P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Share\Shared%20files\AAuditor\Transkon\Asset%20Register%20-%20Transkon%20MASTER%20200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udit\Adj%20sheets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ounting\2004\WINDOWS\TEMP\DGA20_0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PREPORT\Forecasts\2003\Oct_FC\Shipping%20Program%20-%202003%20Forecast%2016%20October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Finance\E&amp;Ocode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ABS\WP%20komp\WP%20ABS%202004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amuel\WP%201205\Falsh%20Disk\Bud2003\Bd2003e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SU_2000_GTI_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riott\DATA\Clients\E&amp;Y\Nalco\FY2003\Finals\AWP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tj\data\Doris\2000\Financial%20Statement\Report-Sep\A%20M%20B%20B\RRS%20Input%20Version%2023%20rev%20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UD2000I\BUD99\OP20035A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DINA%2006%202013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O-T-H-E-R-S\Audit%20Tools\Training%20Materials\Standard%20working%20papers%20per%20account\Joyce\EMP_Lapindo\Worksheet%20LBI%20Corp%20Dec%2006_vSatria_v190107_FINAL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jg-rusdiana\OUTSTANDING-EKO\My%20Documents\FS-NOTE%20PT.BC\FS-NOTE%202001\FS-NOTES-COMP-08'0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IS\Desktop\EMP\EMP%20MUnic%20Sep\%23KPSA%20Sept%202005\%23KPSA%20-%20Sept%202005\Working%20Paper\%23%23%20K_O_N_D_U_R\KPSA\Worksheets\Bank%20mayapada%202002\TJ&amp;AR%202003\,,BALIKPAPAN%202002\P&amp;L%20Convert%20to%20IDR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Arutmin\Pefindo\BUMI\Loan%20Analysis\BNI46\BUMI\Bond%20Issuance\Arutmin_75million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udit%20Jb\wp\BSU_2000_GTI_AR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MADINA%202012\LAP%20KEU%202012\LK.%20MARET%2010\LK%20MADINA%2009%20OK\Laporan%20Kegiatan%20Bulanan%20Kebun%20Madina%20Juli%202009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2\kp_net\PROGRES\Biaya%20Departemen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udid\Desktop\Documents%20and%20Settings\Lindawak\My%20Documents\EMP\LRPModel\3rd%20pass\EMP\EMP%20Tbk%20LRP%20v9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110%20Cash%20on%20hand%20Combined%20Leadsheet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WP%20BB%202002A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Dga9_Augst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P_ABS04\WP%20ABS%202004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~1\Audid\LOCALS~1\Temp\Temporary%20Directory%201%20for%20WP%20Excel%20IJV%20LBI%20March-2006.zip\BSU_2000_GTI_AR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amuel\WP%201205\Falsh%20Disk\%23BCMI-2005\%23%20B%20C%20M%20I\%23BCMI_Dec_2005\WP_Interim%20Oct%202005\COGS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Sun425-4\DOCS\OBAIS2AGI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UD2000I\BUD99\OP20033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PREPORT\CMonth\1OPREPv5_9oct03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albpn-trmsun\v_temp\BAI\Financial%20Statement\Income%20Statement\BAI%20Statement%20of%20Income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semco\data%20umum\kristian\WP&amp;B03_Report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%23%23IJV%20LAPINDO%20BRANTAS%20Sept%202005\Audit%20Files\Grant%20Thornton%20Indonesia_BNY_Year%202001\Report%20Audit%202001\BSU_2000_GTI_AR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krie&amp;Brothers\WP%202003\WP%20BB%20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ompaq\AppData\Local\Temp\Rar$DI00.992\02.%20Lap.%20Stock%20Gudang%20Bulan%20Februari%2016%20(No.%20Baru)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lients\Vivendi\FY%202001\Statutory%20Audit\ASIA%20WIP%20-%202001\WIP%20ACTIVE%20DEC%2001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25105;&#30340;&#20844;&#25991;&#21253;\1998&#24180;6&#26376;\&#20915;&#31639;&#25552;&#30424;&#19979;&#21457;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ounting\2004\WINDOWS\TEMP\DGA20_07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Audid\LOCALS~1\Temp\Temporary%20Directory%201%20for%20WP%20Excel%20IJV%20LBI%20March-2006.zip\Audit%20Files\Grant%20Thornton%20Indonesia_BNY_Year%202001\Report%20Audit%202001\BSU_2000_GTI_AR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PT%20PRIMA%20TPK\LAPORAN%20KEUANGAN%20TAHUN%202020\LAPORAN%20ARUS%20KAS\ARUS%20KAS%20PTP%20FEB%202020%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PREPORT\CMonth\1OPREPv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jg-rusdiana\OUTSTANDING-EKO\WINDOWS\TEMP\shmeeting\baru3B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S-NEW-9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eezers"/>
      <sheetName val="Mach &amp; equip"/>
      <sheetName val="Building"/>
      <sheetName val="Comp equip"/>
      <sheetName val="FFE"/>
      <sheetName val="MV"/>
      <sheetName val="Mach _ equip"/>
      <sheetName val="gl"/>
      <sheetName val="Control sheet"/>
      <sheetName val="cover"/>
      <sheetName val="LOOSECHKLIST"/>
      <sheetName val="BOX SUM"/>
      <sheetName val="FIN GOOD"/>
      <sheetName val="E2 AR listing(not used)"/>
      <sheetName val="DEPN 2001"/>
      <sheetName val="C101"/>
      <sheetName val="CA-O7"/>
      <sheetName val="Reference"/>
      <sheetName val="JUL03"/>
      <sheetName val="AUG02"/>
      <sheetName val="WBS"/>
      <sheetName val="Sub Acc"/>
      <sheetName val="2005 DATA"/>
      <sheetName val="RUPS"/>
      <sheetName val="P&amp;L"/>
      <sheetName val="Summary Output &amp; assumptions"/>
      <sheetName val="Volume - new"/>
      <sheetName val="APL liner Savings"/>
      <sheetName val=" IA Details"/>
      <sheetName val=" IA Details (Rev)"/>
      <sheetName val="master"/>
      <sheetName val="BS control"/>
      <sheetName val="Rates"/>
      <sheetName val="Control"/>
      <sheetName val="U2.2"/>
      <sheetName val="C"/>
      <sheetName val="Data - Invoice Input"/>
      <sheetName val="April Spot 1 (2)"/>
      <sheetName val="March Spot 1 (2)"/>
      <sheetName val="EHK"/>
      <sheetName val="EarningsReport"/>
      <sheetName val="Parameter"/>
      <sheetName val="FF-21(a)"/>
      <sheetName val="BS@29JUN08"/>
      <sheetName val="dsum"/>
      <sheetName val="invto"/>
      <sheetName val="Sheet1"/>
      <sheetName val="sumdepn01"/>
      <sheetName val="1 LeadSchedule"/>
      <sheetName val="Report-Source"/>
      <sheetName val="Doubtful"/>
      <sheetName val="Aoi Data"/>
      <sheetName val="Profit &amp; Loss"/>
      <sheetName val="P&amp;L_Year"/>
      <sheetName val="P&amp;L_Forecast"/>
      <sheetName val="Balance Sheet"/>
      <sheetName val="Input"/>
      <sheetName val="APL Group"/>
      <sheetName val="Consol details JulyAug08"/>
      <sheetName val="Consol details 1H FY0708"/>
      <sheetName val="HTX"/>
      <sheetName val="PECL"/>
      <sheetName val="PECT"/>
      <sheetName val="PEM"/>
      <sheetName val="Picco-2004"/>
      <sheetName val="A3-100"/>
      <sheetName val="tax comp"/>
      <sheetName val="N-Other creditors lead sched"/>
      <sheetName val="esxa"/>
      <sheetName val="Data"/>
      <sheetName val="Schedule IX. Fixed Assets"/>
      <sheetName val="Schedule III. Resource Plan"/>
      <sheetName val="Sign-Off"/>
      <sheetName val="Schedule IV. Staffing&amp;Training"/>
      <sheetName val="I1_2002"/>
      <sheetName val="XL4Poppy"/>
      <sheetName val="Inventory"/>
      <sheetName val="FF-3"/>
      <sheetName val="เงินกู้ธนชาติ"/>
      <sheetName val="เงินกู้ MGC"/>
      <sheetName val="Dept"/>
      <sheetName val="addl cost"/>
      <sheetName val="accumdeprn"/>
      <sheetName val="Total TB"/>
      <sheetName val="A"/>
      <sheetName val="Main"/>
      <sheetName val="Data Sheet "/>
      <sheetName val="SWHOLD-SAL"/>
      <sheetName val="E1"/>
      <sheetName val="BS"/>
      <sheetName val="profitability"/>
      <sheetName val="O101-Prov for tax lead schedule"/>
      <sheetName val="NAF"/>
      <sheetName val="U1 P&amp;L"/>
      <sheetName val="FF_3"/>
      <sheetName val="SRM - BS"/>
      <sheetName val="DCF Inputs"/>
      <sheetName val="PL ARP"/>
      <sheetName val="Renovation"/>
      <sheetName val="To Generate"/>
      <sheetName val="105070202"/>
      <sheetName val="JobDetails"/>
      <sheetName val="U1.6"/>
      <sheetName val="U1.2"/>
      <sheetName val="U1.5"/>
      <sheetName val="U1.1"/>
      <sheetName val="U1.3"/>
      <sheetName val="Farm1"/>
      <sheetName val="Marco"/>
      <sheetName val="unpaid"/>
      <sheetName val="BPR"/>
      <sheetName val="Income Statement"/>
      <sheetName val="FF-5"/>
      <sheetName val="MMIP(JU)"/>
      <sheetName val="F-1&amp;F-2"/>
      <sheetName val="E304"/>
      <sheetName val="Exchange Rate"/>
      <sheetName val="U1"/>
      <sheetName val="EYAR"/>
      <sheetName val="AR JAN'02"/>
      <sheetName val="809"/>
      <sheetName val="G201"/>
      <sheetName val="G301"/>
      <sheetName val="I101"/>
      <sheetName val="U401"/>
      <sheetName val="ARP-U501"/>
      <sheetName val="Green details"/>
      <sheetName val="cashflowcomp"/>
      <sheetName val="Deferred Revenue Nov 04"/>
      <sheetName val="Sheet3"/>
      <sheetName val="&lt;E3&gt; - Doubtful debts"/>
      <sheetName val="&lt;F1&gt; - Lead"/>
      <sheetName val="IBA&amp;HP"/>
      <sheetName val="Inc&amp;Exp"/>
      <sheetName val="FA"/>
      <sheetName val="PROOF"/>
      <sheetName val="UB-20"/>
      <sheetName val="NanoTech recharge"/>
      <sheetName val="List_Control"/>
      <sheetName val="Build"/>
      <sheetName val="A4.102"/>
      <sheetName val="A4.104"/>
      <sheetName val="Fixed assets register"/>
      <sheetName val="Other Rev"/>
      <sheetName val="Actual"/>
      <sheetName val="workings"/>
      <sheetName val="1030002 A"/>
      <sheetName val="1030006 A"/>
      <sheetName val="1030004 A"/>
      <sheetName val="E101 Lead"/>
      <sheetName val="U1 - Lead"/>
      <sheetName val="Revenue"/>
      <sheetName val="100% Capacity and Throughput"/>
      <sheetName val="POR"/>
      <sheetName val="CRA-Detail"/>
      <sheetName val="Contracts"/>
      <sheetName val="sales"/>
      <sheetName val="UFPrn20030904093309"/>
      <sheetName val="CA"/>
      <sheetName val="DAILY BANK"/>
      <sheetName val="PLFS"/>
      <sheetName val="D"/>
      <sheetName val="BS-M"/>
      <sheetName val="K3 - Depr reasonableness"/>
      <sheetName val="Breakdown (1)"/>
      <sheetName val="Dep"/>
      <sheetName val="WDF Ex Hermes"/>
      <sheetName val="Access Query Import"/>
      <sheetName val="FF-2 (1)"/>
      <sheetName val="FSA"/>
      <sheetName val="B"/>
      <sheetName val="J"/>
      <sheetName val="Journal"/>
      <sheetName val="Chemlist"/>
      <sheetName val="WPL"/>
      <sheetName val="lookup"/>
      <sheetName val="FF402-WIP movement"/>
      <sheetName val="FF403-WIP movement"/>
      <sheetName val="U1.4"/>
      <sheetName val="K101 "/>
      <sheetName val="FF-50"/>
      <sheetName val="C1"/>
      <sheetName val="GeneralInfo"/>
      <sheetName val="E601"/>
      <sheetName val="F101"/>
      <sheetName val="F302"/>
      <sheetName val="F401"/>
      <sheetName val="Drop down list"/>
      <sheetName val="INFO"/>
      <sheetName val="6542"/>
      <sheetName val="GRAPH"/>
      <sheetName val="TB"/>
      <sheetName val="Addition"/>
      <sheetName val="SCH B"/>
      <sheetName val="General"/>
      <sheetName val="Schedule 11"/>
      <sheetName val="Sheet2"/>
      <sheetName val="Links"/>
      <sheetName val="F1 - Lead"/>
      <sheetName val="BOQ-1"/>
      <sheetName val="C02DPL"/>
      <sheetName val="Business Unit"/>
      <sheetName val="Capex"/>
      <sheetName val="CPBBO"/>
      <sheetName val="Cover Page"/>
      <sheetName val="U301"/>
      <sheetName val="K201"/>
      <sheetName val="Sheet 1"/>
      <sheetName val="Res Bad Debt"/>
      <sheetName val="Res Allow"/>
      <sheetName val="Cost Centre"/>
      <sheetName val="GL Account"/>
      <sheetName val="Cust"/>
      <sheetName val="Deferrred Revenue Apr 04"/>
      <sheetName val="chn01 e"/>
      <sheetName val="ANEP"/>
      <sheetName val="Prior yr"/>
      <sheetName val="CA Sheet"/>
      <sheetName val="FF-21"/>
      <sheetName val="FF-6"/>
      <sheetName val="03 Detailed"/>
      <sheetName val="01 Bid Price summary"/>
      <sheetName val="A6.301 Journal review"/>
      <sheetName val="Nleave2"/>
      <sheetName val="银行存款余额验证表"/>
      <sheetName val="trading"/>
      <sheetName val="Ex Rate"/>
      <sheetName val="InvoiceList"/>
      <sheetName val="U2 - Sales"/>
      <sheetName val="acs"/>
      <sheetName val="471100"/>
      <sheetName val="Lookup Table"/>
      <sheetName val="PWA 13-9"/>
      <sheetName val="Appx B"/>
      <sheetName val="Salesfor2001"/>
      <sheetName val="LET"/>
      <sheetName val="F101.2"/>
      <sheetName val="C1-Cash"/>
      <sheetName val="working tab "/>
      <sheetName val="0000"/>
      <sheetName val="Mach_&amp;_equip"/>
      <sheetName val="Comp_equip"/>
      <sheetName val="Summary"/>
      <sheetName val="MFA"/>
      <sheetName val="K2 Depreciation test"/>
      <sheetName val="sintesi per referenza"/>
      <sheetName val="F202 Goods-In-Transit Listing"/>
      <sheetName val="F201 Inventory Listing"/>
      <sheetName val="U"/>
      <sheetName val="U1|2"/>
      <sheetName val="Rosenberg Tools"/>
      <sheetName val="Specialty"/>
      <sheetName val="Canada Motors"/>
      <sheetName val=" AWOC Tools"/>
      <sheetName val="tonghop"/>
      <sheetName val="HP"/>
      <sheetName val="6balancesheet2000"/>
      <sheetName val="G2 Prepaid Expenses"/>
      <sheetName val="5 Analysis"/>
      <sheetName val="By Ctry"/>
      <sheetName val="OE"/>
      <sheetName val="U1.1 - detailed P&amp;L"/>
      <sheetName val="U7 - AAFES ex fee-reasonable"/>
      <sheetName val="L-CFPL P&amp;L"/>
      <sheetName val="A8.102 PM.TE"/>
      <sheetName val="dtxl"/>
      <sheetName val="Sch. 9 - Administration"/>
      <sheetName val="CONT"/>
      <sheetName val="M-2"/>
      <sheetName val="Eingaben"/>
      <sheetName val="List_30"/>
      <sheetName val="2002"/>
      <sheetName val="MDN"/>
      <sheetName val="NGA"/>
      <sheetName val="MFA00"/>
      <sheetName val="10"/>
      <sheetName val="TOTALSHOPS"/>
      <sheetName val="sapactivexlhiddensheet"/>
      <sheetName val="QUERY"/>
      <sheetName val="U100"/>
      <sheetName val="1120"/>
      <sheetName val="G301(01)"/>
      <sheetName val="U110"/>
      <sheetName val="0898ACREV"/>
      <sheetName val="P&amp;L01"/>
      <sheetName val="Danh sach "/>
      <sheetName val="M101"/>
      <sheetName val="G101"/>
      <sheetName val="T101 "/>
      <sheetName val="A4.2"/>
      <sheetName val="PRO.OT1"/>
      <sheetName val="ARP_U501"/>
      <sheetName val="H101"/>
      <sheetName val="附表Sales"/>
      <sheetName val="合成単価作成・-BLDG"/>
      <sheetName val="Costing"/>
      <sheetName val="MasterNEW"/>
      <sheetName val="U memo"/>
      <sheetName val="Total"/>
      <sheetName val="jun94"/>
      <sheetName val="A.R 01"/>
      <sheetName val="Permanent info"/>
      <sheetName val="Sales for 2001"/>
      <sheetName val="U301 - payroll flux"/>
      <sheetName val="Arrangement Fees"/>
      <sheetName val="Assumption"/>
      <sheetName val="Ship Operating Costs"/>
      <sheetName val="Fact Sheet"/>
      <sheetName val="Revenue &amp; Comm"/>
      <sheetName val="Dropdown List"/>
      <sheetName val="TSD Input"/>
      <sheetName val="Depreciation"/>
      <sheetName val="SMSTemp"/>
      <sheetName val="JB"/>
      <sheetName val="ALHJ-Pivot"/>
      <sheetName val="GHJ-Pivot"/>
      <sheetName val="CTG-Pivot"/>
      <sheetName val="Accounts Payable"/>
      <sheetName val="FF-13"/>
      <sheetName val="Pricing"/>
      <sheetName val="Change on 30 Aug"/>
      <sheetName val="E5.3 (f)"/>
      <sheetName val="AMAL97"/>
      <sheetName val="I101 - AR"/>
      <sheetName val="I102 - AP"/>
      <sheetName val="NC"/>
      <sheetName val="Interim --&gt; Top"/>
      <sheetName val="PG02"/>
      <sheetName val="PG05"/>
      <sheetName val="PG06"/>
      <sheetName val="PG07"/>
      <sheetName val="PG08"/>
      <sheetName val="PG09"/>
      <sheetName val="PG10"/>
      <sheetName val="PG11"/>
      <sheetName val="PG12"/>
      <sheetName val="PG13"/>
      <sheetName val="PG14"/>
      <sheetName val="PG15"/>
      <sheetName val="PG16"/>
      <sheetName val="PG17"/>
      <sheetName val="PG03"/>
      <sheetName val="sch10-rm2"/>
      <sheetName val="sch6-rm"/>
      <sheetName val="other-rm"/>
      <sheetName val="U4"/>
      <sheetName val="1257"/>
      <sheetName val="G1"/>
      <sheetName val="A2-3"/>
      <sheetName val="U3"/>
      <sheetName val="list"/>
      <sheetName val="MARLIN"/>
      <sheetName val="H1_MGS"/>
      <sheetName val="BUD-9"/>
      <sheetName val="Front"/>
      <sheetName val="MYOB_Mapping"/>
      <sheetName val="MYOB_TB"/>
      <sheetName val="MYOB GL"/>
      <sheetName val="Trial Balance (Mth)"/>
      <sheetName val="Trial Balance"/>
      <sheetName val="Sales_COGS"/>
      <sheetName val="Cash"/>
      <sheetName val="Debtors"/>
      <sheetName val="Other Assets"/>
      <sheetName val="EDB Receivable"/>
      <sheetName val="Fixed Assets Summary"/>
      <sheetName val="Fixed Assets Details"/>
      <sheetName val="Creditors"/>
      <sheetName val="Accruals"/>
      <sheetName val="Bonus Accruals"/>
      <sheetName val="IC Plan"/>
      <sheetName val="WA Inc"/>
      <sheetName val="WA Protocol"/>
      <sheetName val="WA Ireland"/>
      <sheetName val="WA MRL"/>
      <sheetName val="Reval JV"/>
      <sheetName val="Allocations"/>
      <sheetName val="CEX_port charges"/>
      <sheetName val="OID Schedule"/>
      <sheetName val="UA101"/>
      <sheetName val="UA|VA101"/>
      <sheetName val="3000"/>
      <sheetName val="其他营业收入调整"/>
      <sheetName val="Note"/>
      <sheetName val="A39"/>
      <sheetName val="Macros"/>
      <sheetName val="A4.4 (FY06)"/>
      <sheetName val="K3"/>
      <sheetName val="O1"/>
      <sheetName val="P_Par"/>
      <sheetName val="P_Prt"/>
      <sheetName val="SPack"/>
      <sheetName val="T2-Stat review"/>
      <sheetName val="Macro1"/>
      <sheetName val="Payment AP"/>
      <sheetName val="Marges internes"/>
      <sheetName val="M201"/>
      <sheetName val="Working"/>
      <sheetName val="E201"/>
      <sheetName val="TTL"/>
      <sheetName val="VCC 11110-461"/>
      <sheetName val="A16C"/>
      <sheetName val="U201"/>
      <sheetName val="sch3-rm"/>
      <sheetName val="Sales - Machinery &amp; Equipment"/>
      <sheetName val="Validation"/>
      <sheetName val="Parameters"/>
      <sheetName val="1_sum_05"/>
      <sheetName val="EAST_METRO"/>
      <sheetName val="MEYCAUAYAN"/>
      <sheetName val="spareparts"/>
      <sheetName val="VENDORS"/>
      <sheetName val="PM,TE&amp;SAD"/>
      <sheetName val="Contacts"/>
      <sheetName val="MALE"/>
      <sheetName val="SING"/>
      <sheetName val="SRI L"/>
      <sheetName val="VIET"/>
      <sheetName val="VB101"/>
      <sheetName val="E101 - Lead"/>
      <sheetName val="F101 - inventory "/>
      <sheetName val="O101 - Lead"/>
      <sheetName val="U101 - Lead"/>
      <sheetName val="CHINA"/>
      <sheetName val="U1101"/>
      <sheetName val="TB 0108"/>
      <sheetName val="Bonus and WH"/>
      <sheetName val="Movement"/>
      <sheetName val="O1 PY"/>
      <sheetName val="M1"/>
      <sheetName val="H1"/>
      <sheetName val="FA1"/>
      <sheetName val="SCHE-F"/>
      <sheetName val="C-63"/>
      <sheetName val="FF-2"/>
      <sheetName val="MediumTotal"/>
      <sheetName val="L-Expense"/>
      <sheetName val="dghn"/>
      <sheetName val="P &amp; L"/>
      <sheetName val="Currency deposit-MYR"/>
      <sheetName val="TAX SCHEDULE"/>
      <sheetName val="Other payables "/>
      <sheetName val="AR - Alt Work"/>
      <sheetName val="Intercompany balance"/>
      <sheetName val="Orders"/>
      <sheetName val="BS15"/>
      <sheetName val="VA101"/>
      <sheetName val="UB101"/>
      <sheetName val="VD101"/>
      <sheetName val="A4.101"/>
      <sheetName val="765"/>
      <sheetName val="PL"/>
      <sheetName val="COV"/>
      <sheetName val="BALANCESHEET"/>
      <sheetName val="SummaryQ106"/>
      <sheetName val="Paid"/>
      <sheetName val="Draws"/>
      <sheetName val="EligilbeForTrueUp"/>
      <sheetName val="Payroll Data"/>
      <sheetName val="M&amp;E"/>
      <sheetName val="OPI"/>
      <sheetName val="U102-U104 Detail"/>
      <sheetName val="LinkData"/>
      <sheetName val="G1 - Lead"/>
      <sheetName val="VAS TB"/>
      <sheetName val="Freez"/>
      <sheetName val="Mach "/>
      <sheetName val="Comp "/>
      <sheetName val="Exc Rate ok"/>
      <sheetName val="GLA-PL"/>
      <sheetName val="Financ. Overview"/>
      <sheetName val="Toolbox"/>
      <sheetName val="B-3"/>
      <sheetName val="Assumptions"/>
      <sheetName val="far"/>
      <sheetName val="Sch 1-18"/>
      <sheetName val="SCH1"/>
      <sheetName val="威娜"/>
      <sheetName val="Chiet tinh"/>
      <sheetName val="TNT"/>
      <sheetName val="LABELS-PRODUCT"/>
      <sheetName val="封面"/>
      <sheetName val="FF-4"/>
      <sheetName val="Settings"/>
      <sheetName val="PBC - Geo Vel"/>
      <sheetName val="ES"/>
      <sheetName val="0100"/>
      <sheetName val="FF_13"/>
      <sheetName val="DFA"/>
      <sheetName val="A-1"/>
      <sheetName val="Work Cap 2"/>
      <sheetName val="Payroll and Exp"/>
      <sheetName val="调整后帐龄及明细表"/>
      <sheetName val="个人往来12月帐龄"/>
      <sheetName val="SS"/>
      <sheetName val="Balance_Sheet"/>
      <sheetName val="Income_Statement"/>
      <sheetName val="U1_6"/>
      <sheetName val="U1_2"/>
      <sheetName val="U1_5"/>
      <sheetName val="U1_1"/>
      <sheetName val="U1_3"/>
      <sheetName val="Access_Query_Import"/>
      <sheetName val="BOX_SUM"/>
      <sheetName val="FIN_GOOD"/>
      <sheetName val="WDF_Ex_Hermes"/>
      <sheetName val="FF-2_(1)"/>
      <sheetName val="K101_"/>
      <sheetName val="U1_4"/>
      <sheetName val="Data_Sheet_"/>
      <sheetName val="FF402-WIP_movement"/>
      <sheetName val="FF403-WIP_movement"/>
      <sheetName val="U2_2"/>
      <sheetName val="F1_-_Lead"/>
      <sheetName val="CA_Sheet"/>
      <sheetName val="03_Detailed"/>
      <sheetName val="01_Bid_Price_summary"/>
      <sheetName val="A6_301_Journal_review"/>
      <sheetName val="Ex_Rate"/>
      <sheetName val="MYOB_GL"/>
      <sheetName val="Trial_Balance_(Mth)"/>
      <sheetName val="Trial_Balance"/>
      <sheetName val="Other_Assets"/>
      <sheetName val="EDB_Receivable"/>
      <sheetName val="Fixed_Assets_Summary"/>
      <sheetName val="Fixed_Assets_Details"/>
      <sheetName val="Bonus_Accruals"/>
      <sheetName val="IC_Plan"/>
      <sheetName val="WA_Inc"/>
      <sheetName val="WA_Protocol"/>
      <sheetName val="WA_Ireland"/>
      <sheetName val="WA_MRL"/>
      <sheetName val="Reval_JV"/>
      <sheetName val="IS"/>
      <sheetName val="HBOSubRev"/>
      <sheetName val="EXIT"/>
      <sheetName val="FinanceAdministration"/>
      <sheetName val="Legal &amp; HR"/>
      <sheetName val="Staff Costs"/>
      <sheetName val="Network&amp;Operations"/>
      <sheetName val="MaxProgSummary"/>
      <sheetName val="Sales &amp; Marketing"/>
      <sheetName val="MaxSubRev"/>
      <sheetName val="HBOProgStudios"/>
      <sheetName val="MaxProgStudios"/>
      <sheetName val="MaxARPS"/>
      <sheetName val="#REF"/>
      <sheetName val="Menu"/>
      <sheetName val="FRS"/>
      <sheetName val="Chart_of_Accounts"/>
      <sheetName val="co_code"/>
      <sheetName val="Desc "/>
      <sheetName val="H101 "/>
      <sheetName val="N101"/>
      <sheetName val="other revenue"/>
      <sheetName val="Leave Entitlement etc"/>
      <sheetName val=" A2-1 CLA"/>
      <sheetName val="A2-2 Audit Adj"/>
      <sheetName val="G1 Other Debtors"/>
      <sheetName val="P1 Accruals"/>
      <sheetName val="H1 Investments"/>
      <sheetName val="I301 Interco reval"/>
      <sheetName val="Disposal"/>
      <sheetName val="&lt;G1&gt; - Lead"/>
      <sheetName val="K101 FA Lead"/>
      <sheetName val="F101 Inventories Lead"/>
      <sheetName val="F201 (PF) Inven Recon_Oct_Luxur"/>
      <sheetName val="F201b (PF) Luxury SAP"/>
      <sheetName val="F201 (F) Inv Recon_Dec_Luxury"/>
      <sheetName val="F201b (F) Luxury SAP"/>
      <sheetName val="F202 (PF) Inv Recon_Oct_SoChoco"/>
      <sheetName val="F202b (PF) SoChocolate SAP"/>
      <sheetName val="F202(F) Inven Recon_Dec_SoChoco"/>
      <sheetName val="F202b (F) SoChocolate SAP"/>
      <sheetName val="F203 (PF) Inv Recon_Oct_Special"/>
      <sheetName val="F203 (F) Inv Recon_Dec_Special"/>
      <sheetName val="F301 (F) NRV Test Specialty"/>
      <sheetName val="F302 (F) EYMicro Start"/>
      <sheetName val="F302.1(F) EY Microstart-Special"/>
      <sheetName val="F303 (F) NRV Test Confectionary"/>
      <sheetName val="F304 (F) EY Microstart_Confec"/>
      <sheetName val="F304.1(F) EYMicrostart- Confec"/>
      <sheetName val="F305 (F) NRV Test Luxury"/>
      <sheetName val="F306 (F) EY Microstart_Luxury"/>
      <sheetName val="F306.1(F) EYMicrostart-Luxury"/>
      <sheetName val="F401 (PF) Prov for Stock Obso"/>
      <sheetName val="F401 (F) Prov for Stock Obso"/>
      <sheetName val="F401a_ (F) Provision Movement"/>
      <sheetName val="F402 (PF) Stock Obso"/>
      <sheetName val="F403 F -Stock Obso prov summary"/>
      <sheetName val="F403.1F_Luxury Fashion - FYI"/>
      <sheetName val="F403.2F_Billabong - FYI"/>
      <sheetName val="F403.3F_DISCOVER - FYI"/>
      <sheetName val="F403.4F_CONFEC - FYI"/>
      <sheetName val="F403.5F_PANDORA - FYI"/>
      <sheetName val="Confec Aging_FYI"/>
      <sheetName val="2012 FF Memo"/>
      <sheetName val="FF Memo"/>
      <sheetName val="F501 (F) SIT Scorecard"/>
      <sheetName val="F502 (F) EY Microstart"/>
      <sheetName val="F503(F)Scorecard items selected"/>
      <sheetName val="FYI-Luxury Fashion Aging"/>
      <sheetName val="A4.202 Balance sheet"/>
      <sheetName val="HP-lead"/>
      <sheetName val="Dec08"/>
      <sheetName val="Market"/>
      <sheetName val="100%_Capacity_and_Throughput"/>
      <sheetName val="1030002_A"/>
      <sheetName val="1030004_A"/>
      <sheetName val="1030006_A"/>
      <sheetName val="E2_AR_listing(not_used)"/>
      <sheetName val="BS_control"/>
      <sheetName val="Sales_for_2001"/>
      <sheetName val="U301_-_payroll_flux"/>
      <sheetName val="Mach___equip"/>
      <sheetName val="DEPN_2001"/>
      <sheetName val="To_Generate"/>
      <sheetName val="DCF_Inputs"/>
      <sheetName val="K2_Depreciation_test"/>
      <sheetName val="Arrangement_Fees"/>
      <sheetName val="Ship_Operating_Costs"/>
      <sheetName val="Fact_Sheet"/>
      <sheetName val="Revenue_&amp;_Comm"/>
      <sheetName val="Dropdown_List"/>
      <sheetName val="TSD_Input"/>
      <sheetName val="EDBV"/>
      <sheetName val="TBal"/>
      <sheetName val="U1.7"/>
      <sheetName val="sum-JantoJun'03"/>
      <sheetName val="1"/>
      <sheetName val="2"/>
      <sheetName val="3"/>
      <sheetName val="4"/>
      <sheetName val="5"/>
      <sheetName val="6"/>
      <sheetName val="7"/>
      <sheetName val="8"/>
      <sheetName val="tax-ss"/>
      <sheetName val="MEX_CxP_MCIAS-INTER"/>
      <sheetName val="MXO_CxC_INTER"/>
      <sheetName val="98-FS"/>
      <sheetName val="DEPOSIT-PPYMT"/>
      <sheetName val="9"/>
      <sheetName val="11"/>
      <sheetName val="12"/>
      <sheetName val="13"/>
      <sheetName val="14"/>
      <sheetName val="15"/>
      <sheetName val="16"/>
      <sheetName val="17"/>
      <sheetName val="FF-1"/>
      <sheetName val="U201 (K)"/>
      <sheetName val="AP 01"/>
      <sheetName val="EURWBN £"/>
      <sheetName val="EUROPE CIRCUITS"/>
      <sheetName val="USD&amp;UKL Rates"/>
      <sheetName val="103"/>
      <sheetName val="Ageing May"/>
      <sheetName val="Apr"/>
      <sheetName val="Feb"/>
      <sheetName val="Jan"/>
      <sheetName val="Mar"/>
      <sheetName val="U_dis"/>
      <sheetName val="Fixed assets(a)"/>
      <sheetName val="6544(New)"/>
      <sheetName val="6442(New)"/>
      <sheetName val="4 Analysis"/>
      <sheetName val="U5 - Mgt fee"/>
      <sheetName val="U101"/>
      <sheetName val="NTFS_Taxation"/>
      <sheetName val="DPL2"/>
      <sheetName val="APM _ DPL"/>
      <sheetName val="_REF"/>
      <sheetName val="nta_fa_company"/>
      <sheetName val="Exhibits"/>
      <sheetName val="A3-1"/>
      <sheetName val="Mach_&amp;_equip1"/>
      <sheetName val="Comp_equip1"/>
      <sheetName val="LOCAL"/>
      <sheetName val="Fixed Assets"/>
      <sheetName val="YTD"/>
      <sheetName val="O1 - Lead"/>
      <sheetName val="calculation"/>
      <sheetName val="EXCH"/>
      <sheetName val="1048"/>
      <sheetName val="Source data for charts"/>
      <sheetName val="Pnl"/>
      <sheetName val="A10"/>
      <sheetName val="A9"/>
      <sheetName val="M101 Creditors lead"/>
      <sheetName val="E101"/>
      <sheetName val=" FYI PY TB"/>
      <sheetName val="U-50"/>
      <sheetName val="all dept master"/>
      <sheetName val="O103"/>
      <sheetName val="B2.204"/>
      <sheetName val="6A CA"/>
      <sheetName val="NS02"/>
      <sheetName val="I-10"/>
      <sheetName val="表三甲"/>
      <sheetName val="5 Analysis_x0000_惲&quot;[Fixed assets r"/>
      <sheetName val="U11"/>
      <sheetName val="Close"/>
      <sheetName val="热力"/>
      <sheetName val="B-4"/>
      <sheetName val="2009-Adjm"/>
      <sheetName val="2010-Adjm"/>
      <sheetName val="Mach_&amp;_equip2"/>
      <sheetName val="Comp_equip2"/>
      <sheetName val="TAX COM"/>
      <sheetName val="Cash Flow"/>
      <sheetName val="Obsol 2004"/>
      <sheetName val="O2 TC"/>
      <sheetName val="details"/>
      <sheetName val="N301 Cut Off"/>
      <sheetName val="2009 - Consol SGD reformat"/>
      <sheetName val="M-1 Interim"/>
      <sheetName val="#17020 LT Deposit"/>
      <sheetName val="provisions"/>
      <sheetName val="financial statements"/>
      <sheetName val="P305"/>
      <sheetName val="G-35-3"/>
      <sheetName val="AR APR'02"/>
      <sheetName val="TC"/>
      <sheetName val="A3.1"/>
      <sheetName val="N3. accrued - others"/>
      <sheetName val="FS"/>
      <sheetName val="J3.4"/>
      <sheetName val="J1"/>
      <sheetName val="CBO0497"/>
      <sheetName val="GL Trans"/>
      <sheetName val="G02"/>
      <sheetName val="Source"/>
      <sheetName val="Bulk Change List"/>
      <sheetName val="ctrl"/>
      <sheetName val="Work Program"/>
      <sheetName val="Deferred_Revenue_Nov_04"/>
      <sheetName val="Exchange_Rate"/>
      <sheetName val="&lt;E3&gt;_-_Doubtful_debts"/>
      <sheetName val="&lt;F1&gt;_-_Lead"/>
      <sheetName val="U1_P&amp;L"/>
      <sheetName val="AR_JAN'02"/>
      <sheetName val="Green_details"/>
      <sheetName val="NanoTech_recharge"/>
      <sheetName val="A4_102"/>
      <sheetName val="A4_104"/>
      <sheetName val="Fixed_assets_register"/>
      <sheetName val="Other_Rev"/>
      <sheetName val="sintesi_per_referenza"/>
      <sheetName val="F202_Goods-In-Transit_Listing"/>
      <sheetName val="F201_Inventory_Listing"/>
      <sheetName val="Rosenberg_Tools"/>
      <sheetName val="Canada_Motors"/>
      <sheetName val="_AWOC_Tools"/>
      <sheetName val="Summary_Output_&amp;_assumptions"/>
      <sheetName val="Volume_-_new"/>
      <sheetName val="APL_liner_Savings"/>
      <sheetName val="_IA_Details"/>
      <sheetName val="_IA_Details_(Rev)"/>
      <sheetName val="Control_sheet"/>
      <sheetName val="Data_-_Invoice_Input"/>
      <sheetName val="April_Spot_1_(2)"/>
      <sheetName val="March_Spot_1_(2)"/>
      <sheetName val="N-Other_creditors_lead_sched"/>
      <sheetName val="Schedule_IX__Fixed_Assets"/>
      <sheetName val="Schedule_III__Resource_Plan"/>
      <sheetName val="Schedule_IV__Staffing&amp;Training"/>
      <sheetName val="Aoi_Data"/>
      <sheetName val="1_LeadSchedule"/>
      <sheetName val="Profit_&amp;_Loss"/>
      <sheetName val="APL_Group"/>
      <sheetName val="Consol_details_JulyAug08"/>
      <sheetName val="Consol_details_1H_FY0708"/>
      <sheetName val="tax_comp"/>
      <sheetName val="addl_cost"/>
      <sheetName val="เงินกู้_MGC"/>
      <sheetName val="DAILY_BANK"/>
      <sheetName val="PL_ARP"/>
      <sheetName val="SRM_-_BS"/>
      <sheetName val="Breakdown_(1)"/>
      <sheetName val="K3_-_Depr_reasonableness"/>
      <sheetName val="Schedule_11"/>
      <sheetName val="Prior_yr"/>
      <sheetName val="SCH_B"/>
      <sheetName val="E101_Lead"/>
      <sheetName val="U1_-_Lead"/>
      <sheetName val="Drop_down_list"/>
      <sheetName val="I101_-_AR"/>
      <sheetName val="I102_-_AP"/>
      <sheetName val="Interim_--&gt;_Top"/>
      <sheetName val="Business_Unit"/>
      <sheetName val="Deferrred_Revenue_Apr_04"/>
      <sheetName val="Total_TB"/>
      <sheetName val="U2_-_Sales"/>
      <sheetName val="chn01_e"/>
      <sheetName val="G2_Prepaid_Expenses"/>
      <sheetName val="5_Analysis"/>
      <sheetName val="By_Ctry"/>
      <sheetName val="U1_1_-_detailed_P&amp;L"/>
      <sheetName val="U7_-_AAFES_ex_fee-reasonable"/>
      <sheetName val="L-CFPL_P&amp;L"/>
      <sheetName val="A8_102_PM_TE"/>
      <sheetName val="O101-Prov_for_tax_lead_schedule"/>
      <sheetName val="Lookup_Table"/>
      <sheetName val="PWA_13-9"/>
      <sheetName val="Sub_Acc"/>
      <sheetName val="Cover_Page"/>
      <sheetName val="F101_2"/>
      <sheetName val="Sch__9_-_Administration"/>
      <sheetName val="Danh_sach_"/>
      <sheetName val="T101_"/>
      <sheetName val="A4_2"/>
      <sheetName val="PRO_OT1"/>
      <sheetName val="U_memo"/>
      <sheetName val="A_R_01"/>
      <sheetName val="Permanent_info"/>
      <sheetName val="Accounts_Payable"/>
      <sheetName val="Change_on_30_Aug"/>
      <sheetName val="E5_3_(f)"/>
      <sheetName val="Cost_Centre"/>
      <sheetName val="GL_Account"/>
      <sheetName val="Appx_B"/>
      <sheetName val="E101_-_Lead"/>
      <sheetName val="F101_-_inventory_"/>
      <sheetName val="O101_-_Lead"/>
      <sheetName val="U101_-_Lead"/>
      <sheetName val="Legal_&amp;_HR"/>
      <sheetName val="Staff_Costs"/>
      <sheetName val="Sales_&amp;_Marketing"/>
      <sheetName val="CEX_port_charges"/>
      <sheetName val="OID_Schedule"/>
      <sheetName val="A4_4_(FY06)"/>
      <sheetName val="T2-Stat_review"/>
      <sheetName val="Payment_AP"/>
      <sheetName val="Marges_internes"/>
      <sheetName val="VCC_11110-461"/>
      <sheetName val="Sales_-_Machinery_&amp;_Equipment"/>
      <sheetName val="Sheet_1"/>
      <sheetName val="Res_Bad_Debt"/>
      <sheetName val="Res_Allow"/>
      <sheetName val="SRI_L"/>
      <sheetName val="TB_0108"/>
      <sheetName val="Bonus_and_WH"/>
      <sheetName val="O1_PY"/>
      <sheetName val="A4_101"/>
      <sheetName val="Payroll_Data"/>
      <sheetName val="U102-U104_Detail"/>
      <sheetName val="G1_-_Lead"/>
      <sheetName val="VAS_TB"/>
      <sheetName val="Mach_"/>
      <sheetName val="Comp_"/>
      <sheetName val="H101_"/>
      <sheetName val="Savvis POPs"/>
      <sheetName val="ACTINV"/>
      <sheetName val="PA"/>
      <sheetName val="HP99"/>
      <sheetName val="ADD"/>
      <sheetName val="JDE"/>
      <sheetName val="A3|1"/>
      <sheetName val="FX"/>
      <sheetName val="Inputs"/>
      <sheetName val="Debt4yr"/>
      <sheetName val="Title Page"/>
      <sheetName val="Deferred Tax"/>
      <sheetName val="taux"/>
      <sheetName val="Notes"/>
      <sheetName val="Director"/>
      <sheetName val="Setup"/>
      <sheetName val="Prod"/>
      <sheetName val="30JUN"/>
      <sheetName val="Corp Rates"/>
      <sheetName val="dep08"/>
      <sheetName val="ZZFY"/>
      <sheetName val="C101 Lead"/>
      <sheetName val="M2"/>
      <sheetName val="WP2010 SPT"/>
      <sheetName val="Validation Tab"/>
      <sheetName val="New COA BN"/>
      <sheetName val="summary-1"/>
      <sheetName val="Statistics"/>
      <sheetName val="Final"/>
      <sheetName val="Budget 2013"/>
      <sheetName val="corp tax"/>
      <sheetName val="B 1107"/>
      <sheetName val="ADMIN"/>
      <sheetName val="Investition"/>
      <sheetName val="A4.101 TB_"/>
      <sheetName val="Appendix II PL"/>
      <sheetName val="A8.101 PM TE SAD"/>
      <sheetName val="AGENT"/>
      <sheetName val="9471"/>
      <sheetName val="2007年1-6月份原材料购进明细账"/>
      <sheetName val="대차대조표-공시형"/>
      <sheetName val="Ã«ÀûÂÊ·ÖÎö±í"/>
      <sheetName val="70"/>
      <sheetName val="TermLoans"/>
      <sheetName val="P for DD- interim"/>
      <sheetName val="Bank"/>
      <sheetName val="P Cash Pmts 2003"/>
      <sheetName val="Summary - 2006"/>
      <sheetName val="pivot-leavetaken"/>
      <sheetName val="A3.2 PL"/>
      <sheetName val="BS+PL"/>
      <sheetName val="detailed"/>
      <sheetName val=""/>
      <sheetName val="01ADDL_F_A_"/>
      <sheetName val="Payable Fee - Liquidity (supp)"/>
      <sheetName val="Marketing Expense"/>
      <sheetName val="Ck Expenses"/>
      <sheetName val="MC-BIL"/>
      <sheetName val="fasset"/>
      <sheetName val="#REF!"/>
      <sheetName val="depn-Sep 03"/>
      <sheetName val="E"/>
      <sheetName val="B- 1"/>
      <sheetName val="Tables"/>
      <sheetName val="NSEmployee Listing.Exec"/>
      <sheetName val="Detail "/>
      <sheetName val="关联交易-存款"/>
      <sheetName val="Subsidiaries code"/>
      <sheetName val="Ex-Rate"/>
      <sheetName val="May"/>
      <sheetName val="U10&amp;20"/>
      <sheetName val="myob"/>
      <sheetName val="step"/>
      <sheetName val="M"/>
      <sheetName val="400005"/>
      <sheetName val="A3"/>
      <sheetName val="K1 - Lead S$"/>
      <sheetName val="Weights"/>
      <sheetName val="CA99"/>
      <sheetName val="Atth CC"/>
      <sheetName val="PMTE"/>
      <sheetName val="FYI-Budget"/>
      <sheetName val="帐内明细表02"/>
      <sheetName val="02帐外"/>
      <sheetName val="資料"/>
      <sheetName val="Mp-team 1"/>
      <sheetName val="CPTNo"/>
      <sheetName val="A2-2 RJE"/>
      <sheetName val="U2 Cost of sales"/>
      <sheetName val="U4 Other income "/>
      <sheetName val="U3 Admin &amp; Fin Exp"/>
      <sheetName val="U5  Selling&amp;Distbn"/>
      <sheetName val="K"/>
      <sheetName val="N301"/>
      <sheetName val="Hotels"/>
      <sheetName val="XREF"/>
      <sheetName val="Jan. sales"/>
      <sheetName val="Backlog"/>
      <sheetName val="Mar. sales"/>
      <sheetName val="Feb. sales"/>
      <sheetName val="Selection"/>
      <sheetName val="Picklists2"/>
      <sheetName val="Fac_x000e__x0000__x000d__x0000__x0009__x0000__x0004_"/>
      <sheetName val="O401"/>
      <sheetName val="O4 CA"/>
      <sheetName val="DCF"/>
      <sheetName val="N"/>
      <sheetName val="SCHEDULE"/>
      <sheetName val="F2-3-6 OH absorbtion rate "/>
      <sheetName val="COGS"/>
      <sheetName val="UTAMA"/>
      <sheetName val="Consol.Debt"/>
      <sheetName val="5 Analysis_x0000_惲&quot;_Fixed asset"/>
      <sheetName val="O4_CA"/>
      <sheetName val="O5_IBA"/>
      <sheetName val="catatan"/>
      <sheetName val="Do not delete"/>
    </sheetNames>
    <sheetDataSet>
      <sheetData sheetId="0" refreshError="1">
        <row r="38">
          <cell r="C38" t="str">
            <v>F&amp;N Foods Pte Ltd</v>
          </cell>
        </row>
        <row r="39">
          <cell r="C39" t="str">
            <v>Schedule of freezers as at 30th September 2001</v>
          </cell>
        </row>
        <row r="40">
          <cell r="G40"/>
        </row>
        <row r="41">
          <cell r="C41"/>
          <cell r="D41" t="str">
            <v>Year</v>
          </cell>
          <cell r="E41" t="str">
            <v>Plant</v>
          </cell>
          <cell r="F41" t="str">
            <v>No</v>
          </cell>
          <cell r="G41" t="str">
            <v>Cost</v>
          </cell>
          <cell r="K41" t="str">
            <v>Accumulated Depreciation</v>
          </cell>
          <cell r="O41" t="str">
            <v>Net Book Value</v>
          </cell>
        </row>
        <row r="42">
          <cell r="C42" t="str">
            <v>Descriptions</v>
          </cell>
          <cell r="D42" t="str">
            <v>of</v>
          </cell>
          <cell r="E42" t="str">
            <v>Card</v>
          </cell>
          <cell r="F42" t="str">
            <v>Of</v>
          </cell>
          <cell r="G42" t="str">
            <v>Opening</v>
          </cell>
          <cell r="J42" t="str">
            <v>Closing</v>
          </cell>
          <cell r="K42" t="str">
            <v>Opening</v>
          </cell>
          <cell r="N42" t="str">
            <v>Closing</v>
          </cell>
          <cell r="O42" t="str">
            <v>Opening</v>
          </cell>
          <cell r="P42" t="str">
            <v>Closing</v>
          </cell>
        </row>
        <row r="43">
          <cell r="D43" t="str">
            <v>Purchased</v>
          </cell>
          <cell r="E43" t="str">
            <v>No</v>
          </cell>
          <cell r="F43" t="str">
            <v>Unit</v>
          </cell>
          <cell r="G43" t="str">
            <v>Balance</v>
          </cell>
          <cell r="H43" t="str">
            <v>Addition</v>
          </cell>
          <cell r="I43" t="str">
            <v>Deletion</v>
          </cell>
          <cell r="J43" t="str">
            <v>Balance</v>
          </cell>
          <cell r="K43" t="str">
            <v>Balance</v>
          </cell>
          <cell r="L43" t="str">
            <v>Charge</v>
          </cell>
          <cell r="M43" t="str">
            <v>Deletion</v>
          </cell>
          <cell r="N43" t="str">
            <v>Balance</v>
          </cell>
          <cell r="O43" t="str">
            <v>Balance</v>
          </cell>
          <cell r="P43" t="str">
            <v>Balance</v>
          </cell>
        </row>
        <row r="44">
          <cell r="G44" t="str">
            <v>$</v>
          </cell>
          <cell r="H44" t="str">
            <v>$</v>
          </cell>
          <cell r="I44" t="str">
            <v>$</v>
          </cell>
          <cell r="J44" t="str">
            <v>$</v>
          </cell>
          <cell r="K44" t="str">
            <v>$</v>
          </cell>
          <cell r="L44" t="str">
            <v>$</v>
          </cell>
          <cell r="M44" t="str">
            <v>$</v>
          </cell>
          <cell r="N44" t="str">
            <v>$</v>
          </cell>
          <cell r="O44" t="str">
            <v>$</v>
          </cell>
          <cell r="P44" t="str">
            <v>$</v>
          </cell>
        </row>
        <row r="45">
          <cell r="C45" t="str">
            <v>Additions after integration - MAGNOLIA FREEZER CABINET (Cont'd)</v>
          </cell>
        </row>
        <row r="46">
          <cell r="C46" t="str">
            <v>Balance brought forward</v>
          </cell>
          <cell r="F46">
            <v>3</v>
          </cell>
          <cell r="G46">
            <v>56320</v>
          </cell>
          <cell r="H46">
            <v>0</v>
          </cell>
          <cell r="I46">
            <v>52480</v>
          </cell>
          <cell r="J46">
            <v>3840</v>
          </cell>
          <cell r="K46">
            <v>56320</v>
          </cell>
          <cell r="L46">
            <v>0</v>
          </cell>
          <cell r="M46">
            <v>52480</v>
          </cell>
          <cell r="N46">
            <v>3840</v>
          </cell>
          <cell r="O46">
            <v>0</v>
          </cell>
          <cell r="P46">
            <v>0</v>
          </cell>
        </row>
        <row r="48">
          <cell r="C48" t="str">
            <v>SANYO Display Freezer/Showcase SCR-P105 (cont'd)</v>
          </cell>
        </row>
        <row r="49">
          <cell r="C49" t="str">
            <v>S/N#:21200024,21200026,21200046,</v>
          </cell>
        </row>
        <row r="50">
          <cell r="C50" t="str">
            <v xml:space="preserve">          21200049,21200051-2,21200054,21200057-8,21200060.</v>
          </cell>
        </row>
        <row r="51">
          <cell r="C51" t="str">
            <v xml:space="preserve">          30300014,30300022,30300027-8,30300043,30300049,</v>
          </cell>
        </row>
        <row r="52">
          <cell r="C52" t="str">
            <v xml:space="preserve">          30300052-3.</v>
          </cell>
        </row>
        <row r="53">
          <cell r="C53" t="str">
            <v xml:space="preserve">          30700021,30700033-4,30700061,30700063-4,30700066-7,30700077,</v>
          </cell>
        </row>
        <row r="54">
          <cell r="C54" t="str">
            <v xml:space="preserve">          30700080,30700084-85,30700087,30700106.</v>
          </cell>
          <cell r="D54" t="str">
            <v>Mar'94</v>
          </cell>
          <cell r="E54" t="str">
            <v>M 89</v>
          </cell>
          <cell r="F54">
            <v>9</v>
          </cell>
          <cell r="G54">
            <v>17290</v>
          </cell>
          <cell r="H54">
            <v>0</v>
          </cell>
          <cell r="I54">
            <v>5320</v>
          </cell>
          <cell r="J54">
            <v>11970</v>
          </cell>
          <cell r="K54">
            <v>15596</v>
          </cell>
          <cell r="L54">
            <v>1174</v>
          </cell>
          <cell r="M54">
            <v>4799.38</v>
          </cell>
          <cell r="N54">
            <v>11970.619999999999</v>
          </cell>
          <cell r="O54">
            <v>1694</v>
          </cell>
          <cell r="P54">
            <v>-0.61999999999898137</v>
          </cell>
        </row>
        <row r="55">
          <cell r="C55" t="str">
            <v>S/N#:40400036,40400058.</v>
          </cell>
          <cell r="D55" t="str">
            <v>Jul'94</v>
          </cell>
          <cell r="E55" t="str">
            <v>M 71</v>
          </cell>
          <cell r="F55">
            <v>0</v>
          </cell>
          <cell r="G55">
            <v>1420</v>
          </cell>
          <cell r="H55">
            <v>0</v>
          </cell>
          <cell r="I55">
            <v>1420</v>
          </cell>
          <cell r="J55">
            <v>0</v>
          </cell>
          <cell r="K55">
            <v>1190</v>
          </cell>
          <cell r="L55">
            <v>0</v>
          </cell>
          <cell r="M55">
            <v>1190</v>
          </cell>
          <cell r="N55">
            <v>0</v>
          </cell>
          <cell r="O55">
            <v>230</v>
          </cell>
          <cell r="P55">
            <v>0</v>
          </cell>
        </row>
        <row r="56">
          <cell r="C56" t="str">
            <v>S/N#:30700045,30700048,</v>
          </cell>
        </row>
        <row r="57">
          <cell r="C57" t="str">
            <v xml:space="preserve">          30700075,30700102,30700104-5,30700109,4040003-5,</v>
          </cell>
        </row>
        <row r="58">
          <cell r="C58" t="str">
            <v xml:space="preserve">          40400007,40400022-24,4040028,40400030,40400037-8,40400040,</v>
          </cell>
        </row>
        <row r="59">
          <cell r="C59" t="str">
            <v xml:space="preserve">          40400043, 40400048,40400052.</v>
          </cell>
          <cell r="D59" t="str">
            <v>Nov'94</v>
          </cell>
          <cell r="E59" t="str">
            <v>M 57</v>
          </cell>
          <cell r="F59">
            <v>11</v>
          </cell>
          <cell r="G59">
            <v>21280</v>
          </cell>
          <cell r="H59">
            <v>0</v>
          </cell>
          <cell r="I59">
            <v>6650</v>
          </cell>
          <cell r="J59">
            <v>14630</v>
          </cell>
          <cell r="K59">
            <v>16797</v>
          </cell>
          <cell r="L59">
            <v>2283</v>
          </cell>
          <cell r="M59">
            <v>5249.0499999999993</v>
          </cell>
          <cell r="N59">
            <v>13830.95</v>
          </cell>
          <cell r="O59">
            <v>4483</v>
          </cell>
          <cell r="P59">
            <v>799.04999999999927</v>
          </cell>
        </row>
        <row r="60">
          <cell r="C60" t="str">
            <v>S/N#:41200017,41200095,41200102,41200129,41200133,</v>
          </cell>
        </row>
        <row r="61">
          <cell r="C61" t="str">
            <v xml:space="preserve">          41200137,41200139-40,41200142,41200152,</v>
          </cell>
        </row>
        <row r="62">
          <cell r="C62" t="str">
            <v xml:space="preserve">          41200221,41200228-31,41200246-7,41200249,41200252,</v>
          </cell>
        </row>
        <row r="63">
          <cell r="C63" t="str">
            <v xml:space="preserve">          41200254.</v>
          </cell>
          <cell r="D63" t="str">
            <v>Jan'95</v>
          </cell>
          <cell r="E63" t="str">
            <v>M 59</v>
          </cell>
          <cell r="F63">
            <v>9</v>
          </cell>
          <cell r="G63">
            <v>24400</v>
          </cell>
          <cell r="H63">
            <v>0</v>
          </cell>
          <cell r="I63">
            <v>12841.68</v>
          </cell>
          <cell r="J63">
            <v>11558.32</v>
          </cell>
          <cell r="K63">
            <v>18458</v>
          </cell>
          <cell r="L63">
            <v>2812</v>
          </cell>
          <cell r="M63">
            <v>9713.76</v>
          </cell>
          <cell r="N63">
            <v>11556.24</v>
          </cell>
          <cell r="O63">
            <v>5942</v>
          </cell>
          <cell r="P63">
            <v>2.0799999999999272</v>
          </cell>
        </row>
        <row r="64">
          <cell r="C64" t="str">
            <v>S/N#:41200014,41200045,41200098,</v>
          </cell>
        </row>
        <row r="65">
          <cell r="C65" t="str">
            <v xml:space="preserve">          41200119,41200144.</v>
          </cell>
          <cell r="D65" t="str">
            <v>Mar'95</v>
          </cell>
          <cell r="E65" t="str">
            <v>M 61</v>
          </cell>
          <cell r="F65">
            <v>3</v>
          </cell>
          <cell r="G65">
            <v>5320</v>
          </cell>
          <cell r="H65">
            <v>0</v>
          </cell>
          <cell r="I65">
            <v>1330</v>
          </cell>
          <cell r="J65">
            <v>3990</v>
          </cell>
          <cell r="K65">
            <v>3895</v>
          </cell>
          <cell r="L65">
            <v>665</v>
          </cell>
          <cell r="M65">
            <v>973.75</v>
          </cell>
          <cell r="N65">
            <v>3586.25</v>
          </cell>
          <cell r="O65">
            <v>1425</v>
          </cell>
          <cell r="P65">
            <v>403.75</v>
          </cell>
        </row>
        <row r="66">
          <cell r="C66" t="str">
            <v>S/N#:41200001,41200014,41200020,41200051,41200061,</v>
          </cell>
        </row>
        <row r="67">
          <cell r="C67" t="str">
            <v xml:space="preserve">          41200091,</v>
          </cell>
        </row>
        <row r="68">
          <cell r="C68" t="str">
            <v xml:space="preserve">          41200126-7,41200156,41200158,41200161,</v>
          </cell>
        </row>
        <row r="69">
          <cell r="C69" t="str">
            <v xml:space="preserve">          41200175,41200178,41200183,41200194,41200207,41200209.</v>
          </cell>
        </row>
        <row r="70">
          <cell r="D70" t="str">
            <v>May'95</v>
          </cell>
          <cell r="E70" t="str">
            <v>M 63</v>
          </cell>
          <cell r="F70">
            <v>8</v>
          </cell>
          <cell r="G70">
            <v>15960</v>
          </cell>
          <cell r="H70">
            <v>0</v>
          </cell>
          <cell r="I70">
            <v>5320</v>
          </cell>
          <cell r="J70">
            <v>10640</v>
          </cell>
          <cell r="K70">
            <v>11285</v>
          </cell>
          <cell r="L70">
            <v>1995</v>
          </cell>
          <cell r="M70">
            <v>3761.64</v>
          </cell>
          <cell r="N70">
            <v>9518.36</v>
          </cell>
          <cell r="O70">
            <v>4675</v>
          </cell>
          <cell r="P70">
            <v>1121.6399999999994</v>
          </cell>
        </row>
        <row r="71">
          <cell r="C71" t="str">
            <v>S/N#:41200002-3,41200006,41200008,41200011,41200013,41200016,</v>
          </cell>
        </row>
        <row r="72">
          <cell r="C72" t="str">
            <v xml:space="preserve">          41200021,41200040,41200043,41200053-6,41200059,</v>
          </cell>
        </row>
        <row r="73">
          <cell r="C73" t="str">
            <v xml:space="preserve">          41200109-111,41200181.</v>
          </cell>
          <cell r="D73" t="str">
            <v>Jun'95</v>
          </cell>
          <cell r="E73" t="str">
            <v>M 64</v>
          </cell>
          <cell r="F73">
            <v>10</v>
          </cell>
          <cell r="G73">
            <v>19950</v>
          </cell>
          <cell r="H73">
            <v>0</v>
          </cell>
          <cell r="I73">
            <v>6650</v>
          </cell>
          <cell r="J73">
            <v>13300</v>
          </cell>
          <cell r="K73">
            <v>13856</v>
          </cell>
          <cell r="L73">
            <v>2493.75</v>
          </cell>
          <cell r="M73">
            <v>4618.92</v>
          </cell>
          <cell r="N73">
            <v>11730.83</v>
          </cell>
          <cell r="O73">
            <v>6094</v>
          </cell>
          <cell r="P73">
            <v>1569.17</v>
          </cell>
        </row>
        <row r="74">
          <cell r="C74" t="str">
            <v>S/N#:41200130,41200132,41200136,</v>
          </cell>
        </row>
        <row r="75">
          <cell r="C75" t="str">
            <v xml:space="preserve">          41200212,41200227,41200240.</v>
          </cell>
          <cell r="D75" t="str">
            <v>Aug'95</v>
          </cell>
          <cell r="E75" t="str">
            <v>M 67</v>
          </cell>
          <cell r="F75">
            <v>4</v>
          </cell>
          <cell r="G75">
            <v>6650</v>
          </cell>
          <cell r="H75">
            <v>0</v>
          </cell>
          <cell r="I75">
            <v>1330</v>
          </cell>
          <cell r="J75">
            <v>5320</v>
          </cell>
          <cell r="K75">
            <v>4448</v>
          </cell>
          <cell r="L75">
            <v>831.25</v>
          </cell>
          <cell r="M75">
            <v>889.6</v>
          </cell>
          <cell r="N75">
            <v>4389.6499999999996</v>
          </cell>
          <cell r="O75">
            <v>2202</v>
          </cell>
          <cell r="P75">
            <v>930.35000000000036</v>
          </cell>
        </row>
        <row r="76">
          <cell r="C76" t="str">
            <v>S/N#:50800077,50800079-82,50800084,50800087-9,50800106-7,50800110-13,50800122,</v>
          </cell>
          <cell r="D76" t="str">
            <v>Sep'95</v>
          </cell>
          <cell r="E76" t="str">
            <v>M 70</v>
          </cell>
          <cell r="F76">
            <v>12</v>
          </cell>
          <cell r="G76">
            <v>22610</v>
          </cell>
          <cell r="H76">
            <v>0</v>
          </cell>
          <cell r="I76">
            <v>6650</v>
          </cell>
          <cell r="J76">
            <v>15960</v>
          </cell>
          <cell r="K76">
            <v>14840</v>
          </cell>
          <cell r="L76">
            <v>2826.25</v>
          </cell>
          <cell r="M76">
            <v>4364.76</v>
          </cell>
          <cell r="N76">
            <v>13301.49</v>
          </cell>
          <cell r="O76">
            <v>7770</v>
          </cell>
          <cell r="P76">
            <v>2658.51</v>
          </cell>
        </row>
        <row r="77">
          <cell r="C77" t="str">
            <v xml:space="preserve">          50800128</v>
          </cell>
        </row>
        <row r="78">
          <cell r="C78" t="str">
            <v>S/N#:50800056,50800091,50800093,50800099-100,</v>
          </cell>
        </row>
        <row r="79">
          <cell r="C79" t="str">
            <v xml:space="preserve">          50800102,50800104,50800118.</v>
          </cell>
          <cell r="D79" t="str">
            <v>Dec'95</v>
          </cell>
          <cell r="E79" t="str">
            <v>M 78</v>
          </cell>
          <cell r="F79">
            <v>3</v>
          </cell>
          <cell r="G79">
            <v>7980</v>
          </cell>
          <cell r="H79">
            <v>0</v>
          </cell>
          <cell r="I79">
            <v>3990</v>
          </cell>
          <cell r="J79">
            <v>3990</v>
          </cell>
          <cell r="K79">
            <v>4930</v>
          </cell>
          <cell r="L79">
            <v>997.5</v>
          </cell>
          <cell r="M79">
            <v>2466</v>
          </cell>
          <cell r="N79">
            <v>3461.5</v>
          </cell>
          <cell r="O79">
            <v>3050</v>
          </cell>
          <cell r="P79">
            <v>528.5</v>
          </cell>
        </row>
        <row r="80">
          <cell r="C80" t="str">
            <v>S/N#:50800003,50800022-6,50800028.</v>
          </cell>
          <cell r="D80" t="str">
            <v>Dec'95</v>
          </cell>
          <cell r="E80" t="str">
            <v>M 80</v>
          </cell>
          <cell r="F80">
            <v>4</v>
          </cell>
          <cell r="G80">
            <v>9310</v>
          </cell>
          <cell r="H80">
            <v>0</v>
          </cell>
          <cell r="I80">
            <v>3016</v>
          </cell>
          <cell r="J80">
            <v>6294</v>
          </cell>
          <cell r="K80">
            <v>5753</v>
          </cell>
          <cell r="L80">
            <v>1163.75</v>
          </cell>
          <cell r="M80">
            <v>2465.6999999999998</v>
          </cell>
          <cell r="N80">
            <v>4451.05</v>
          </cell>
          <cell r="O80">
            <v>3557</v>
          </cell>
          <cell r="P80">
            <v>1842.9499999999998</v>
          </cell>
        </row>
        <row r="81">
          <cell r="C81" t="str">
            <v>S/N#:50800098,50800119-120.</v>
          </cell>
          <cell r="D81" t="str">
            <v>Dec'95</v>
          </cell>
          <cell r="E81" t="str">
            <v>M 84</v>
          </cell>
          <cell r="F81">
            <v>1</v>
          </cell>
          <cell r="G81">
            <v>3990</v>
          </cell>
          <cell r="H81">
            <v>0</v>
          </cell>
          <cell r="I81">
            <v>2660</v>
          </cell>
          <cell r="J81">
            <v>1330</v>
          </cell>
          <cell r="K81">
            <v>2464</v>
          </cell>
          <cell r="L81">
            <v>498.75</v>
          </cell>
          <cell r="M81">
            <v>1642</v>
          </cell>
          <cell r="N81">
            <v>1320.75</v>
          </cell>
          <cell r="O81">
            <v>1526</v>
          </cell>
          <cell r="P81">
            <v>9.25</v>
          </cell>
        </row>
        <row r="84">
          <cell r="C84" t="str">
            <v>SANYO Freezer Showcase SPT-2500A</v>
          </cell>
        </row>
        <row r="85">
          <cell r="C85" t="str">
            <v>S/N#:200525,200527.</v>
          </cell>
          <cell r="D85" t="str">
            <v>Mar'93</v>
          </cell>
          <cell r="E85" t="str">
            <v>M 49</v>
          </cell>
          <cell r="F85">
            <v>2</v>
          </cell>
          <cell r="G85">
            <v>5460</v>
          </cell>
          <cell r="H85">
            <v>0</v>
          </cell>
          <cell r="I85">
            <v>0</v>
          </cell>
          <cell r="J85">
            <v>5460</v>
          </cell>
          <cell r="K85">
            <v>5460</v>
          </cell>
          <cell r="L85">
            <v>0</v>
          </cell>
          <cell r="M85">
            <v>0</v>
          </cell>
          <cell r="N85">
            <v>5460</v>
          </cell>
          <cell r="O85">
            <v>0</v>
          </cell>
          <cell r="P85">
            <v>0</v>
          </cell>
        </row>
        <row r="87">
          <cell r="C87" t="str">
            <v>SANYO Display Freezer SCR-135</v>
          </cell>
        </row>
        <row r="88">
          <cell r="C88" t="str">
            <v>S/N#:300252,300255-6.</v>
          </cell>
          <cell r="D88" t="str">
            <v>Aug'93</v>
          </cell>
          <cell r="E88" t="str">
            <v>M 54</v>
          </cell>
          <cell r="F88">
            <v>2</v>
          </cell>
          <cell r="G88">
            <v>5400</v>
          </cell>
          <cell r="H88">
            <v>0</v>
          </cell>
          <cell r="I88">
            <v>0</v>
          </cell>
          <cell r="J88">
            <v>5400</v>
          </cell>
          <cell r="K88">
            <v>5400</v>
          </cell>
          <cell r="L88">
            <v>0</v>
          </cell>
          <cell r="M88">
            <v>0</v>
          </cell>
          <cell r="N88">
            <v>5400</v>
          </cell>
          <cell r="O88">
            <v>0</v>
          </cell>
          <cell r="P88">
            <v>0</v>
          </cell>
        </row>
        <row r="90">
          <cell r="C90" t="str">
            <v>Balance carreid forward</v>
          </cell>
          <cell r="F90">
            <v>81</v>
          </cell>
          <cell r="G90">
            <v>223340</v>
          </cell>
          <cell r="H90">
            <v>0</v>
          </cell>
          <cell r="I90">
            <v>109657.68</v>
          </cell>
          <cell r="J90">
            <v>113682.32</v>
          </cell>
          <cell r="K90">
            <v>180692</v>
          </cell>
          <cell r="L90">
            <v>17740.25</v>
          </cell>
          <cell r="M90">
            <v>94614.559999999983</v>
          </cell>
          <cell r="N90">
            <v>103817.69</v>
          </cell>
          <cell r="O90">
            <v>42648</v>
          </cell>
          <cell r="P90">
            <v>9864.630000000001</v>
          </cell>
        </row>
      </sheetData>
      <sheetData sheetId="1" refreshError="1">
        <row r="15">
          <cell r="B15" t="str">
            <v>Airpassage for Mr Chow &amp; Tony Tan to N.Z</v>
          </cell>
        </row>
        <row r="531">
          <cell r="D531" t="str">
            <v>Plant</v>
          </cell>
        </row>
        <row r="532">
          <cell r="D532" t="str">
            <v>Card</v>
          </cell>
          <cell r="H532" t="str">
            <v>Closing</v>
          </cell>
          <cell r="J532"/>
        </row>
        <row r="533">
          <cell r="D533" t="str">
            <v>No</v>
          </cell>
          <cell r="F533" t="str">
            <v>Addition</v>
          </cell>
          <cell r="H533" t="str">
            <v>Balance</v>
          </cell>
          <cell r="J533" t="str">
            <v>Charge</v>
          </cell>
        </row>
        <row r="534">
          <cell r="F534" t="str">
            <v>$</v>
          </cell>
          <cell r="H534" t="str">
            <v>$</v>
          </cell>
          <cell r="J534" t="str">
            <v>$</v>
          </cell>
        </row>
        <row r="538">
          <cell r="F538">
            <v>0</v>
          </cell>
          <cell r="H538">
            <v>210165</v>
          </cell>
          <cell r="J538">
            <v>18914.849999999999</v>
          </cell>
        </row>
        <row r="540">
          <cell r="H540">
            <v>3950</v>
          </cell>
          <cell r="J540">
            <v>355.5</v>
          </cell>
        </row>
        <row r="541">
          <cell r="H541">
            <v>792</v>
          </cell>
          <cell r="J541">
            <v>71.28</v>
          </cell>
        </row>
        <row r="542">
          <cell r="H542">
            <v>3100</v>
          </cell>
          <cell r="J542">
            <v>279</v>
          </cell>
        </row>
        <row r="543">
          <cell r="H543">
            <v>1200</v>
          </cell>
          <cell r="J543">
            <v>108</v>
          </cell>
        </row>
        <row r="544">
          <cell r="H544">
            <v>10692</v>
          </cell>
          <cell r="J544">
            <v>962.2800000000002</v>
          </cell>
        </row>
        <row r="545">
          <cell r="H545">
            <v>600</v>
          </cell>
          <cell r="J545">
            <v>54</v>
          </cell>
        </row>
        <row r="546">
          <cell r="H546">
            <v>15000</v>
          </cell>
          <cell r="J546">
            <v>1350</v>
          </cell>
        </row>
        <row r="547">
          <cell r="H547">
            <v>11</v>
          </cell>
          <cell r="J547">
            <v>0.99</v>
          </cell>
        </row>
        <row r="548">
          <cell r="H548">
            <v>3</v>
          </cell>
          <cell r="J548">
            <v>0.27</v>
          </cell>
        </row>
        <row r="549">
          <cell r="H549">
            <v>273</v>
          </cell>
          <cell r="J549">
            <v>24.57</v>
          </cell>
        </row>
        <row r="550">
          <cell r="H550">
            <v>180</v>
          </cell>
          <cell r="J550">
            <v>16.2</v>
          </cell>
        </row>
        <row r="551">
          <cell r="H551">
            <v>194</v>
          </cell>
          <cell r="J551">
            <v>17.46</v>
          </cell>
        </row>
        <row r="552">
          <cell r="H552">
            <v>13500</v>
          </cell>
          <cell r="J552">
            <v>1215</v>
          </cell>
        </row>
        <row r="553">
          <cell r="H553">
            <v>17200</v>
          </cell>
          <cell r="J553">
            <v>1548</v>
          </cell>
        </row>
        <row r="554">
          <cell r="H554">
            <v>3500</v>
          </cell>
          <cell r="J554">
            <v>315</v>
          </cell>
        </row>
        <row r="555">
          <cell r="H555">
            <v>6800</v>
          </cell>
          <cell r="J555">
            <v>612</v>
          </cell>
        </row>
        <row r="556">
          <cell r="H556">
            <v>9800</v>
          </cell>
          <cell r="J556">
            <v>882</v>
          </cell>
        </row>
        <row r="557">
          <cell r="H557">
            <v>9200</v>
          </cell>
          <cell r="J557">
            <v>828</v>
          </cell>
        </row>
        <row r="558">
          <cell r="H558">
            <v>6200</v>
          </cell>
          <cell r="J558">
            <v>558</v>
          </cell>
        </row>
        <row r="559">
          <cell r="H559">
            <v>5380</v>
          </cell>
          <cell r="J559">
            <v>484.20000000000005</v>
          </cell>
        </row>
        <row r="560">
          <cell r="H560">
            <v>797</v>
          </cell>
          <cell r="J560">
            <v>71.73</v>
          </cell>
        </row>
        <row r="561">
          <cell r="H561">
            <v>138</v>
          </cell>
          <cell r="J561">
            <v>12.419999999999998</v>
          </cell>
        </row>
        <row r="562">
          <cell r="H562">
            <v>267</v>
          </cell>
          <cell r="J562">
            <v>24.03</v>
          </cell>
        </row>
        <row r="563">
          <cell r="H563">
            <v>38</v>
          </cell>
          <cell r="J563">
            <v>3.4200000000000004</v>
          </cell>
        </row>
        <row r="564">
          <cell r="H564">
            <v>1660</v>
          </cell>
          <cell r="J564">
            <v>149.4</v>
          </cell>
        </row>
        <row r="565">
          <cell r="H565">
            <v>3000</v>
          </cell>
          <cell r="J565">
            <v>270</v>
          </cell>
        </row>
        <row r="566">
          <cell r="H566">
            <v>3580</v>
          </cell>
          <cell r="J566">
            <v>322.2</v>
          </cell>
        </row>
        <row r="567">
          <cell r="H567">
            <v>162</v>
          </cell>
          <cell r="J567">
            <v>14.580000000000002</v>
          </cell>
        </row>
        <row r="568">
          <cell r="H568">
            <v>200</v>
          </cell>
          <cell r="J568">
            <v>18</v>
          </cell>
        </row>
        <row r="569">
          <cell r="H569">
            <v>1013</v>
          </cell>
          <cell r="J569">
            <v>91.17</v>
          </cell>
        </row>
        <row r="570">
          <cell r="H570">
            <v>4400</v>
          </cell>
          <cell r="J570">
            <v>396</v>
          </cell>
        </row>
        <row r="571">
          <cell r="H571">
            <v>87</v>
          </cell>
          <cell r="J571">
            <v>7.83</v>
          </cell>
        </row>
        <row r="572">
          <cell r="H572">
            <v>323</v>
          </cell>
          <cell r="J572">
            <v>29.07</v>
          </cell>
        </row>
        <row r="573">
          <cell r="H573">
            <v>2800</v>
          </cell>
          <cell r="J573">
            <v>252</v>
          </cell>
        </row>
        <row r="574">
          <cell r="H574">
            <v>4250</v>
          </cell>
          <cell r="J574">
            <v>382.5</v>
          </cell>
        </row>
        <row r="575">
          <cell r="H575">
            <v>4800</v>
          </cell>
          <cell r="J575">
            <v>432</v>
          </cell>
        </row>
        <row r="576">
          <cell r="H576">
            <v>4500</v>
          </cell>
          <cell r="J576">
            <v>405</v>
          </cell>
        </row>
        <row r="577">
          <cell r="H577">
            <v>69562</v>
          </cell>
          <cell r="J577">
            <v>6260.58</v>
          </cell>
        </row>
        <row r="578">
          <cell r="H578">
            <v>1200</v>
          </cell>
          <cell r="J578">
            <v>108</v>
          </cell>
        </row>
        <row r="579">
          <cell r="H579">
            <v>4032</v>
          </cell>
          <cell r="J579">
            <v>362.88</v>
          </cell>
        </row>
        <row r="580">
          <cell r="H580">
            <v>2197</v>
          </cell>
          <cell r="J580">
            <v>197.73</v>
          </cell>
        </row>
        <row r="581">
          <cell r="H581">
            <v>13085</v>
          </cell>
          <cell r="J581">
            <v>1177.6500000000001</v>
          </cell>
        </row>
        <row r="582">
          <cell r="H582">
            <v>12500</v>
          </cell>
          <cell r="J582">
            <v>1125</v>
          </cell>
        </row>
      </sheetData>
      <sheetData sheetId="2" refreshError="1">
        <row r="15">
          <cell r="B15" t="str">
            <v>Airpassage for Mr Chow &amp; Tony Tan to N.Z</v>
          </cell>
        </row>
      </sheetData>
      <sheetData sheetId="3" refreshError="1">
        <row r="2">
          <cell r="B2" t="str">
            <v>Schedule of Motor Vehicles as at 30th September 2000</v>
          </cell>
        </row>
        <row r="52">
          <cell r="D52" t="str">
            <v>Feb 91</v>
          </cell>
          <cell r="E52" t="str">
            <v>E 4</v>
          </cell>
          <cell r="F52">
            <v>535</v>
          </cell>
        </row>
        <row r="53">
          <cell r="D53" t="str">
            <v>Mar 91</v>
          </cell>
          <cell r="E53" t="str">
            <v>E 5</v>
          </cell>
          <cell r="F53">
            <v>750</v>
          </cell>
        </row>
        <row r="54">
          <cell r="D54" t="str">
            <v>May 91</v>
          </cell>
          <cell r="E54" t="str">
            <v>E 6</v>
          </cell>
          <cell r="F54">
            <v>5219</v>
          </cell>
        </row>
        <row r="55">
          <cell r="D55" t="str">
            <v>Jun 91</v>
          </cell>
          <cell r="E55" t="str">
            <v>E 7</v>
          </cell>
          <cell r="F55">
            <v>32488</v>
          </cell>
        </row>
        <row r="56">
          <cell r="D56" t="str">
            <v>Jun 91</v>
          </cell>
          <cell r="E56" t="str">
            <v>E 8</v>
          </cell>
          <cell r="F56">
            <v>124831</v>
          </cell>
        </row>
        <row r="57">
          <cell r="D57" t="str">
            <v>Jul 91</v>
          </cell>
          <cell r="E57" t="str">
            <v>E 9</v>
          </cell>
          <cell r="F57">
            <v>8826</v>
          </cell>
        </row>
        <row r="58">
          <cell r="D58" t="str">
            <v>Aug 91</v>
          </cell>
          <cell r="E58" t="str">
            <v>E 10</v>
          </cell>
          <cell r="F58">
            <v>6049</v>
          </cell>
        </row>
        <row r="59">
          <cell r="D59" t="str">
            <v>Aug 91</v>
          </cell>
          <cell r="E59" t="str">
            <v>E 11</v>
          </cell>
          <cell r="F59">
            <v>2437</v>
          </cell>
        </row>
        <row r="60">
          <cell r="D60" t="str">
            <v>Aug 91</v>
          </cell>
          <cell r="E60" t="str">
            <v>E 12</v>
          </cell>
          <cell r="F60">
            <v>5566</v>
          </cell>
        </row>
        <row r="61">
          <cell r="D61" t="str">
            <v>Sep 91</v>
          </cell>
          <cell r="E61" t="str">
            <v>E 13</v>
          </cell>
          <cell r="F61">
            <v>2540</v>
          </cell>
        </row>
        <row r="62">
          <cell r="D62" t="str">
            <v>Sep 91</v>
          </cell>
          <cell r="E62" t="str">
            <v>E 14</v>
          </cell>
          <cell r="F62">
            <v>1620</v>
          </cell>
        </row>
        <row r="63">
          <cell r="D63" t="str">
            <v>Sep 91</v>
          </cell>
          <cell r="E63" t="str">
            <v>E 15</v>
          </cell>
          <cell r="F63">
            <v>6220</v>
          </cell>
        </row>
        <row r="64">
          <cell r="D64" t="str">
            <v>Oct 91</v>
          </cell>
          <cell r="E64" t="str">
            <v>E 16</v>
          </cell>
          <cell r="F64">
            <v>1500</v>
          </cell>
        </row>
        <row r="65">
          <cell r="D65" t="str">
            <v>Dec 91</v>
          </cell>
          <cell r="E65" t="str">
            <v>E 17</v>
          </cell>
          <cell r="F65">
            <v>6959</v>
          </cell>
        </row>
        <row r="66">
          <cell r="D66" t="str">
            <v>Dec 91</v>
          </cell>
          <cell r="E66" t="str">
            <v>E 18</v>
          </cell>
          <cell r="F66">
            <v>103771</v>
          </cell>
        </row>
        <row r="67">
          <cell r="D67" t="str">
            <v>Dec 91</v>
          </cell>
          <cell r="E67" t="str">
            <v>E 19</v>
          </cell>
          <cell r="F67">
            <v>1470</v>
          </cell>
        </row>
        <row r="68">
          <cell r="D68" t="str">
            <v>Dec 91</v>
          </cell>
          <cell r="E68" t="str">
            <v>E 20</v>
          </cell>
          <cell r="F68">
            <v>3700</v>
          </cell>
        </row>
        <row r="69">
          <cell r="D69" t="str">
            <v>Feb 92</v>
          </cell>
          <cell r="E69" t="str">
            <v>E 22</v>
          </cell>
          <cell r="F69">
            <v>7260</v>
          </cell>
        </row>
        <row r="70">
          <cell r="D70" t="str">
            <v>Feb 92</v>
          </cell>
          <cell r="E70" t="str">
            <v>E 23</v>
          </cell>
          <cell r="F70">
            <v>1600</v>
          </cell>
        </row>
        <row r="71">
          <cell r="D71" t="str">
            <v>May 92</v>
          </cell>
          <cell r="E71" t="str">
            <v>E 24</v>
          </cell>
          <cell r="F71">
            <v>4588</v>
          </cell>
        </row>
        <row r="72">
          <cell r="D72" t="str">
            <v>May 92</v>
          </cell>
          <cell r="E72" t="str">
            <v>E 25</v>
          </cell>
          <cell r="F72">
            <v>3443</v>
          </cell>
        </row>
        <row r="73">
          <cell r="D73" t="str">
            <v>May 92</v>
          </cell>
          <cell r="E73" t="str">
            <v>E 26</v>
          </cell>
          <cell r="F73">
            <v>13249</v>
          </cell>
        </row>
        <row r="74">
          <cell r="D74" t="str">
            <v>Jun 92</v>
          </cell>
          <cell r="E74" t="str">
            <v>E 27</v>
          </cell>
          <cell r="F74">
            <v>5600</v>
          </cell>
        </row>
        <row r="75">
          <cell r="D75" t="str">
            <v>Jul 92</v>
          </cell>
          <cell r="E75" t="str">
            <v>E 29</v>
          </cell>
          <cell r="F75">
            <v>7000</v>
          </cell>
        </row>
        <row r="76">
          <cell r="D76" t="str">
            <v>Jul 92</v>
          </cell>
          <cell r="E76" t="str">
            <v>E 30</v>
          </cell>
          <cell r="F76">
            <v>1370</v>
          </cell>
        </row>
        <row r="77">
          <cell r="D77" t="str">
            <v>Jul 92</v>
          </cell>
          <cell r="E77" t="str">
            <v>E 31</v>
          </cell>
          <cell r="F77">
            <v>3925</v>
          </cell>
        </row>
        <row r="78">
          <cell r="D78" t="str">
            <v>Jul 92</v>
          </cell>
          <cell r="E78" t="str">
            <v>E 32</v>
          </cell>
          <cell r="F78">
            <v>3443</v>
          </cell>
        </row>
        <row r="79">
          <cell r="D79" t="str">
            <v>Jul 92</v>
          </cell>
          <cell r="E79" t="str">
            <v>E 33</v>
          </cell>
          <cell r="F79">
            <v>2208</v>
          </cell>
        </row>
        <row r="80">
          <cell r="D80" t="str">
            <v>Aug 92</v>
          </cell>
          <cell r="E80" t="str">
            <v>E 34</v>
          </cell>
          <cell r="F80">
            <v>1677</v>
          </cell>
        </row>
        <row r="81">
          <cell r="D81" t="str">
            <v>Aug 92</v>
          </cell>
          <cell r="E81" t="str">
            <v>E 35</v>
          </cell>
          <cell r="F81">
            <v>1370</v>
          </cell>
        </row>
        <row r="82">
          <cell r="D82" t="str">
            <v>Aug 92</v>
          </cell>
          <cell r="E82" t="str">
            <v>E 36</v>
          </cell>
          <cell r="F82">
            <v>14000</v>
          </cell>
        </row>
        <row r="83">
          <cell r="D83" t="str">
            <v>Sep 92</v>
          </cell>
          <cell r="E83" t="str">
            <v>E 37</v>
          </cell>
          <cell r="F83">
            <v>3500</v>
          </cell>
        </row>
        <row r="84">
          <cell r="D84" t="str">
            <v>Sep 92</v>
          </cell>
          <cell r="E84" t="str">
            <v>E 38</v>
          </cell>
          <cell r="F84">
            <v>1284</v>
          </cell>
        </row>
        <row r="85">
          <cell r="D85" t="str">
            <v>Oct 92</v>
          </cell>
          <cell r="E85" t="str">
            <v>E 39</v>
          </cell>
          <cell r="F85">
            <v>2490</v>
          </cell>
        </row>
        <row r="86">
          <cell r="D86" t="str">
            <v>Nov 92</v>
          </cell>
          <cell r="E86" t="str">
            <v>E 40</v>
          </cell>
          <cell r="F86">
            <v>3630</v>
          </cell>
        </row>
        <row r="87">
          <cell r="D87" t="str">
            <v>Nov 92</v>
          </cell>
          <cell r="E87" t="str">
            <v>E 41</v>
          </cell>
          <cell r="F87">
            <v>18720</v>
          </cell>
        </row>
        <row r="88">
          <cell r="D88" t="str">
            <v>Dec 92</v>
          </cell>
          <cell r="E88" t="str">
            <v>E 42</v>
          </cell>
          <cell r="F88">
            <v>7688</v>
          </cell>
        </row>
        <row r="89">
          <cell r="D89" t="str">
            <v>Dec 92</v>
          </cell>
          <cell r="E89" t="str">
            <v>E 43</v>
          </cell>
          <cell r="F89">
            <v>880</v>
          </cell>
        </row>
        <row r="90">
          <cell r="D90" t="str">
            <v>Dec 92</v>
          </cell>
          <cell r="E90" t="str">
            <v>E 44</v>
          </cell>
          <cell r="F90">
            <v>3872</v>
          </cell>
        </row>
        <row r="91">
          <cell r="D91" t="str">
            <v>Jan 93</v>
          </cell>
          <cell r="E91" t="str">
            <v>E 45</v>
          </cell>
          <cell r="F91">
            <v>1284</v>
          </cell>
        </row>
        <row r="92">
          <cell r="D92" t="str">
            <v>Jan 93</v>
          </cell>
          <cell r="E92" t="str">
            <v>E 46</v>
          </cell>
          <cell r="F92">
            <v>3354</v>
          </cell>
        </row>
        <row r="93">
          <cell r="D93" t="str">
            <v>Feb 93</v>
          </cell>
          <cell r="E93" t="str">
            <v>E 47</v>
          </cell>
          <cell r="F93">
            <v>2000</v>
          </cell>
        </row>
        <row r="94">
          <cell r="D94" t="str">
            <v>Mar 93</v>
          </cell>
          <cell r="E94" t="str">
            <v>E 48</v>
          </cell>
          <cell r="F94">
            <v>3649</v>
          </cell>
        </row>
        <row r="95">
          <cell r="D95" t="str">
            <v>Mar 93</v>
          </cell>
          <cell r="E95" t="str">
            <v>E 49</v>
          </cell>
          <cell r="F95">
            <v>3600</v>
          </cell>
        </row>
        <row r="96">
          <cell r="D96" t="str">
            <v>Mar 93</v>
          </cell>
          <cell r="E96" t="str">
            <v>E 50</v>
          </cell>
          <cell r="F96">
            <v>1500</v>
          </cell>
        </row>
        <row r="98">
          <cell r="F98">
            <v>460180</v>
          </cell>
        </row>
        <row r="103">
          <cell r="F103"/>
        </row>
        <row r="104">
          <cell r="D104" t="str">
            <v>Year</v>
          </cell>
          <cell r="E104" t="str">
            <v>Plant</v>
          </cell>
          <cell r="F104" t="str">
            <v>Original Cost</v>
          </cell>
        </row>
        <row r="105">
          <cell r="D105" t="str">
            <v>Of</v>
          </cell>
          <cell r="E105" t="str">
            <v>Card</v>
          </cell>
          <cell r="F105" t="str">
            <v>Opening</v>
          </cell>
        </row>
        <row r="106">
          <cell r="D106" t="str">
            <v>Purchase</v>
          </cell>
          <cell r="E106" t="str">
            <v>No</v>
          </cell>
          <cell r="F106" t="str">
            <v>Balance</v>
          </cell>
        </row>
        <row r="107">
          <cell r="F107" t="str">
            <v>$</v>
          </cell>
        </row>
        <row r="109">
          <cell r="F109">
            <v>460180</v>
          </cell>
        </row>
        <row r="111">
          <cell r="D111" t="str">
            <v>Apr 93</v>
          </cell>
          <cell r="E111" t="str">
            <v>E 51</v>
          </cell>
          <cell r="F111">
            <v>4966</v>
          </cell>
        </row>
        <row r="112">
          <cell r="D112" t="str">
            <v>Apr 93</v>
          </cell>
          <cell r="E112" t="str">
            <v>E 52</v>
          </cell>
          <cell r="F112">
            <v>10280</v>
          </cell>
        </row>
        <row r="113">
          <cell r="D113" t="str">
            <v>Apr 93</v>
          </cell>
          <cell r="E113" t="str">
            <v>E 53</v>
          </cell>
          <cell r="F113">
            <v>7364</v>
          </cell>
        </row>
        <row r="114">
          <cell r="D114" t="str">
            <v>Apr 93</v>
          </cell>
          <cell r="E114" t="str">
            <v>E 54</v>
          </cell>
          <cell r="F114">
            <v>4046</v>
          </cell>
        </row>
        <row r="115">
          <cell r="D115" t="str">
            <v>Jun 93</v>
          </cell>
          <cell r="E115" t="str">
            <v>E 55</v>
          </cell>
          <cell r="F115">
            <v>5650</v>
          </cell>
        </row>
        <row r="116">
          <cell r="D116" t="str">
            <v>Jun 93</v>
          </cell>
          <cell r="E116" t="str">
            <v>E 56</v>
          </cell>
          <cell r="F116">
            <v>298</v>
          </cell>
        </row>
        <row r="117">
          <cell r="D117" t="str">
            <v>Jun 93</v>
          </cell>
          <cell r="E117" t="str">
            <v>E 57</v>
          </cell>
          <cell r="F117">
            <v>650</v>
          </cell>
        </row>
        <row r="118">
          <cell r="D118" t="str">
            <v>Jun 93</v>
          </cell>
          <cell r="E118" t="str">
            <v>E 58</v>
          </cell>
          <cell r="F118">
            <v>500</v>
          </cell>
        </row>
        <row r="119">
          <cell r="D119" t="str">
            <v>Jul 93</v>
          </cell>
          <cell r="E119" t="str">
            <v>E 59</v>
          </cell>
          <cell r="F119">
            <v>2563</v>
          </cell>
        </row>
        <row r="120">
          <cell r="D120" t="str">
            <v>Aug 93</v>
          </cell>
          <cell r="E120" t="str">
            <v>E 60</v>
          </cell>
          <cell r="F120">
            <v>1363</v>
          </cell>
        </row>
        <row r="121">
          <cell r="D121" t="str">
            <v>Aug 93</v>
          </cell>
          <cell r="E121" t="str">
            <v>E 61</v>
          </cell>
          <cell r="F121">
            <v>1278</v>
          </cell>
        </row>
        <row r="122">
          <cell r="D122" t="str">
            <v>Aug 93</v>
          </cell>
          <cell r="E122" t="str">
            <v>E 62</v>
          </cell>
          <cell r="F122">
            <v>750</v>
          </cell>
        </row>
        <row r="123">
          <cell r="D123" t="str">
            <v>Oct 93</v>
          </cell>
          <cell r="E123" t="str">
            <v>E 63</v>
          </cell>
          <cell r="F123">
            <v>21639</v>
          </cell>
        </row>
        <row r="124">
          <cell r="D124" t="str">
            <v>Nov 93</v>
          </cell>
          <cell r="E124" t="str">
            <v>E 64</v>
          </cell>
          <cell r="F124">
            <v>5736</v>
          </cell>
        </row>
        <row r="125">
          <cell r="D125" t="str">
            <v>Nov 93</v>
          </cell>
          <cell r="E125" t="str">
            <v>E 65</v>
          </cell>
          <cell r="F125">
            <v>1363</v>
          </cell>
        </row>
        <row r="126">
          <cell r="D126" t="str">
            <v>Nov 93</v>
          </cell>
          <cell r="E126" t="str">
            <v>E 66</v>
          </cell>
          <cell r="F126">
            <v>3211</v>
          </cell>
        </row>
        <row r="127">
          <cell r="D127" t="str">
            <v>Nov 93</v>
          </cell>
          <cell r="E127" t="str">
            <v>E 67</v>
          </cell>
          <cell r="F127">
            <v>6373</v>
          </cell>
        </row>
        <row r="128">
          <cell r="D128" t="str">
            <v>Dec 93</v>
          </cell>
          <cell r="E128" t="str">
            <v>E 68</v>
          </cell>
          <cell r="F128">
            <v>1075</v>
          </cell>
        </row>
        <row r="129">
          <cell r="D129" t="str">
            <v>Dec 93</v>
          </cell>
          <cell r="E129" t="str">
            <v>E 69</v>
          </cell>
          <cell r="F129">
            <v>2700</v>
          </cell>
        </row>
        <row r="130">
          <cell r="D130" t="str">
            <v>Jan 94</v>
          </cell>
          <cell r="E130" t="str">
            <v>E 70</v>
          </cell>
          <cell r="F130">
            <v>4730</v>
          </cell>
        </row>
        <row r="131">
          <cell r="D131" t="str">
            <v>Mar 94</v>
          </cell>
          <cell r="E131" t="str">
            <v>E 71</v>
          </cell>
          <cell r="F131">
            <v>1393</v>
          </cell>
        </row>
        <row r="132">
          <cell r="D132" t="str">
            <v>Mar 94</v>
          </cell>
          <cell r="E132" t="str">
            <v>E 72</v>
          </cell>
          <cell r="F132">
            <v>1687</v>
          </cell>
        </row>
        <row r="133">
          <cell r="D133" t="str">
            <v>Apr 94</v>
          </cell>
          <cell r="E133" t="str">
            <v>E 73</v>
          </cell>
          <cell r="F133">
            <v>1412</v>
          </cell>
        </row>
        <row r="134">
          <cell r="D134" t="str">
            <v>Apr 94</v>
          </cell>
          <cell r="E134" t="str">
            <v>E 74</v>
          </cell>
          <cell r="F134">
            <v>4020</v>
          </cell>
        </row>
        <row r="135">
          <cell r="D135" t="str">
            <v>Apr 94</v>
          </cell>
          <cell r="E135" t="str">
            <v>E 75</v>
          </cell>
          <cell r="F135">
            <v>2786</v>
          </cell>
        </row>
        <row r="136">
          <cell r="D136" t="str">
            <v>May 94</v>
          </cell>
          <cell r="E136" t="str">
            <v>E 76</v>
          </cell>
          <cell r="F136">
            <v>570</v>
          </cell>
        </row>
        <row r="137">
          <cell r="D137" t="str">
            <v>Jun 94</v>
          </cell>
          <cell r="E137" t="str">
            <v>E 77</v>
          </cell>
          <cell r="F137">
            <v>5190</v>
          </cell>
        </row>
        <row r="138">
          <cell r="D138" t="str">
            <v>Sep 94</v>
          </cell>
          <cell r="E138" t="str">
            <v>E 78</v>
          </cell>
          <cell r="F138">
            <v>1463</v>
          </cell>
        </row>
        <row r="139">
          <cell r="D139" t="str">
            <v>Nov 94</v>
          </cell>
          <cell r="E139" t="str">
            <v>E 79</v>
          </cell>
          <cell r="F139">
            <v>990</v>
          </cell>
        </row>
        <row r="140">
          <cell r="D140" t="str">
            <v>Feb 95</v>
          </cell>
          <cell r="E140" t="str">
            <v>E 80</v>
          </cell>
          <cell r="F140">
            <v>6340</v>
          </cell>
        </row>
        <row r="141">
          <cell r="D141" t="str">
            <v>Feb 95</v>
          </cell>
          <cell r="E141" t="str">
            <v>E 81</v>
          </cell>
          <cell r="F141">
            <v>2000</v>
          </cell>
        </row>
        <row r="142">
          <cell r="D142" t="str">
            <v>Feb 95</v>
          </cell>
          <cell r="E142" t="str">
            <v>E 82</v>
          </cell>
          <cell r="F142">
            <v>14615</v>
          </cell>
        </row>
        <row r="143">
          <cell r="D143" t="str">
            <v>May 95</v>
          </cell>
          <cell r="E143" t="str">
            <v>E 83</v>
          </cell>
          <cell r="F143">
            <v>2949</v>
          </cell>
        </row>
        <row r="144">
          <cell r="D144" t="str">
            <v>May 95</v>
          </cell>
          <cell r="E144" t="str">
            <v>E 84</v>
          </cell>
          <cell r="F144">
            <v>1220</v>
          </cell>
        </row>
        <row r="145">
          <cell r="D145" t="str">
            <v>May 95</v>
          </cell>
          <cell r="E145" t="str">
            <v>E 85</v>
          </cell>
          <cell r="F145">
            <v>1550</v>
          </cell>
        </row>
        <row r="146">
          <cell r="D146" t="str">
            <v>May 95</v>
          </cell>
          <cell r="E146" t="str">
            <v>E 86</v>
          </cell>
          <cell r="F146">
            <v>5369</v>
          </cell>
        </row>
        <row r="147">
          <cell r="D147" t="str">
            <v>May 95</v>
          </cell>
          <cell r="E147" t="str">
            <v>E 87</v>
          </cell>
          <cell r="F147">
            <v>6880</v>
          </cell>
        </row>
        <row r="148">
          <cell r="D148" t="str">
            <v>May 95</v>
          </cell>
          <cell r="E148" t="str">
            <v>E 88</v>
          </cell>
          <cell r="F148">
            <v>4800</v>
          </cell>
        </row>
        <row r="149">
          <cell r="D149" t="str">
            <v>Jun 95</v>
          </cell>
          <cell r="E149" t="str">
            <v>E 89</v>
          </cell>
          <cell r="F149">
            <v>164547</v>
          </cell>
        </row>
        <row r="150">
          <cell r="D150" t="str">
            <v>Jun 95</v>
          </cell>
          <cell r="E150" t="str">
            <v>E 90</v>
          </cell>
          <cell r="F150">
            <v>3632</v>
          </cell>
        </row>
        <row r="151">
          <cell r="D151" t="str">
            <v>Aug 95</v>
          </cell>
          <cell r="E151" t="str">
            <v>E 91</v>
          </cell>
          <cell r="F151">
            <v>5026</v>
          </cell>
        </row>
        <row r="152">
          <cell r="D152" t="str">
            <v>Oct 95</v>
          </cell>
          <cell r="E152" t="str">
            <v>E 92</v>
          </cell>
          <cell r="F152">
            <v>2648</v>
          </cell>
        </row>
        <row r="153">
          <cell r="D153" t="str">
            <v>Oct 95</v>
          </cell>
          <cell r="E153" t="str">
            <v>E 93</v>
          </cell>
          <cell r="F153">
            <v>2320</v>
          </cell>
        </row>
        <row r="154">
          <cell r="D154" t="str">
            <v>Jan'96</v>
          </cell>
          <cell r="E154" t="str">
            <v>E 94</v>
          </cell>
          <cell r="F154">
            <v>5438</v>
          </cell>
        </row>
        <row r="155">
          <cell r="D155" t="str">
            <v>Apr'96</v>
          </cell>
          <cell r="E155" t="str">
            <v>E 95</v>
          </cell>
          <cell r="F155">
            <v>1899</v>
          </cell>
        </row>
        <row r="156">
          <cell r="D156" t="str">
            <v>Apr'96</v>
          </cell>
          <cell r="E156" t="str">
            <v>E 96</v>
          </cell>
          <cell r="F156">
            <v>2599</v>
          </cell>
        </row>
        <row r="158">
          <cell r="F158">
            <v>800058</v>
          </cell>
        </row>
        <row r="163">
          <cell r="F163"/>
        </row>
        <row r="164">
          <cell r="D164" t="str">
            <v>Year</v>
          </cell>
          <cell r="E164" t="str">
            <v>Plant</v>
          </cell>
          <cell r="F164" t="str">
            <v>Original Cost</v>
          </cell>
        </row>
        <row r="165">
          <cell r="D165" t="str">
            <v>Of</v>
          </cell>
          <cell r="E165" t="str">
            <v>Card</v>
          </cell>
          <cell r="F165" t="str">
            <v>Opening</v>
          </cell>
        </row>
        <row r="166">
          <cell r="D166" t="str">
            <v>Purchase</v>
          </cell>
          <cell r="E166" t="str">
            <v>No</v>
          </cell>
          <cell r="F166" t="str">
            <v>Balance</v>
          </cell>
        </row>
        <row r="167">
          <cell r="F167" t="str">
            <v>$</v>
          </cell>
        </row>
        <row r="169">
          <cell r="F169">
            <v>800058</v>
          </cell>
        </row>
        <row r="171">
          <cell r="D171" t="str">
            <v>May'96</v>
          </cell>
          <cell r="E171" t="str">
            <v>E 97</v>
          </cell>
          <cell r="F171">
            <v>690</v>
          </cell>
        </row>
        <row r="172">
          <cell r="D172" t="str">
            <v>May'96</v>
          </cell>
          <cell r="E172" t="str">
            <v>E 98</v>
          </cell>
          <cell r="F172">
            <v>2300</v>
          </cell>
        </row>
        <row r="173">
          <cell r="D173" t="str">
            <v>Jul'96</v>
          </cell>
          <cell r="E173" t="str">
            <v>E 99</v>
          </cell>
          <cell r="F173">
            <v>12640</v>
          </cell>
        </row>
        <row r="174">
          <cell r="D174" t="str">
            <v>Jun'97</v>
          </cell>
          <cell r="E174" t="str">
            <v>E 100</v>
          </cell>
          <cell r="F174">
            <v>6153</v>
          </cell>
        </row>
        <row r="175">
          <cell r="D175" t="str">
            <v>Jun'97</v>
          </cell>
          <cell r="E175" t="str">
            <v>E 101</v>
          </cell>
          <cell r="F175">
            <v>5253</v>
          </cell>
        </row>
        <row r="176">
          <cell r="D176" t="str">
            <v>Aug'97</v>
          </cell>
          <cell r="E176" t="str">
            <v>E 102</v>
          </cell>
          <cell r="F176">
            <v>1999</v>
          </cell>
        </row>
        <row r="177">
          <cell r="D177" t="str">
            <v>Sep'97</v>
          </cell>
          <cell r="E177" t="str">
            <v>E 103</v>
          </cell>
          <cell r="F177">
            <v>2280</v>
          </cell>
        </row>
        <row r="178">
          <cell r="D178" t="str">
            <v>Sep'97</v>
          </cell>
          <cell r="E178" t="str">
            <v>E 104</v>
          </cell>
          <cell r="F178">
            <v>625</v>
          </cell>
        </row>
        <row r="179">
          <cell r="D179" t="str">
            <v>Oct'97</v>
          </cell>
          <cell r="E179" t="str">
            <v>E 105</v>
          </cell>
          <cell r="F179">
            <v>810</v>
          </cell>
        </row>
        <row r="180">
          <cell r="D180" t="str">
            <v>Oct'97</v>
          </cell>
          <cell r="E180" t="str">
            <v>E 106</v>
          </cell>
          <cell r="F180">
            <v>2140</v>
          </cell>
        </row>
        <row r="181">
          <cell r="D181" t="str">
            <v>Nov'97</v>
          </cell>
          <cell r="E181" t="str">
            <v>E 107</v>
          </cell>
          <cell r="F181">
            <v>1780</v>
          </cell>
        </row>
        <row r="182">
          <cell r="D182" t="str">
            <v>Nov'97</v>
          </cell>
          <cell r="E182" t="str">
            <v>E 108</v>
          </cell>
          <cell r="F182">
            <v>3932</v>
          </cell>
        </row>
        <row r="183">
          <cell r="D183" t="str">
            <v>Nov'97</v>
          </cell>
          <cell r="E183" t="str">
            <v>E 109</v>
          </cell>
          <cell r="F183">
            <v>2600</v>
          </cell>
        </row>
        <row r="184">
          <cell r="D184" t="str">
            <v>Nov'97</v>
          </cell>
          <cell r="E184" t="str">
            <v>E 110</v>
          </cell>
          <cell r="F184">
            <v>2630</v>
          </cell>
        </row>
        <row r="185">
          <cell r="D185" t="str">
            <v>Nov'97</v>
          </cell>
          <cell r="E185" t="str">
            <v>E 111</v>
          </cell>
          <cell r="F185">
            <v>625</v>
          </cell>
        </row>
        <row r="186">
          <cell r="D186" t="str">
            <v>Nov'97</v>
          </cell>
          <cell r="E186" t="str">
            <v>E 112</v>
          </cell>
          <cell r="F186">
            <v>625</v>
          </cell>
        </row>
        <row r="187">
          <cell r="D187" t="str">
            <v>Nov'97</v>
          </cell>
          <cell r="E187" t="str">
            <v>E 113</v>
          </cell>
          <cell r="F187">
            <v>625</v>
          </cell>
        </row>
        <row r="188">
          <cell r="D188" t="str">
            <v>Nov'97</v>
          </cell>
          <cell r="E188" t="str">
            <v>E 114</v>
          </cell>
          <cell r="F188">
            <v>625</v>
          </cell>
        </row>
        <row r="189">
          <cell r="D189" t="str">
            <v>Nov'97</v>
          </cell>
          <cell r="E189" t="str">
            <v>E 115</v>
          </cell>
          <cell r="F189">
            <v>17877</v>
          </cell>
        </row>
        <row r="190">
          <cell r="D190" t="str">
            <v>Dec'97</v>
          </cell>
          <cell r="E190" t="str">
            <v>E 116</v>
          </cell>
          <cell r="F190">
            <v>1780</v>
          </cell>
        </row>
        <row r="191">
          <cell r="D191" t="str">
            <v>Dec'97</v>
          </cell>
          <cell r="E191" t="str">
            <v>E 117</v>
          </cell>
          <cell r="F191">
            <v>625</v>
          </cell>
        </row>
        <row r="192">
          <cell r="D192" t="str">
            <v>Dec'97</v>
          </cell>
          <cell r="E192" t="str">
            <v>E 118</v>
          </cell>
          <cell r="F192">
            <v>1780</v>
          </cell>
        </row>
        <row r="193">
          <cell r="D193" t="str">
            <v>Dec'97</v>
          </cell>
          <cell r="E193" t="str">
            <v>E 120</v>
          </cell>
          <cell r="F193">
            <v>2325</v>
          </cell>
        </row>
        <row r="194">
          <cell r="D194" t="str">
            <v>Feb'98</v>
          </cell>
          <cell r="E194" t="str">
            <v>E 121</v>
          </cell>
          <cell r="F194">
            <v>2572</v>
          </cell>
        </row>
        <row r="195">
          <cell r="D195" t="str">
            <v>Feb'98</v>
          </cell>
          <cell r="E195" t="str">
            <v>E 122</v>
          </cell>
          <cell r="F195">
            <v>810</v>
          </cell>
        </row>
        <row r="196">
          <cell r="D196" t="str">
            <v>Mar'98</v>
          </cell>
          <cell r="E196" t="str">
            <v>E 123</v>
          </cell>
          <cell r="F196">
            <v>1968</v>
          </cell>
        </row>
        <row r="197">
          <cell r="D197" t="str">
            <v>Mar'98</v>
          </cell>
          <cell r="E197" t="str">
            <v>E 124</v>
          </cell>
          <cell r="F197">
            <v>1968</v>
          </cell>
        </row>
        <row r="198">
          <cell r="D198" t="str">
            <v>Mar'98</v>
          </cell>
          <cell r="E198" t="str">
            <v>E 125</v>
          </cell>
          <cell r="F198">
            <v>625</v>
          </cell>
        </row>
        <row r="199">
          <cell r="D199" t="str">
            <v>Mar'98</v>
          </cell>
          <cell r="E199" t="str">
            <v>E 126</v>
          </cell>
          <cell r="F199">
            <v>625</v>
          </cell>
        </row>
        <row r="200">
          <cell r="D200" t="str">
            <v>Jun'98</v>
          </cell>
          <cell r="E200" t="str">
            <v>E 127</v>
          </cell>
          <cell r="F200">
            <v>2385</v>
          </cell>
        </row>
        <row r="201">
          <cell r="D201" t="str">
            <v>Jun'98</v>
          </cell>
          <cell r="E201" t="str">
            <v>E 128</v>
          </cell>
          <cell r="F201">
            <v>645</v>
          </cell>
        </row>
        <row r="202">
          <cell r="D202" t="str">
            <v>Jul'98</v>
          </cell>
          <cell r="E202" t="str">
            <v>E 129</v>
          </cell>
          <cell r="F202">
            <v>790</v>
          </cell>
        </row>
        <row r="203">
          <cell r="D203" t="str">
            <v>Jul'98</v>
          </cell>
          <cell r="E203" t="str">
            <v>E 130</v>
          </cell>
          <cell r="F203">
            <v>3000</v>
          </cell>
        </row>
        <row r="204">
          <cell r="D204" t="str">
            <v>Sep'98</v>
          </cell>
          <cell r="E204" t="str">
            <v>E 131</v>
          </cell>
          <cell r="F204">
            <v>780</v>
          </cell>
        </row>
        <row r="205">
          <cell r="D205" t="str">
            <v>Oct'98</v>
          </cell>
          <cell r="E205" t="str">
            <v>E 138</v>
          </cell>
          <cell r="F205">
            <v>2282</v>
          </cell>
        </row>
        <row r="206">
          <cell r="D206" t="str">
            <v>Dec'98</v>
          </cell>
          <cell r="E206" t="str">
            <v>E 148</v>
          </cell>
          <cell r="F206">
            <v>600</v>
          </cell>
        </row>
        <row r="207">
          <cell r="D207" t="str">
            <v>Jan'99</v>
          </cell>
          <cell r="E207" t="str">
            <v>E 153</v>
          </cell>
          <cell r="F207">
            <v>4100</v>
          </cell>
        </row>
        <row r="208">
          <cell r="D208" t="str">
            <v>Feb'99</v>
          </cell>
          <cell r="E208" t="str">
            <v>E 156</v>
          </cell>
          <cell r="F208">
            <v>599</v>
          </cell>
        </row>
        <row r="209">
          <cell r="D209" t="str">
            <v>Mar'99</v>
          </cell>
          <cell r="E209" t="str">
            <v>E 159</v>
          </cell>
          <cell r="F209">
            <v>4650</v>
          </cell>
        </row>
        <row r="210">
          <cell r="D210" t="str">
            <v>Apr'99</v>
          </cell>
          <cell r="E210" t="str">
            <v>E 160</v>
          </cell>
          <cell r="F210">
            <v>5400</v>
          </cell>
        </row>
        <row r="211">
          <cell r="D211" t="str">
            <v>Apr'99</v>
          </cell>
          <cell r="E211" t="str">
            <v>E 161</v>
          </cell>
          <cell r="F211">
            <v>3198</v>
          </cell>
        </row>
        <row r="213">
          <cell r="F213">
            <v>909774</v>
          </cell>
        </row>
        <row r="221">
          <cell r="F221"/>
        </row>
        <row r="222">
          <cell r="D222" t="str">
            <v>Year</v>
          </cell>
          <cell r="E222" t="str">
            <v>Plant</v>
          </cell>
          <cell r="F222" t="str">
            <v>Original Cost</v>
          </cell>
        </row>
        <row r="223">
          <cell r="D223" t="str">
            <v>Of</v>
          </cell>
          <cell r="E223" t="str">
            <v>Card</v>
          </cell>
          <cell r="F223" t="str">
            <v>Opening</v>
          </cell>
        </row>
        <row r="224">
          <cell r="D224" t="str">
            <v>Purchase</v>
          </cell>
          <cell r="E224" t="str">
            <v>No</v>
          </cell>
          <cell r="F224" t="str">
            <v>Balance</v>
          </cell>
        </row>
        <row r="225">
          <cell r="F225" t="str">
            <v>$</v>
          </cell>
        </row>
        <row r="227">
          <cell r="F227">
            <v>909774</v>
          </cell>
        </row>
        <row r="230">
          <cell r="D230" t="str">
            <v>May'99</v>
          </cell>
          <cell r="E230" t="str">
            <v>E 163</v>
          </cell>
          <cell r="F230">
            <v>1980</v>
          </cell>
        </row>
        <row r="231">
          <cell r="D231" t="str">
            <v>Jul'99</v>
          </cell>
          <cell r="E231" t="str">
            <v>E 168</v>
          </cell>
          <cell r="F231">
            <v>11440</v>
          </cell>
        </row>
        <row r="232">
          <cell r="D232" t="str">
            <v>Jul'99</v>
          </cell>
          <cell r="E232" t="str">
            <v>E 169</v>
          </cell>
          <cell r="F232">
            <v>1595</v>
          </cell>
        </row>
        <row r="233">
          <cell r="D233" t="str">
            <v>Jul'99</v>
          </cell>
          <cell r="E233" t="str">
            <v>E 170</v>
          </cell>
          <cell r="F233">
            <v>4532</v>
          </cell>
        </row>
        <row r="234">
          <cell r="D234" t="str">
            <v>Jul'99</v>
          </cell>
          <cell r="E234" t="str">
            <v>E 171</v>
          </cell>
          <cell r="F234">
            <v>2910</v>
          </cell>
        </row>
        <row r="235">
          <cell r="D235" t="str">
            <v>Sep'99</v>
          </cell>
          <cell r="E235" t="str">
            <v>E 172</v>
          </cell>
          <cell r="F235">
            <v>1480</v>
          </cell>
        </row>
        <row r="236">
          <cell r="D236" t="str">
            <v>Sep'99</v>
          </cell>
          <cell r="E236" t="str">
            <v>E 173</v>
          </cell>
          <cell r="F236">
            <v>2960</v>
          </cell>
        </row>
        <row r="237">
          <cell r="D237" t="str">
            <v>Sep'99</v>
          </cell>
          <cell r="E237" t="str">
            <v>E 175</v>
          </cell>
          <cell r="F237">
            <v>21175</v>
          </cell>
        </row>
        <row r="238">
          <cell r="D238" t="str">
            <v>Oct'99</v>
          </cell>
          <cell r="E238" t="str">
            <v>E 176</v>
          </cell>
          <cell r="F238">
            <v>127210</v>
          </cell>
        </row>
        <row r="239">
          <cell r="D239" t="str">
            <v>Oct'99</v>
          </cell>
          <cell r="E239" t="str">
            <v>E 177</v>
          </cell>
          <cell r="F239">
            <v>740</v>
          </cell>
        </row>
        <row r="240">
          <cell r="D240" t="str">
            <v>Nov'99</v>
          </cell>
          <cell r="E240" t="str">
            <v>E 178</v>
          </cell>
          <cell r="F240">
            <v>1810</v>
          </cell>
        </row>
        <row r="241">
          <cell r="D241" t="str">
            <v>Nov'99</v>
          </cell>
          <cell r="E241" t="str">
            <v>E 179</v>
          </cell>
          <cell r="F241">
            <v>2300</v>
          </cell>
        </row>
        <row r="242">
          <cell r="D242" t="str">
            <v>Nov'99</v>
          </cell>
          <cell r="E242" t="str">
            <v>E 180</v>
          </cell>
          <cell r="F242">
            <v>560</v>
          </cell>
        </row>
        <row r="243">
          <cell r="D243" t="str">
            <v>Dec'99</v>
          </cell>
          <cell r="E243" t="str">
            <v>E 181</v>
          </cell>
          <cell r="F243">
            <v>2300</v>
          </cell>
        </row>
        <row r="244">
          <cell r="D244" t="str">
            <v>Dec'99</v>
          </cell>
          <cell r="E244" t="str">
            <v>E 182</v>
          </cell>
          <cell r="F244">
            <v>12076</v>
          </cell>
        </row>
        <row r="245">
          <cell r="D245" t="str">
            <v>Dec'99</v>
          </cell>
          <cell r="E245" t="str">
            <v>E 185</v>
          </cell>
          <cell r="F245">
            <v>7998</v>
          </cell>
        </row>
        <row r="246">
          <cell r="D246" t="str">
            <v>Dec'99</v>
          </cell>
          <cell r="E246" t="str">
            <v>E 187</v>
          </cell>
          <cell r="F246">
            <v>1870</v>
          </cell>
        </row>
        <row r="247">
          <cell r="D247" t="str">
            <v>Jan'00</v>
          </cell>
          <cell r="E247" t="str">
            <v>E 188</v>
          </cell>
          <cell r="F247">
            <v>12260</v>
          </cell>
        </row>
        <row r="248">
          <cell r="D248" t="str">
            <v>Jan'00</v>
          </cell>
          <cell r="E248" t="str">
            <v>E 189</v>
          </cell>
          <cell r="F248">
            <v>4218</v>
          </cell>
        </row>
        <row r="249">
          <cell r="D249" t="str">
            <v>Jan'00</v>
          </cell>
          <cell r="E249" t="str">
            <v>E 190</v>
          </cell>
          <cell r="F249">
            <v>3999</v>
          </cell>
        </row>
        <row r="250">
          <cell r="D250" t="str">
            <v>Jan'00</v>
          </cell>
          <cell r="E250" t="str">
            <v>E 191</v>
          </cell>
          <cell r="F250">
            <v>9300</v>
          </cell>
        </row>
        <row r="251">
          <cell r="D251" t="str">
            <v>Jan'00</v>
          </cell>
          <cell r="E251" t="str">
            <v>E 192</v>
          </cell>
          <cell r="F251">
            <v>5282</v>
          </cell>
        </row>
        <row r="252">
          <cell r="D252" t="str">
            <v>Jan'00</v>
          </cell>
          <cell r="E252" t="str">
            <v>E 193</v>
          </cell>
          <cell r="F252">
            <v>4500</v>
          </cell>
        </row>
        <row r="253">
          <cell r="D253" t="str">
            <v>Feb'00</v>
          </cell>
          <cell r="E253" t="str">
            <v>E 194</v>
          </cell>
          <cell r="F253">
            <v>10000</v>
          </cell>
        </row>
        <row r="254">
          <cell r="D254" t="str">
            <v>Feb'00</v>
          </cell>
          <cell r="E254" t="str">
            <v>E 195</v>
          </cell>
          <cell r="F254">
            <v>5000</v>
          </cell>
        </row>
        <row r="255">
          <cell r="D255" t="str">
            <v>Mar'00</v>
          </cell>
          <cell r="E255" t="str">
            <v>E 196</v>
          </cell>
          <cell r="F255">
            <v>1820</v>
          </cell>
        </row>
        <row r="256">
          <cell r="D256" t="str">
            <v>Mar'00</v>
          </cell>
          <cell r="E256" t="str">
            <v>E 197</v>
          </cell>
          <cell r="F256">
            <v>4000</v>
          </cell>
        </row>
        <row r="257">
          <cell r="D257" t="str">
            <v>Mar'00</v>
          </cell>
          <cell r="E257" t="str">
            <v>E 198</v>
          </cell>
          <cell r="F257">
            <v>2109</v>
          </cell>
        </row>
        <row r="258">
          <cell r="D258" t="str">
            <v>Mar'00</v>
          </cell>
          <cell r="E258" t="str">
            <v>E 199</v>
          </cell>
          <cell r="F258">
            <v>4858</v>
          </cell>
        </row>
        <row r="259">
          <cell r="D259" t="str">
            <v>Mar'00</v>
          </cell>
          <cell r="E259" t="str">
            <v>E 201</v>
          </cell>
          <cell r="F259">
            <v>1709</v>
          </cell>
        </row>
        <row r="260">
          <cell r="D260" t="str">
            <v>Mar'00</v>
          </cell>
          <cell r="E260" t="str">
            <v>E 202</v>
          </cell>
          <cell r="F260">
            <v>1788</v>
          </cell>
        </row>
        <row r="261">
          <cell r="D261" t="str">
            <v>May'00</v>
          </cell>
          <cell r="E261" t="str">
            <v>E 210</v>
          </cell>
          <cell r="F261">
            <v>4218</v>
          </cell>
        </row>
        <row r="262">
          <cell r="D262" t="str">
            <v>May'00</v>
          </cell>
          <cell r="E262" t="str">
            <v>E 211</v>
          </cell>
          <cell r="F262">
            <v>2669</v>
          </cell>
        </row>
        <row r="263">
          <cell r="D263" t="str">
            <v>Jun'00</v>
          </cell>
          <cell r="E263" t="str">
            <v>E 212</v>
          </cell>
          <cell r="F263">
            <v>1833</v>
          </cell>
        </row>
        <row r="264">
          <cell r="D264" t="str">
            <v>Jun'00</v>
          </cell>
          <cell r="E264" t="str">
            <v>E 216</v>
          </cell>
          <cell r="F264">
            <v>2192</v>
          </cell>
        </row>
        <row r="265">
          <cell r="D265" t="str">
            <v>Jun'00</v>
          </cell>
          <cell r="E265" t="str">
            <v>E 217</v>
          </cell>
          <cell r="F265">
            <v>1833</v>
          </cell>
        </row>
        <row r="266">
          <cell r="D266" t="str">
            <v>Jun'00</v>
          </cell>
          <cell r="E266" t="str">
            <v>E 218</v>
          </cell>
          <cell r="F266">
            <v>1820</v>
          </cell>
        </row>
        <row r="267">
          <cell r="D267" t="str">
            <v>Jul'00</v>
          </cell>
          <cell r="E267" t="str">
            <v>E 219</v>
          </cell>
          <cell r="F267">
            <v>2248</v>
          </cell>
        </row>
        <row r="268">
          <cell r="D268" t="str">
            <v>Sep'00</v>
          </cell>
          <cell r="E268" t="str">
            <v>E 222</v>
          </cell>
          <cell r="F268">
            <v>3238</v>
          </cell>
        </row>
        <row r="269">
          <cell r="D269" t="str">
            <v>Sep'00</v>
          </cell>
          <cell r="E269" t="str">
            <v>E 223</v>
          </cell>
          <cell r="F269">
            <v>4654</v>
          </cell>
        </row>
        <row r="270">
          <cell r="D270" t="str">
            <v>Sep'00</v>
          </cell>
          <cell r="E270" t="str">
            <v>E 224</v>
          </cell>
          <cell r="F270">
            <v>1619</v>
          </cell>
        </row>
        <row r="273">
          <cell r="F273">
            <v>1211877</v>
          </cell>
        </row>
        <row r="278">
          <cell r="F278"/>
        </row>
        <row r="279">
          <cell r="D279" t="str">
            <v>Year</v>
          </cell>
          <cell r="E279" t="str">
            <v>Plant</v>
          </cell>
          <cell r="F279" t="str">
            <v>Original Cost</v>
          </cell>
        </row>
        <row r="280">
          <cell r="D280" t="str">
            <v>Of</v>
          </cell>
          <cell r="E280" t="str">
            <v>Card</v>
          </cell>
          <cell r="F280" t="str">
            <v>Opening</v>
          </cell>
        </row>
        <row r="281">
          <cell r="D281" t="str">
            <v>Purchase</v>
          </cell>
          <cell r="E281" t="str">
            <v>No</v>
          </cell>
          <cell r="F281" t="str">
            <v>Balance</v>
          </cell>
        </row>
        <row r="282">
          <cell r="F282" t="str">
            <v>$</v>
          </cell>
        </row>
        <row r="284">
          <cell r="F284">
            <v>1211877</v>
          </cell>
        </row>
        <row r="287">
          <cell r="D287" t="str">
            <v>Oct'00</v>
          </cell>
          <cell r="E287" t="str">
            <v>E230</v>
          </cell>
        </row>
        <row r="288">
          <cell r="D288" t="str">
            <v>Oct'00</v>
          </cell>
          <cell r="E288" t="str">
            <v>E231</v>
          </cell>
        </row>
        <row r="289">
          <cell r="D289" t="str">
            <v>Oct'00</v>
          </cell>
          <cell r="E289" t="str">
            <v>E232</v>
          </cell>
        </row>
        <row r="290">
          <cell r="D290" t="str">
            <v>Nov'00</v>
          </cell>
          <cell r="E290" t="str">
            <v>E233</v>
          </cell>
        </row>
        <row r="291">
          <cell r="D291" t="str">
            <v>Nov'00</v>
          </cell>
          <cell r="E291" t="str">
            <v>E234</v>
          </cell>
        </row>
        <row r="292">
          <cell r="D292" t="str">
            <v>Nov'00</v>
          </cell>
          <cell r="E292" t="str">
            <v>E235</v>
          </cell>
        </row>
        <row r="293">
          <cell r="D293" t="str">
            <v>Nov'00</v>
          </cell>
          <cell r="E293" t="str">
            <v>E236</v>
          </cell>
        </row>
        <row r="294">
          <cell r="D294" t="str">
            <v>Nov'00</v>
          </cell>
          <cell r="E294" t="str">
            <v>E237</v>
          </cell>
        </row>
        <row r="295">
          <cell r="D295" t="str">
            <v>Dec'00</v>
          </cell>
          <cell r="E295" t="str">
            <v>E238</v>
          </cell>
        </row>
        <row r="296">
          <cell r="D296" t="str">
            <v>Jan'01</v>
          </cell>
          <cell r="E296" t="str">
            <v>E239</v>
          </cell>
        </row>
        <row r="297">
          <cell r="D297" t="str">
            <v>Jan'01</v>
          </cell>
          <cell r="E297" t="str">
            <v>E240</v>
          </cell>
        </row>
        <row r="298">
          <cell r="D298" t="str">
            <v>Jan'01</v>
          </cell>
          <cell r="E298" t="str">
            <v>E241</v>
          </cell>
        </row>
        <row r="299">
          <cell r="D299" t="str">
            <v>Jan'01</v>
          </cell>
          <cell r="E299" t="str">
            <v>E242</v>
          </cell>
        </row>
        <row r="300">
          <cell r="D300" t="str">
            <v>Jan'01</v>
          </cell>
          <cell r="E300" t="str">
            <v>E243</v>
          </cell>
        </row>
        <row r="301">
          <cell r="D301" t="str">
            <v>Jan'01</v>
          </cell>
          <cell r="E301" t="str">
            <v>E244</v>
          </cell>
        </row>
        <row r="302">
          <cell r="D302" t="str">
            <v>Feb'01</v>
          </cell>
          <cell r="E302" t="str">
            <v>E245</v>
          </cell>
        </row>
        <row r="303">
          <cell r="D303" t="str">
            <v>Feb'01</v>
          </cell>
          <cell r="E303" t="str">
            <v>E246</v>
          </cell>
        </row>
        <row r="304">
          <cell r="D304" t="str">
            <v>Mar'01</v>
          </cell>
          <cell r="E304" t="str">
            <v>E247</v>
          </cell>
        </row>
        <row r="305">
          <cell r="D305" t="str">
            <v>Mar'01</v>
          </cell>
          <cell r="E305" t="str">
            <v>E248</v>
          </cell>
        </row>
        <row r="306">
          <cell r="D306" t="str">
            <v>Mar'01</v>
          </cell>
          <cell r="E306" t="str">
            <v>E249</v>
          </cell>
        </row>
        <row r="307">
          <cell r="D307" t="str">
            <v>Mar'01</v>
          </cell>
          <cell r="E307" t="str">
            <v>E250</v>
          </cell>
        </row>
        <row r="308">
          <cell r="D308" t="str">
            <v>Mar'01</v>
          </cell>
          <cell r="E308" t="str">
            <v>E251</v>
          </cell>
        </row>
        <row r="309">
          <cell r="D309" t="str">
            <v>Apr'01</v>
          </cell>
          <cell r="E309" t="str">
            <v>E252</v>
          </cell>
        </row>
        <row r="310">
          <cell r="D310" t="str">
            <v>Mar'01</v>
          </cell>
          <cell r="E310" t="str">
            <v>E253</v>
          </cell>
        </row>
        <row r="311">
          <cell r="D311" t="str">
            <v>Mar'01</v>
          </cell>
          <cell r="E311" t="str">
            <v>E254</v>
          </cell>
        </row>
        <row r="312">
          <cell r="D312" t="str">
            <v>Apr'01</v>
          </cell>
          <cell r="E312" t="str">
            <v>E255</v>
          </cell>
        </row>
        <row r="313">
          <cell r="D313" t="str">
            <v>Apr'01</v>
          </cell>
          <cell r="E313" t="str">
            <v>E256</v>
          </cell>
        </row>
        <row r="314">
          <cell r="D314" t="str">
            <v>Apr'01</v>
          </cell>
          <cell r="E314" t="str">
            <v>E257</v>
          </cell>
        </row>
        <row r="315">
          <cell r="D315" t="str">
            <v>Apr'01</v>
          </cell>
          <cell r="E315" t="str">
            <v>E258</v>
          </cell>
        </row>
        <row r="316">
          <cell r="D316" t="str">
            <v>Apr'01</v>
          </cell>
          <cell r="E316" t="str">
            <v>E259</v>
          </cell>
        </row>
        <row r="317">
          <cell r="D317" t="str">
            <v>Apr'01</v>
          </cell>
          <cell r="E317" t="str">
            <v>E260</v>
          </cell>
        </row>
        <row r="318">
          <cell r="D318" t="str">
            <v>Apr'01</v>
          </cell>
          <cell r="E318" t="str">
            <v>E261</v>
          </cell>
        </row>
        <row r="319">
          <cell r="D319" t="str">
            <v>May'01</v>
          </cell>
          <cell r="E319" t="str">
            <v>E262</v>
          </cell>
        </row>
        <row r="320">
          <cell r="D320" t="str">
            <v>Apr'01</v>
          </cell>
          <cell r="E320" t="str">
            <v>E263</v>
          </cell>
        </row>
        <row r="321">
          <cell r="D321" t="str">
            <v>May'01</v>
          </cell>
          <cell r="E321" t="str">
            <v>E264</v>
          </cell>
        </row>
        <row r="322">
          <cell r="D322" t="str">
            <v>JUN'01</v>
          </cell>
          <cell r="E322" t="str">
            <v>E265</v>
          </cell>
        </row>
        <row r="323">
          <cell r="D323" t="str">
            <v>JUN'01</v>
          </cell>
          <cell r="E323" t="str">
            <v>E266</v>
          </cell>
        </row>
        <row r="324">
          <cell r="D324" t="str">
            <v>JUN'01</v>
          </cell>
          <cell r="E324" t="str">
            <v>E267</v>
          </cell>
        </row>
        <row r="325">
          <cell r="D325" t="str">
            <v>JUL'01</v>
          </cell>
          <cell r="E325" t="str">
            <v>E268</v>
          </cell>
        </row>
        <row r="326">
          <cell r="D326" t="str">
            <v>JUL'01</v>
          </cell>
          <cell r="E326" t="str">
            <v>E269</v>
          </cell>
        </row>
        <row r="327">
          <cell r="D327" t="str">
            <v>JUL'01</v>
          </cell>
          <cell r="E327" t="str">
            <v>E270</v>
          </cell>
        </row>
        <row r="328">
          <cell r="D328" t="str">
            <v>JUL'01</v>
          </cell>
          <cell r="E328" t="str">
            <v>E271</v>
          </cell>
        </row>
        <row r="329">
          <cell r="D329" t="str">
            <v>JUL'01</v>
          </cell>
          <cell r="E329" t="str">
            <v>E272</v>
          </cell>
        </row>
        <row r="330">
          <cell r="D330" t="str">
            <v>AUG'01</v>
          </cell>
          <cell r="E330" t="str">
            <v>E273</v>
          </cell>
        </row>
        <row r="331">
          <cell r="D331" t="str">
            <v>AUG'01</v>
          </cell>
          <cell r="E331" t="str">
            <v>E274</v>
          </cell>
        </row>
        <row r="332">
          <cell r="D332" t="str">
            <v>AUG'01</v>
          </cell>
          <cell r="E332" t="str">
            <v>E275</v>
          </cell>
        </row>
        <row r="333">
          <cell r="D333" t="str">
            <v>AUG'01</v>
          </cell>
          <cell r="E333" t="str">
            <v>E276</v>
          </cell>
        </row>
        <row r="335">
          <cell r="F335">
            <v>1211877</v>
          </cell>
        </row>
        <row r="341">
          <cell r="D341" t="str">
            <v>Year</v>
          </cell>
          <cell r="E341" t="str">
            <v>Plant</v>
          </cell>
          <cell r="F341" t="str">
            <v>Original Cost</v>
          </cell>
        </row>
        <row r="342">
          <cell r="D342" t="str">
            <v>Of</v>
          </cell>
          <cell r="E342" t="str">
            <v>Card</v>
          </cell>
          <cell r="F342" t="str">
            <v>Opening</v>
          </cell>
        </row>
        <row r="343">
          <cell r="D343" t="str">
            <v>Purchase</v>
          </cell>
          <cell r="E343" t="str">
            <v>No</v>
          </cell>
          <cell r="F343" t="str">
            <v>Balance</v>
          </cell>
        </row>
        <row r="344">
          <cell r="F344" t="str">
            <v>$</v>
          </cell>
        </row>
        <row r="346">
          <cell r="F346">
            <v>1211877</v>
          </cell>
        </row>
        <row r="349">
          <cell r="D349" t="str">
            <v>Sep'98</v>
          </cell>
          <cell r="E349" t="str">
            <v>E 132</v>
          </cell>
          <cell r="F349">
            <v>17700</v>
          </cell>
        </row>
        <row r="350">
          <cell r="D350" t="str">
            <v>Sep'98</v>
          </cell>
          <cell r="E350" t="str">
            <v>E 133</v>
          </cell>
          <cell r="F350">
            <v>64328</v>
          </cell>
        </row>
        <row r="351">
          <cell r="D351" t="str">
            <v>Sep'98</v>
          </cell>
          <cell r="E351" t="str">
            <v>E 134</v>
          </cell>
          <cell r="F351">
            <v>62600</v>
          </cell>
        </row>
        <row r="352">
          <cell r="D352" t="str">
            <v>Sep'98</v>
          </cell>
          <cell r="E352" t="str">
            <v>E 135</v>
          </cell>
          <cell r="F352">
            <v>9300</v>
          </cell>
        </row>
        <row r="353">
          <cell r="D353" t="str">
            <v>Sep'98</v>
          </cell>
          <cell r="E353" t="str">
            <v>E 136</v>
          </cell>
          <cell r="F353">
            <v>9300</v>
          </cell>
        </row>
        <row r="354">
          <cell r="D354" t="str">
            <v>Sep'98</v>
          </cell>
          <cell r="E354" t="str">
            <v>E 137</v>
          </cell>
          <cell r="F354">
            <v>9300</v>
          </cell>
        </row>
        <row r="355">
          <cell r="D355" t="str">
            <v>Oct'98</v>
          </cell>
          <cell r="E355" t="str">
            <v>E 139</v>
          </cell>
          <cell r="F355">
            <v>9300</v>
          </cell>
        </row>
        <row r="356">
          <cell r="D356" t="str">
            <v>Oct'98</v>
          </cell>
          <cell r="E356" t="str">
            <v>E 140</v>
          </cell>
          <cell r="F356">
            <v>3200</v>
          </cell>
        </row>
        <row r="357">
          <cell r="D357" t="str">
            <v>Oct'98</v>
          </cell>
          <cell r="E357" t="str">
            <v>E 141</v>
          </cell>
          <cell r="F357">
            <v>3200</v>
          </cell>
        </row>
        <row r="358">
          <cell r="D358" t="str">
            <v>Oct'98</v>
          </cell>
          <cell r="E358" t="str">
            <v>E 142</v>
          </cell>
          <cell r="F358">
            <v>18200</v>
          </cell>
        </row>
        <row r="359">
          <cell r="D359" t="str">
            <v>Nov'98</v>
          </cell>
          <cell r="E359" t="str">
            <v>E 143</v>
          </cell>
          <cell r="F359">
            <v>2068</v>
          </cell>
        </row>
        <row r="360">
          <cell r="D360" t="str">
            <v>Nov'98</v>
          </cell>
          <cell r="E360" t="str">
            <v>E 144</v>
          </cell>
          <cell r="F360">
            <v>8095</v>
          </cell>
        </row>
        <row r="361">
          <cell r="D361" t="str">
            <v>Nov'98</v>
          </cell>
          <cell r="E361" t="str">
            <v>E 145</v>
          </cell>
          <cell r="F361">
            <v>12400</v>
          </cell>
        </row>
        <row r="362">
          <cell r="D362" t="str">
            <v>Dec'98</v>
          </cell>
          <cell r="E362" t="str">
            <v>E 146</v>
          </cell>
          <cell r="F362">
            <v>3720</v>
          </cell>
        </row>
        <row r="363">
          <cell r="D363" t="str">
            <v>Dec'98</v>
          </cell>
          <cell r="E363" t="str">
            <v>E 147</v>
          </cell>
          <cell r="F363">
            <v>20400</v>
          </cell>
        </row>
        <row r="364">
          <cell r="D364" t="str">
            <v>Jan'99</v>
          </cell>
          <cell r="E364" t="str">
            <v>E 149</v>
          </cell>
          <cell r="F364">
            <v>6760</v>
          </cell>
        </row>
        <row r="365">
          <cell r="D365" t="str">
            <v>Jan'99</v>
          </cell>
          <cell r="E365" t="str">
            <v>E 150</v>
          </cell>
          <cell r="F365">
            <v>4650</v>
          </cell>
        </row>
        <row r="366">
          <cell r="D366" t="str">
            <v>Jan'99</v>
          </cell>
          <cell r="E366" t="str">
            <v>E 151</v>
          </cell>
          <cell r="F366">
            <v>12400</v>
          </cell>
        </row>
        <row r="367">
          <cell r="D367" t="str">
            <v>Jan'99</v>
          </cell>
          <cell r="E367" t="str">
            <v>E 152</v>
          </cell>
          <cell r="F367">
            <v>2639</v>
          </cell>
        </row>
        <row r="368">
          <cell r="D368" t="str">
            <v>Jan'99</v>
          </cell>
          <cell r="E368" t="str">
            <v>E 154</v>
          </cell>
          <cell r="F368">
            <v>16041</v>
          </cell>
        </row>
        <row r="369">
          <cell r="D369" t="str">
            <v>Jan'99</v>
          </cell>
          <cell r="E369" t="str">
            <v>E 155</v>
          </cell>
          <cell r="F369">
            <v>3775</v>
          </cell>
        </row>
        <row r="370">
          <cell r="D370" t="str">
            <v>Feb'99</v>
          </cell>
          <cell r="E370" t="str">
            <v>E 157</v>
          </cell>
          <cell r="F370">
            <v>112420</v>
          </cell>
        </row>
        <row r="371">
          <cell r="D371" t="str">
            <v>Jun'99</v>
          </cell>
          <cell r="E371" t="str">
            <v>E 166</v>
          </cell>
          <cell r="F371">
            <v>37800</v>
          </cell>
        </row>
        <row r="372">
          <cell r="D372" t="str">
            <v>Jul'99</v>
          </cell>
          <cell r="E372" t="str">
            <v>E 167</v>
          </cell>
          <cell r="F372">
            <v>2610</v>
          </cell>
        </row>
        <row r="375">
          <cell r="F375">
            <v>1664083</v>
          </cell>
        </row>
        <row r="377">
          <cell r="F377">
            <v>1750062</v>
          </cell>
        </row>
        <row r="384">
          <cell r="F384"/>
        </row>
        <row r="385">
          <cell r="D385" t="str">
            <v>Year</v>
          </cell>
          <cell r="E385" t="str">
            <v>Plant</v>
          </cell>
          <cell r="F385" t="str">
            <v>Original Cost</v>
          </cell>
        </row>
        <row r="386">
          <cell r="D386" t="str">
            <v>Of</v>
          </cell>
          <cell r="E386" t="str">
            <v>Card</v>
          </cell>
          <cell r="F386" t="str">
            <v>Opening</v>
          </cell>
        </row>
        <row r="387">
          <cell r="D387" t="str">
            <v>Purchase</v>
          </cell>
          <cell r="E387" t="str">
            <v>No</v>
          </cell>
          <cell r="F387" t="str">
            <v>Balance</v>
          </cell>
        </row>
        <row r="388">
          <cell r="F388" t="str">
            <v>$</v>
          </cell>
        </row>
        <row r="393">
          <cell r="D393" t="str">
            <v>Mar'99</v>
          </cell>
          <cell r="E393" t="str">
            <v>E 158</v>
          </cell>
          <cell r="F393">
            <v>47520</v>
          </cell>
        </row>
        <row r="394">
          <cell r="D394" t="str">
            <v>Jun'99</v>
          </cell>
          <cell r="E394" t="str">
            <v>E 164</v>
          </cell>
          <cell r="F394">
            <v>5467</v>
          </cell>
        </row>
        <row r="395">
          <cell r="D395" t="str">
            <v>Jun'99</v>
          </cell>
          <cell r="E395" t="str">
            <v>E 165</v>
          </cell>
          <cell r="F395">
            <v>7150</v>
          </cell>
        </row>
        <row r="396">
          <cell r="D396" t="str">
            <v>Sep'99</v>
          </cell>
          <cell r="E396" t="str">
            <v>E 174</v>
          </cell>
          <cell r="F396">
            <v>5500</v>
          </cell>
        </row>
        <row r="397">
          <cell r="D397" t="str">
            <v>Dec'99</v>
          </cell>
          <cell r="E397" t="str">
            <v>E 183</v>
          </cell>
          <cell r="F397">
            <v>9100</v>
          </cell>
        </row>
        <row r="398">
          <cell r="D398" t="str">
            <v>Dec'99</v>
          </cell>
          <cell r="E398" t="str">
            <v>E 184</v>
          </cell>
          <cell r="F398">
            <v>9100</v>
          </cell>
        </row>
        <row r="399">
          <cell r="D399" t="str">
            <v>Dec'99</v>
          </cell>
          <cell r="E399" t="str">
            <v>E 186</v>
          </cell>
          <cell r="F399">
            <v>19930</v>
          </cell>
        </row>
        <row r="400">
          <cell r="D400" t="str">
            <v>Mar'00</v>
          </cell>
          <cell r="E400" t="str">
            <v>E 200</v>
          </cell>
          <cell r="F400">
            <v>9100</v>
          </cell>
        </row>
        <row r="401">
          <cell r="D401" t="str">
            <v>Mar'00</v>
          </cell>
          <cell r="E401" t="str">
            <v>E 203</v>
          </cell>
          <cell r="F401">
            <v>5000</v>
          </cell>
        </row>
        <row r="402">
          <cell r="D402" t="str">
            <v>Mar'01</v>
          </cell>
          <cell r="E402" t="str">
            <v>E229</v>
          </cell>
        </row>
        <row r="404">
          <cell r="F404">
            <v>117867</v>
          </cell>
        </row>
        <row r="406">
          <cell r="F406">
            <v>117867</v>
          </cell>
        </row>
        <row r="414">
          <cell r="D414" t="str">
            <v>Year</v>
          </cell>
          <cell r="E414" t="str">
            <v>Plant</v>
          </cell>
          <cell r="F414" t="str">
            <v>Original Cost</v>
          </cell>
        </row>
        <row r="415">
          <cell r="D415" t="str">
            <v>Of</v>
          </cell>
          <cell r="E415" t="str">
            <v>Card</v>
          </cell>
          <cell r="F415" t="str">
            <v>Opening</v>
          </cell>
        </row>
        <row r="416">
          <cell r="D416" t="str">
            <v>Purchase</v>
          </cell>
          <cell r="E416" t="str">
            <v>No</v>
          </cell>
          <cell r="F416" t="str">
            <v>Balance</v>
          </cell>
        </row>
        <row r="417">
          <cell r="F417" t="str">
            <v>$</v>
          </cell>
        </row>
        <row r="422">
          <cell r="D422" t="str">
            <v>Apr'99</v>
          </cell>
          <cell r="E422" t="str">
            <v>E 162</v>
          </cell>
          <cell r="F422">
            <v>2963</v>
          </cell>
        </row>
        <row r="423">
          <cell r="D423" t="str">
            <v>Jan'00</v>
          </cell>
          <cell r="E423" t="str">
            <v>E 204</v>
          </cell>
          <cell r="F423">
            <v>3000</v>
          </cell>
        </row>
        <row r="424">
          <cell r="D424" t="str">
            <v>Mar'00</v>
          </cell>
          <cell r="E424" t="str">
            <v>E 205</v>
          </cell>
          <cell r="F424">
            <v>21941</v>
          </cell>
        </row>
        <row r="425">
          <cell r="D425" t="str">
            <v>Mar'00</v>
          </cell>
          <cell r="E425" t="str">
            <v>E 206</v>
          </cell>
          <cell r="F425">
            <v>21655</v>
          </cell>
        </row>
        <row r="426">
          <cell r="D426" t="str">
            <v>Mar'00</v>
          </cell>
          <cell r="E426" t="str">
            <v>E 207</v>
          </cell>
          <cell r="F426">
            <v>8061</v>
          </cell>
        </row>
        <row r="427">
          <cell r="D427" t="str">
            <v>Apr'00</v>
          </cell>
          <cell r="E427" t="str">
            <v>E 208</v>
          </cell>
          <cell r="F427">
            <v>10303</v>
          </cell>
        </row>
        <row r="428">
          <cell r="D428" t="str">
            <v>Apr'00</v>
          </cell>
          <cell r="E428" t="str">
            <v>E 209</v>
          </cell>
          <cell r="F428">
            <v>3000</v>
          </cell>
        </row>
        <row r="429">
          <cell r="D429" t="str">
            <v>Jun'00</v>
          </cell>
          <cell r="E429" t="str">
            <v>E 213</v>
          </cell>
          <cell r="F429">
            <v>8310</v>
          </cell>
        </row>
        <row r="430">
          <cell r="D430" t="str">
            <v>Jun'00</v>
          </cell>
          <cell r="E430" t="str">
            <v>E 214</v>
          </cell>
          <cell r="F430">
            <v>47847</v>
          </cell>
        </row>
        <row r="431">
          <cell r="D431" t="str">
            <v>Jun'00</v>
          </cell>
          <cell r="E431" t="str">
            <v>E 215</v>
          </cell>
          <cell r="F431">
            <v>38775</v>
          </cell>
        </row>
        <row r="432">
          <cell r="D432" t="str">
            <v>Jun'00</v>
          </cell>
          <cell r="E432" t="str">
            <v>E 220</v>
          </cell>
          <cell r="F432">
            <v>2100</v>
          </cell>
        </row>
        <row r="433">
          <cell r="D433" t="str">
            <v>Sep'00</v>
          </cell>
          <cell r="E433" t="str">
            <v>E 221</v>
          </cell>
          <cell r="F433">
            <v>4978</v>
          </cell>
        </row>
        <row r="434">
          <cell r="D434" t="str">
            <v>Sep'00</v>
          </cell>
          <cell r="E434" t="str">
            <v>E 225</v>
          </cell>
          <cell r="F434">
            <v>13249</v>
          </cell>
        </row>
        <row r="435">
          <cell r="D435" t="str">
            <v>Sep'00</v>
          </cell>
          <cell r="E435" t="str">
            <v>E 226</v>
          </cell>
          <cell r="F435">
            <v>6666</v>
          </cell>
        </row>
        <row r="436">
          <cell r="D436" t="str">
            <v>Sep'00</v>
          </cell>
          <cell r="E436" t="str">
            <v>E 227</v>
          </cell>
          <cell r="F436">
            <v>6202</v>
          </cell>
        </row>
        <row r="437">
          <cell r="D437" t="str">
            <v>Oct'00</v>
          </cell>
          <cell r="E437" t="str">
            <v>E228</v>
          </cell>
        </row>
        <row r="439">
          <cell r="F439">
            <v>199050</v>
          </cell>
        </row>
        <row r="441">
          <cell r="F441">
            <v>199050</v>
          </cell>
        </row>
        <row r="455">
          <cell r="D455" t="str">
            <v>Year</v>
          </cell>
          <cell r="E455" t="str">
            <v>Plant</v>
          </cell>
          <cell r="F455" t="str">
            <v>Cost</v>
          </cell>
        </row>
        <row r="456">
          <cell r="D456" t="str">
            <v>Of</v>
          </cell>
          <cell r="E456" t="str">
            <v>Card</v>
          </cell>
          <cell r="F456" t="str">
            <v>Opening</v>
          </cell>
        </row>
        <row r="457">
          <cell r="D457" t="str">
            <v>Purchase</v>
          </cell>
          <cell r="E457" t="str">
            <v>No</v>
          </cell>
          <cell r="F457" t="str">
            <v>Balance</v>
          </cell>
        </row>
        <row r="458">
          <cell r="F458" t="str">
            <v>$</v>
          </cell>
        </row>
        <row r="460">
          <cell r="F460">
            <v>30580</v>
          </cell>
        </row>
        <row r="462">
          <cell r="F462">
            <v>55399</v>
          </cell>
        </row>
        <row r="464">
          <cell r="F464">
            <v>1664083</v>
          </cell>
        </row>
        <row r="466">
          <cell r="F466">
            <v>117867</v>
          </cell>
        </row>
        <row r="468">
          <cell r="F468">
            <v>199050</v>
          </cell>
        </row>
        <row r="471">
          <cell r="F471">
            <v>2066979</v>
          </cell>
        </row>
        <row r="472">
          <cell r="F472">
            <v>2066881</v>
          </cell>
        </row>
        <row r="473">
          <cell r="F473">
            <v>98</v>
          </cell>
        </row>
      </sheetData>
      <sheetData sheetId="4" refreshError="1"/>
      <sheetData sheetId="5" refreshError="1">
        <row r="2">
          <cell r="B2" t="str">
            <v>Schedule of Motor Vehicles as at 30th September 2000</v>
          </cell>
        </row>
        <row r="4">
          <cell r="D4" t="str">
            <v>Year</v>
          </cell>
          <cell r="E4" t="str">
            <v>Plant</v>
          </cell>
          <cell r="F4" t="str">
            <v>Original Cost</v>
          </cell>
          <cell r="J4" t="str">
            <v>Accumulated Deperciation</v>
          </cell>
          <cell r="N4" t="str">
            <v>Net Book Value</v>
          </cell>
        </row>
        <row r="5">
          <cell r="C5" t="str">
            <v>Vehicle</v>
          </cell>
          <cell r="D5" t="str">
            <v>Of</v>
          </cell>
          <cell r="E5" t="str">
            <v>Card</v>
          </cell>
          <cell r="F5" t="str">
            <v>Opening</v>
          </cell>
          <cell r="I5" t="str">
            <v>Closing</v>
          </cell>
          <cell r="J5" t="str">
            <v>Opening</v>
          </cell>
          <cell r="M5" t="str">
            <v>Closing</v>
          </cell>
          <cell r="N5" t="str">
            <v>Opening</v>
          </cell>
        </row>
        <row r="6">
          <cell r="B6" t="str">
            <v>Description</v>
          </cell>
          <cell r="C6" t="str">
            <v>No.</v>
          </cell>
          <cell r="D6" t="str">
            <v>Purchase</v>
          </cell>
          <cell r="E6" t="str">
            <v>No.</v>
          </cell>
          <cell r="F6" t="str">
            <v>Balance</v>
          </cell>
          <cell r="G6" t="str">
            <v>Addition</v>
          </cell>
          <cell r="H6" t="str">
            <v>Deletion</v>
          </cell>
          <cell r="I6" t="str">
            <v>Balance</v>
          </cell>
          <cell r="J6" t="str">
            <v>Balance</v>
          </cell>
          <cell r="K6" t="str">
            <v>Charge</v>
          </cell>
          <cell r="L6" t="str">
            <v>Deletion</v>
          </cell>
          <cell r="M6" t="str">
            <v>Balance</v>
          </cell>
          <cell r="N6" t="str">
            <v>Closing</v>
          </cell>
        </row>
        <row r="7">
          <cell r="F7" t="str">
            <v>$</v>
          </cell>
          <cell r="G7" t="str">
            <v>$</v>
          </cell>
          <cell r="H7" t="str">
            <v>$</v>
          </cell>
          <cell r="I7" t="str">
            <v>$</v>
          </cell>
          <cell r="J7" t="str">
            <v>$</v>
          </cell>
          <cell r="K7" t="str">
            <v>$</v>
          </cell>
          <cell r="L7" t="str">
            <v>$</v>
          </cell>
          <cell r="M7" t="str">
            <v>$</v>
          </cell>
          <cell r="N7" t="str">
            <v>$</v>
          </cell>
        </row>
        <row r="8">
          <cell r="B8" t="str">
            <v>Truck/Van</v>
          </cell>
        </row>
        <row r="9">
          <cell r="B9" t="str">
            <v>Ex Cold Storage Dairies, Pandan Loop</v>
          </cell>
        </row>
        <row r="10">
          <cell r="B10" t="str">
            <v>Toyota Toyoace</v>
          </cell>
          <cell r="C10" t="str">
            <v>YD 168 H</v>
          </cell>
          <cell r="D10" t="str">
            <v>1986</v>
          </cell>
          <cell r="F10">
            <v>5249</v>
          </cell>
          <cell r="I10">
            <v>5249</v>
          </cell>
          <cell r="J10">
            <v>5248</v>
          </cell>
          <cell r="M10">
            <v>5248</v>
          </cell>
          <cell r="N10">
            <v>1</v>
          </cell>
        </row>
        <row r="12">
          <cell r="B12" t="str">
            <v>Total - Ex Cold Storage Dairies, Pandan Loop</v>
          </cell>
          <cell r="F12">
            <v>5249</v>
          </cell>
          <cell r="G12">
            <v>0</v>
          </cell>
          <cell r="H12">
            <v>0</v>
          </cell>
          <cell r="I12">
            <v>5249</v>
          </cell>
          <cell r="J12">
            <v>5248</v>
          </cell>
          <cell r="K12">
            <v>0</v>
          </cell>
          <cell r="L12">
            <v>0</v>
          </cell>
          <cell r="M12">
            <v>5248</v>
          </cell>
          <cell r="N12">
            <v>1</v>
          </cell>
        </row>
        <row r="14">
          <cell r="B14" t="str">
            <v>Ex F&amp;N Dairies, Quality Road</v>
          </cell>
        </row>
        <row r="15">
          <cell r="B15" t="str">
            <v>New Suzuki Panel Van</v>
          </cell>
          <cell r="C15" t="str">
            <v>GL 8342 P</v>
          </cell>
          <cell r="D15" t="str">
            <v>Jun 86</v>
          </cell>
          <cell r="E15">
            <v>44</v>
          </cell>
          <cell r="F15">
            <v>15848</v>
          </cell>
          <cell r="H15">
            <v>15848</v>
          </cell>
          <cell r="I15">
            <v>0</v>
          </cell>
          <cell r="J15">
            <v>14263</v>
          </cell>
          <cell r="K15">
            <v>1585</v>
          </cell>
          <cell r="L15">
            <v>15848</v>
          </cell>
          <cell r="M15">
            <v>0</v>
          </cell>
          <cell r="N15">
            <v>1585</v>
          </cell>
        </row>
        <row r="16">
          <cell r="B16" t="str">
            <v>Nissan Diesel Truck</v>
          </cell>
          <cell r="C16" t="str">
            <v>YE 9259 P}</v>
          </cell>
          <cell r="D16" t="str">
            <v>Jun 87</v>
          </cell>
          <cell r="E16">
            <v>49</v>
          </cell>
          <cell r="F16">
            <v>39000</v>
          </cell>
          <cell r="I16">
            <v>39000</v>
          </cell>
          <cell r="J16">
            <v>35100</v>
          </cell>
          <cell r="M16">
            <v>35100</v>
          </cell>
          <cell r="N16">
            <v>3900</v>
          </cell>
        </row>
        <row r="17">
          <cell r="B17" t="str">
            <v>1 Muscle mate FU20 Tailgate for Nissan Truck</v>
          </cell>
          <cell r="C17" t="str">
            <v>YE 9259 P}</v>
          </cell>
          <cell r="D17" t="str">
            <v>May 95</v>
          </cell>
          <cell r="F17">
            <v>5100</v>
          </cell>
          <cell r="I17">
            <v>5100</v>
          </cell>
          <cell r="J17">
            <v>3498</v>
          </cell>
          <cell r="M17">
            <v>3498</v>
          </cell>
          <cell r="N17">
            <v>1602</v>
          </cell>
        </row>
        <row r="18">
          <cell r="B18" t="str">
            <v>Suzuki SK 410VR Van</v>
          </cell>
          <cell r="C18" t="str">
            <v>GM 1515 Z</v>
          </cell>
          <cell r="D18" t="str">
            <v>Mar 89</v>
          </cell>
          <cell r="E18">
            <v>52</v>
          </cell>
          <cell r="F18">
            <v>17250</v>
          </cell>
          <cell r="I18">
            <v>17250</v>
          </cell>
          <cell r="J18">
            <v>15525</v>
          </cell>
          <cell r="M18">
            <v>15525</v>
          </cell>
          <cell r="N18">
            <v>1725</v>
          </cell>
        </row>
        <row r="20">
          <cell r="B20" t="str">
            <v>Total - Ex F&amp;N Dairies, Quality Road</v>
          </cell>
          <cell r="F20">
            <v>77198</v>
          </cell>
          <cell r="G20">
            <v>0</v>
          </cell>
          <cell r="H20">
            <v>15848</v>
          </cell>
          <cell r="I20">
            <v>61350</v>
          </cell>
          <cell r="J20">
            <v>68386</v>
          </cell>
          <cell r="K20">
            <v>1585</v>
          </cell>
          <cell r="L20">
            <v>15848</v>
          </cell>
          <cell r="M20">
            <v>54123</v>
          </cell>
          <cell r="N20">
            <v>8812</v>
          </cell>
        </row>
        <row r="22">
          <cell r="B22" t="str">
            <v>Additions after integration</v>
          </cell>
        </row>
        <row r="23">
          <cell r="B23" t="str">
            <v>Daihatsu V 58L</v>
          </cell>
          <cell r="C23" t="str">
            <v>YH 3066 C</v>
          </cell>
          <cell r="D23" t="str">
            <v>May 95</v>
          </cell>
          <cell r="F23">
            <v>34196</v>
          </cell>
          <cell r="I23">
            <v>34196</v>
          </cell>
          <cell r="J23">
            <v>23439</v>
          </cell>
          <cell r="K23">
            <v>4396.6285714285714</v>
          </cell>
          <cell r="M23">
            <v>27835.62857142857</v>
          </cell>
          <cell r="N23">
            <v>10757</v>
          </cell>
        </row>
        <row r="24">
          <cell r="B24" t="str">
            <v>Daihatsu V 58LC</v>
          </cell>
          <cell r="C24" t="str">
            <v>YH 9453 D</v>
          </cell>
          <cell r="D24" t="str">
            <v>May 95</v>
          </cell>
          <cell r="F24">
            <v>44817</v>
          </cell>
          <cell r="I24">
            <v>44817</v>
          </cell>
          <cell r="J24">
            <v>30717</v>
          </cell>
          <cell r="K24">
            <v>5762.1857142857143</v>
          </cell>
          <cell r="M24">
            <v>36479.185714285712</v>
          </cell>
          <cell r="N24">
            <v>14100</v>
          </cell>
        </row>
        <row r="25">
          <cell r="B25" t="str">
            <v>Daihatsu V 98 HYC</v>
          </cell>
          <cell r="C25" t="str">
            <v>YJ 4700 M</v>
          </cell>
          <cell r="D25" t="str">
            <v>Nov 95</v>
          </cell>
          <cell r="F25">
            <v>91627</v>
          </cell>
          <cell r="I25">
            <v>91627</v>
          </cell>
          <cell r="J25">
            <v>56940</v>
          </cell>
          <cell r="K25">
            <v>11780.614285714286</v>
          </cell>
          <cell r="M25">
            <v>68720.614285714284</v>
          </cell>
          <cell r="N25">
            <v>34687</v>
          </cell>
        </row>
        <row r="26">
          <cell r="B26" t="str">
            <v>1 unit Mazda E 2000</v>
          </cell>
          <cell r="C26" t="str">
            <v>YH 5677 B</v>
          </cell>
          <cell r="D26" t="str">
            <v>Feb'96</v>
          </cell>
          <cell r="F26">
            <v>27400</v>
          </cell>
          <cell r="I26">
            <v>27400</v>
          </cell>
          <cell r="J26">
            <v>16147</v>
          </cell>
          <cell r="K26">
            <v>3522.8571428571427</v>
          </cell>
          <cell r="M26">
            <v>19669.857142857141</v>
          </cell>
          <cell r="N26">
            <v>11253</v>
          </cell>
        </row>
        <row r="27">
          <cell r="B27" t="str">
            <v>1 unit Daihatsu V58LC Refrigerated Trucks (10 footer)</v>
          </cell>
          <cell r="C27" t="str">
            <v>YJ 1152 P</v>
          </cell>
          <cell r="D27" t="str">
            <v>Feb'96</v>
          </cell>
          <cell r="F27">
            <v>51050</v>
          </cell>
          <cell r="I27">
            <v>51050</v>
          </cell>
          <cell r="J27">
            <v>30084</v>
          </cell>
          <cell r="K27">
            <v>6563.5714285714275</v>
          </cell>
          <cell r="M27">
            <v>36647.571428571428</v>
          </cell>
          <cell r="N27">
            <v>20966</v>
          </cell>
        </row>
        <row r="28">
          <cell r="B28" t="str">
            <v>1 unit Daihatsu V58LC Refrigerated Trucks (10 footer)</v>
          </cell>
          <cell r="C28" t="str">
            <v>YJ 1184 Y</v>
          </cell>
          <cell r="D28" t="str">
            <v>Feb'96</v>
          </cell>
          <cell r="F28">
            <v>54250</v>
          </cell>
          <cell r="I28">
            <v>54250</v>
          </cell>
          <cell r="J28">
            <v>32004</v>
          </cell>
          <cell r="K28">
            <v>6975</v>
          </cell>
          <cell r="M28">
            <v>38979</v>
          </cell>
          <cell r="N28">
            <v>22246</v>
          </cell>
        </row>
        <row r="29">
          <cell r="B29" t="str">
            <v>1 unit Daihatsu V58LC Refrigerated Trucks (10 footer)</v>
          </cell>
          <cell r="C29" t="str">
            <v>YJ 4187 U</v>
          </cell>
          <cell r="D29" t="str">
            <v>Feb'96</v>
          </cell>
          <cell r="F29">
            <v>69100</v>
          </cell>
          <cell r="I29">
            <v>69100</v>
          </cell>
          <cell r="J29">
            <v>40720</v>
          </cell>
          <cell r="K29">
            <v>8884.2857142857138</v>
          </cell>
          <cell r="M29">
            <v>49604.28571428571</v>
          </cell>
          <cell r="N29">
            <v>28380</v>
          </cell>
        </row>
        <row r="30">
          <cell r="B30" t="str">
            <v>1 unit Daihatsu V58L 2765CC Diesel Lorry (10 footer)</v>
          </cell>
          <cell r="C30" t="str">
            <v>YJ 5908 A</v>
          </cell>
          <cell r="D30" t="str">
            <v>Aug'96</v>
          </cell>
          <cell r="F30">
            <v>82097</v>
          </cell>
          <cell r="I30">
            <v>82097</v>
          </cell>
          <cell r="J30">
            <v>43101</v>
          </cell>
          <cell r="K30">
            <v>10555.328571428572</v>
          </cell>
          <cell r="M30">
            <v>53656.328571428574</v>
          </cell>
          <cell r="N30">
            <v>38996</v>
          </cell>
        </row>
        <row r="31">
          <cell r="B31" t="str">
            <v>1 unit Daihatsu V58L 2765CC Diesel Lorry (10 footer)</v>
          </cell>
          <cell r="C31" t="str">
            <v>YJ 5909 Y</v>
          </cell>
          <cell r="D31" t="str">
            <v>Aug'96</v>
          </cell>
          <cell r="F31">
            <v>83547</v>
          </cell>
          <cell r="I31">
            <v>83547</v>
          </cell>
          <cell r="J31">
            <v>43863</v>
          </cell>
          <cell r="K31">
            <v>10741.757142857143</v>
          </cell>
          <cell r="M31">
            <v>54604.757142857139</v>
          </cell>
          <cell r="N31">
            <v>39684</v>
          </cell>
        </row>
        <row r="32">
          <cell r="B32" t="str">
            <v>1 unit Daihatsu V58L 2765CC Diesel Lorry (10 footer)</v>
          </cell>
          <cell r="C32" t="str">
            <v>YJ 5910 S</v>
          </cell>
          <cell r="D32" t="str">
            <v>Aug'96</v>
          </cell>
          <cell r="F32">
            <v>82097</v>
          </cell>
          <cell r="I32">
            <v>82097</v>
          </cell>
          <cell r="J32">
            <v>43101</v>
          </cell>
          <cell r="K32">
            <v>10555.328571428572</v>
          </cell>
          <cell r="M32">
            <v>53656.328571428574</v>
          </cell>
          <cell r="N32">
            <v>38996</v>
          </cell>
        </row>
        <row r="33">
          <cell r="B33" t="str">
            <v>1 unit Daihatsu V118HYC 3660CC Diesel Lorry</v>
          </cell>
          <cell r="C33" t="str">
            <v>YJ 7440 T</v>
          </cell>
          <cell r="D33" t="str">
            <v>Jun'97</v>
          </cell>
          <cell r="F33">
            <v>89828</v>
          </cell>
          <cell r="I33">
            <v>89828</v>
          </cell>
          <cell r="J33">
            <v>37535</v>
          </cell>
          <cell r="K33">
            <v>11549.314285714285</v>
          </cell>
          <cell r="M33">
            <v>49084.314285714281</v>
          </cell>
          <cell r="N33">
            <v>52293</v>
          </cell>
        </row>
        <row r="34">
          <cell r="B34" t="str">
            <v>1 unit Daihatsu V118HYC 3660CC Diesel Lorry</v>
          </cell>
          <cell r="C34" t="str">
            <v>YJ 7442 M</v>
          </cell>
          <cell r="D34" t="str">
            <v>Jun'97</v>
          </cell>
          <cell r="F34">
            <v>89828</v>
          </cell>
          <cell r="I34">
            <v>89828</v>
          </cell>
          <cell r="J34">
            <v>37535</v>
          </cell>
          <cell r="K34">
            <v>11549.314285714285</v>
          </cell>
          <cell r="M34">
            <v>49084.314285714281</v>
          </cell>
          <cell r="N34">
            <v>52293</v>
          </cell>
        </row>
        <row r="41">
          <cell r="E41"/>
          <cell r="F41">
            <v>799837</v>
          </cell>
          <cell r="G41">
            <v>0</v>
          </cell>
          <cell r="H41">
            <v>0</v>
          </cell>
          <cell r="I41">
            <v>799837</v>
          </cell>
          <cell r="J41">
            <v>435186</v>
          </cell>
          <cell r="K41">
            <v>102836.1857142857</v>
          </cell>
          <cell r="L41">
            <v>0</v>
          </cell>
          <cell r="M41">
            <v>538022.1857142857</v>
          </cell>
          <cell r="N41">
            <v>364651</v>
          </cell>
        </row>
        <row r="101">
          <cell r="B101" t="str">
            <v>Asia Dairies Pte Ltd</v>
          </cell>
        </row>
      </sheetData>
      <sheetData sheetId="6">
        <row r="2">
          <cell r="B2" t="str">
            <v>Schedule of Motor Vehicles as at 30th September 2000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/>
      <sheetData sheetId="442"/>
      <sheetData sheetId="443">
        <row r="101">
          <cell r="B101" t="str">
            <v>Asia Dairies Pte Ltd</v>
          </cell>
        </row>
      </sheetData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/>
      <sheetData sheetId="698" refreshError="1"/>
      <sheetData sheetId="699" refreshError="1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5yr"/>
      <sheetName val="sales98"/>
      <sheetName val="summary exp"/>
      <sheetName val="statement"/>
      <sheetName val="FS-RUPIAH"/>
      <sheetName val="deffered"/>
      <sheetName val="leased-assets"/>
      <sheetName val="assets"/>
      <sheetName val="capex"/>
      <sheetName val="SWAP-hedge"/>
      <sheetName val="SWAP-hedge (2)"/>
      <sheetName val="Annual-Plan-1998-A-US$-Rupiah-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eneralInfo"/>
      <sheetName val="TELDEP_RP"/>
      <sheetName val="Tran0104"/>
      <sheetName val="NH-Badan"/>
      <sheetName val="ged"/>
      <sheetName val="PPH1298S"/>
      <sheetName val="BANK"/>
      <sheetName val="laporan"/>
      <sheetName val="LPP-2"/>
      <sheetName val="Tax Rate"/>
      <sheetName val="analisa L-K"/>
      <sheetName val="DbKtr"/>
      <sheetName val="DES 02"/>
      <sheetName val="Ex_Rate"/>
      <sheetName val="RDS"/>
      <sheetName val="DFA"/>
      <sheetName val="12 - CTC"/>
      <sheetName val="Trf"/>
      <sheetName val="JSiar"/>
      <sheetName val="KALIREJO"/>
      <sheetName val="Analisa"/>
      <sheetName val="P'DPTAN &amp; BEBAN LAIN2"/>
      <sheetName val="AKTIVA TETAP"/>
      <sheetName val="PERINC'PASSIVA"/>
      <sheetName val="Feedback"/>
      <sheetName val="Sheet1"/>
      <sheetName val="Nerla"/>
      <sheetName val="1195 B1"/>
      <sheetName val="WBS2"/>
      <sheetName val="IDR customers"/>
      <sheetName val="USD customers"/>
      <sheetName val="A"/>
      <sheetName val="SK HTM"/>
      <sheetName val="Entry  HTM"/>
      <sheetName val="Tax_Rate"/>
      <sheetName val="analisa_L-K"/>
      <sheetName val="1195_B1"/>
      <sheetName val="SK_HTM"/>
      <sheetName val="Entry__HTM"/>
      <sheetName val="KTG"/>
      <sheetName val="PRBM0900"/>
      <sheetName val="BS"/>
      <sheetName val="9"/>
      <sheetName val="C1 NOV"/>
    </sheetNames>
    <sheetDataSet>
      <sheetData sheetId="0">
        <row r="2">
          <cell r="M2" t="str">
            <v>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s"/>
      <sheetName val="BS$"/>
      <sheetName val="BS_Rp"/>
      <sheetName val="DGA$"/>
      <sheetName val="DGA_Rp"/>
      <sheetName val="BDN_Giro"/>
      <sheetName val="Kas_Bnk"/>
      <sheetName val="WS"/>
      <sheetName val="Cek2Rek"/>
      <sheetName val="Sheet1"/>
      <sheetName val="ADJ"/>
      <sheetName val="Sale"/>
      <sheetName val="Packing"/>
      <sheetName val="Log"/>
      <sheetName val="Fitting"/>
      <sheetName val="HPP"/>
      <sheetName val="RL"/>
      <sheetName val="Nerac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5">
          <cell r="A5" t="str">
            <v>Ganda Guna BOX</v>
          </cell>
        </row>
      </sheetData>
      <sheetData sheetId="13"/>
      <sheetData sheetId="14"/>
      <sheetData sheetId="15"/>
      <sheetData sheetId="16"/>
      <sheetData sheetId="1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N 2002"/>
      <sheetName val="DEPN 2001"/>
    </sheetNames>
    <sheetDataSet>
      <sheetData sheetId="0"/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-C"/>
      <sheetName val="BS-P"/>
      <sheetName val="IS-C"/>
      <sheetName val="IS-P"/>
      <sheetName val="SE-C"/>
      <sheetName val="SE-P"/>
      <sheetName val="CF-C"/>
      <sheetName val="CF-P"/>
      <sheetName val="Mutation CF"/>
      <sheetName val="Detail-C+P"/>
      <sheetName val="Catatan-C"/>
      <sheetName val="Catatan-P"/>
      <sheetName val="Investment-P"/>
      <sheetName val="FA-C"/>
      <sheetName val="FA-P"/>
      <sheetName val="Retained Earnings"/>
      <sheetName val="Intercompany-C"/>
      <sheetName val="Intercompany-P"/>
      <sheetName val="Restructuring"/>
      <sheetName val="Foreign Currency-C"/>
      <sheetName val="Foreign Currency-P"/>
      <sheetName val="Allowance-P"/>
      <sheetName val="Freeze+Resticted fund"/>
      <sheetName val="Consolidation Entries"/>
      <sheetName val="Combine Entries"/>
      <sheetName val="CAJE-CRJE BLOK I"/>
      <sheetName val="EXCHANGE RATE"/>
      <sheetName val="FA-C (2)"/>
      <sheetName val="Freeze Account"/>
      <sheetName val="GT_Custom"/>
      <sheetName val="BS-RTI"/>
      <sheetName val="IS-RTI"/>
      <sheetName val="SE-RTI"/>
      <sheetName val="Catatan-RTI"/>
      <sheetName val="FA-RTI"/>
      <sheetName val="Rekon-Fiskal"/>
      <sheetName val="Detail-RTI"/>
      <sheetName val="Account Payable"/>
      <sheetName val="Original Currency"/>
      <sheetName val="CAJE+CRJE-RTI"/>
      <sheetName val="PAJE-RTI"/>
      <sheetName val="PRJE-RTI"/>
      <sheetName val="T-ACC-RTI"/>
      <sheetName val="Data Fiskal"/>
      <sheetName val="DIT"/>
      <sheetName val="Rugi Fiskal"/>
      <sheetName val="Mutation CF-BE"/>
      <sheetName val="ID-CF-RTI"/>
      <sheetName val="Loans-Principal"/>
      <sheetName val="Gain on Restructuring"/>
      <sheetName val="SUMMARY RATIO"/>
      <sheetName val="Analytical"/>
      <sheetName val="BS_RTI"/>
      <sheetName val="EFECTIF"/>
      <sheetName val="Jrnl_Kas"/>
      <sheetName val="master supplier"/>
      <sheetName val="LVMAY"/>
      <sheetName val="bunga"/>
      <sheetName val="AGUNANDES"/>
      <sheetName val="BSU_2000_GTI_AR"/>
      <sheetName val="Calculation"/>
      <sheetName val="EmpData"/>
      <sheetName val="Other charges (income)"/>
      <sheetName val="Year End"/>
      <sheetName val="Mutation_CF"/>
      <sheetName val="Retained_Earnings"/>
      <sheetName val="Foreign_Currency-C"/>
      <sheetName val="Foreign_Currency-P"/>
      <sheetName val="Freeze+Resticted_fund"/>
      <sheetName val="Consolidation_Entries"/>
      <sheetName val="Combine_Entries"/>
      <sheetName val="CAJE-CRJE_BLOK_I"/>
      <sheetName val="EXCHANGE_RATE"/>
      <sheetName val="FA-C_(2)"/>
      <sheetName val="Freeze_Account"/>
      <sheetName val="Account_Payable"/>
      <sheetName val="Original_Currency"/>
      <sheetName val="Data_Fiskal"/>
      <sheetName val="Rugi_Fiskal"/>
      <sheetName val="Mutation_CF-BE"/>
      <sheetName val="Gain_on_Restructuring"/>
      <sheetName val="SUMMARY_RATIO"/>
      <sheetName val="Mutation_CF1"/>
      <sheetName val="Retained_Earnings1"/>
      <sheetName val="Foreign_Currency-C1"/>
      <sheetName val="Foreign_Currency-P1"/>
      <sheetName val="Freeze+Resticted_fund1"/>
      <sheetName val="Consolidation_Entries1"/>
      <sheetName val="Combine_Entries1"/>
      <sheetName val="CAJE-CRJE_BLOK_I1"/>
      <sheetName val="EXCHANGE_RATE1"/>
      <sheetName val="FA-C_(2)1"/>
      <sheetName val="Freeze_Account1"/>
      <sheetName val="Account_Payable1"/>
      <sheetName val="Original_Currency1"/>
      <sheetName val="Data_Fiskal1"/>
      <sheetName val="Rugi_Fiskal1"/>
      <sheetName val="Mutation_CF-BE1"/>
      <sheetName val="Gain_on_Restructuring1"/>
      <sheetName val="SUMMARY_RATIO1"/>
      <sheetName val="SE_C"/>
      <sheetName val="Sheet1"/>
      <sheetName val="0IV1000251"/>
      <sheetName val="General"/>
      <sheetName val="Detail-PARENT"/>
      <sheetName val="fiscal depr(E)"/>
      <sheetName val="TB"/>
      <sheetName val="Links"/>
      <sheetName val="Lead"/>
      <sheetName val="Revenue (10)"/>
      <sheetName val="Parameter"/>
      <sheetName val="Eingaben"/>
      <sheetName val="Sche-Harvest-Monodon"/>
      <sheetName val="budget idr"/>
      <sheetName val="TB98,oct99&amp;sap99-WPL"/>
      <sheetName val="Marshal -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 refreshError="1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rameter"/>
      <sheetName val="CostAlloct"/>
      <sheetName val="DownloadOPEX"/>
      <sheetName val="DownloadLifting"/>
      <sheetName val="DownloadCAPEX"/>
      <sheetName val="Cond&amp;GasLift"/>
      <sheetName val="R-1"/>
      <sheetName val="R-2(A)"/>
      <sheetName val="R-3"/>
      <sheetName val="R-4"/>
      <sheetName val="Att-4"/>
      <sheetName val="R-8"/>
      <sheetName val="Att-8"/>
      <sheetName val="R-11"/>
      <sheetName val="Att-11"/>
      <sheetName val="R-14.0"/>
      <sheetName val="R-14.0.1"/>
      <sheetName val="R-14.0.2"/>
      <sheetName val="R-14.0.3"/>
      <sheetName val="15"/>
      <sheetName val="R-16.1"/>
      <sheetName val="Att-16.1(lifting)"/>
      <sheetName val="Att-16.1(DMO)"/>
      <sheetName val="R-16.2"/>
      <sheetName val="Att-16.2"/>
      <sheetName val="R-17"/>
      <sheetName val="cover-LTR"/>
      <sheetName val="C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rameter"/>
      <sheetName val="CostAlloct"/>
      <sheetName val="DownloadOPEX"/>
      <sheetName val="DownloadLifting"/>
      <sheetName val="DownloadCAPEX"/>
      <sheetName val="Cond&amp;GasLift"/>
      <sheetName val="R-1"/>
      <sheetName val="R-2(A)"/>
      <sheetName val="R-3"/>
      <sheetName val="R-4"/>
      <sheetName val="Att-4"/>
      <sheetName val="R-8"/>
      <sheetName val="Att-8"/>
      <sheetName val="R-11"/>
      <sheetName val="Att-11"/>
      <sheetName val="R-14.0"/>
      <sheetName val="R-14.0.1"/>
      <sheetName val="R-14.0.2"/>
      <sheetName val="R-14.0.3"/>
      <sheetName val="15"/>
      <sheetName val="R-16.1"/>
      <sheetName val="Att-16.1(lifting)"/>
      <sheetName val="Att-16.1(DMO)"/>
      <sheetName val="R-16.2"/>
      <sheetName val="Att-16.2"/>
      <sheetName val="R-17"/>
      <sheetName val="cover-LTR"/>
      <sheetName val="Cap"/>
      <sheetName val="R_16_1"/>
      <sheetName val="R_16_2"/>
      <sheetName val="Thai"/>
      <sheetName val="IND"/>
      <sheetName val="CBD"/>
      <sheetName val="MALE"/>
      <sheetName val="PNG"/>
      <sheetName val="VIET"/>
      <sheetName val="BPW-Europe"/>
      <sheetName val="jpr"/>
      <sheetName val="A"/>
      <sheetName val="farmasi"/>
      <sheetName val="non farmasi"/>
      <sheetName val="Acc"/>
      <sheetName val="RetPlan"/>
      <sheetName val="Office_Rent"/>
      <sheetName val="SALARY"/>
      <sheetName val="TB BS"/>
      <sheetName val="TB P&amp;L"/>
      <sheetName val="Nick Miller NAV-CFSI"/>
      <sheetName val="R-14_0"/>
      <sheetName val="R-14_0_1"/>
      <sheetName val="R-14_0_2"/>
      <sheetName val="R-14_0_3"/>
      <sheetName val="R-16_1"/>
      <sheetName val="Att-16_1(lifting)"/>
      <sheetName val="Att-16_1(DMO)"/>
      <sheetName val="R-16_2"/>
      <sheetName val="Att-16_2"/>
      <sheetName val="SE-C"/>
      <sheetName val="TBM"/>
      <sheetName val="Ex_Rate"/>
      <sheetName val="BALANCE SHEET"/>
      <sheetName val="CRITERIA1"/>
      <sheetName val="INCOME STMT"/>
      <sheetName val="Intercompany"/>
      <sheetName val="ASUMSI"/>
      <sheetName val="Biaya PKS"/>
      <sheetName val="Project Cost"/>
      <sheetName val="Balance"/>
      <sheetName val="Risk Analisis"/>
      <sheetName val="BEP"/>
      <sheetName val="Depre"/>
      <sheetName val="PINJAMAN-Bank"/>
      <sheetName val="INCOME"/>
      <sheetName val="Pemeliharaan"/>
      <sheetName val="Upah"/>
      <sheetName val="Bahan"/>
      <sheetName val="Cash-flow"/>
      <sheetName val="IRR"/>
      <sheetName val="IRR ALL"/>
      <sheetName val="Lab&amp;Bengkel"/>
      <sheetName val="Produksi &amp; Scedule"/>
      <sheetName val="ANALISA"/>
      <sheetName val="DBase"/>
      <sheetName val="Sheet1"/>
      <sheetName val="SAA"/>
      <sheetName val="DATAP"/>
      <sheetName val="TB_Cummulative"/>
      <sheetName val="INV-KTR"/>
      <sheetName val="S e p"/>
      <sheetName val="BS_RTI"/>
      <sheetName val="M a r"/>
      <sheetName val="M a y"/>
      <sheetName val="BS-RTI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0IV1000251"/>
      <sheetName val="TLKM-J"/>
      <sheetName val="N-TLKM"/>
      <sheetName val="instalasi disp Mei"/>
      <sheetName val="WBS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JE"/>
      <sheetName val="PRJE"/>
      <sheetName val="WBS1 (2)"/>
      <sheetName val="WBS2 (2)"/>
      <sheetName val="WPL_WP"/>
      <sheetName val="WBS1"/>
      <sheetName val="WBS2"/>
      <sheetName val="WPL"/>
      <sheetName val="A-1 05"/>
      <sheetName val=" A-1"/>
      <sheetName val="A-2"/>
      <sheetName val="A-2-1."/>
      <sheetName val="A-2-1.1"/>
      <sheetName val="A-2-2"/>
      <sheetName val="Receivable (B)"/>
      <sheetName val="B-1"/>
      <sheetName val="B-1-1"/>
      <sheetName val="B-2"/>
      <sheetName val="B-3"/>
      <sheetName val="B-4"/>
      <sheetName val="B-5"/>
      <sheetName val="Rec. Affiliate (C)"/>
      <sheetName val="Inventories  (D)"/>
      <sheetName val="D-1"/>
      <sheetName val="D-1-2"/>
      <sheetName val="D-1-1"/>
      <sheetName val="D-2"/>
      <sheetName val="D-3"/>
      <sheetName val="D-4"/>
      <sheetName val="Abs 2004"/>
      <sheetName val="D-5"/>
      <sheetName val="prepaid Taxes (E)"/>
      <sheetName val="E-1"/>
      <sheetName val="F"/>
      <sheetName val="F-1"/>
      <sheetName val="F-2"/>
      <sheetName val="AR Others (G)"/>
      <sheetName val="H"/>
      <sheetName val="Investment in Shares (I)"/>
      <sheetName val="FIxed Assets (J)"/>
      <sheetName val="List of Fixed Assets"/>
      <sheetName val=" J-1"/>
      <sheetName val="J-2"/>
      <sheetName val=" J-3"/>
      <sheetName val="J-4"/>
      <sheetName val="J-5"/>
      <sheetName val=" J-6"/>
      <sheetName val="J-7"/>
      <sheetName val="J-8"/>
      <sheetName val="J-9"/>
      <sheetName val="J-10"/>
      <sheetName val="goodwill"/>
      <sheetName val="M-1"/>
      <sheetName val="Account Payable"/>
      <sheetName val="AA-1"/>
      <sheetName val="AA-1-1"/>
      <sheetName val="AA-2"/>
      <sheetName val="Bank Loan (BB)"/>
      <sheetName val="BB-2"/>
      <sheetName val="BB-1"/>
      <sheetName val="Taxes Payable (CC)"/>
      <sheetName val="CC-1"/>
      <sheetName val="CC-1-1"/>
      <sheetName val="CC-1-2"/>
      <sheetName val="CC-1-3"/>
      <sheetName val="Other Payable (DD)"/>
      <sheetName val="DD-1"/>
      <sheetName val="Advance Received (EE)"/>
      <sheetName val="EE-1"/>
      <sheetName val="EE-2"/>
      <sheetName val="Accrued Expenses (HH)"/>
      <sheetName val="HH-1"/>
      <sheetName val="JJ"/>
      <sheetName val="JJ-1"/>
      <sheetName val=" Equity"/>
      <sheetName val="Revenue (10)"/>
      <sheetName val="10-1"/>
      <sheetName val="10-1-1"/>
      <sheetName val="10-2"/>
      <sheetName val="COS (20)"/>
      <sheetName val="20-1"/>
      <sheetName val="20-2"/>
      <sheetName val="20-3"/>
      <sheetName val="OPEX (30)"/>
      <sheetName val="30-1"/>
      <sheetName val="30-2"/>
      <sheetName val="WBS-1"/>
      <sheetName val="WBS-2 "/>
      <sheetName val="W.Pl"/>
      <sheetName val="COGS"/>
      <sheetName val="OPEX"/>
      <sheetName val="GT_Custom"/>
      <sheetName val="AA_1"/>
      <sheetName val="AA_1_1"/>
      <sheetName val="AA_2"/>
      <sheetName val="Bank Loan _BB_"/>
      <sheetName val="BB_2"/>
      <sheetName val="BB_1"/>
      <sheetName val="Taxes Payable _CC_"/>
      <sheetName val="CC_1"/>
      <sheetName val="CC_1_1"/>
      <sheetName val="CC_1_2"/>
      <sheetName val="CC_1_3"/>
      <sheetName val="Other Payable _DD_"/>
      <sheetName val="DD_1"/>
      <sheetName val="Advance Received _EE_"/>
      <sheetName val="EE_1"/>
      <sheetName val="EE_2"/>
      <sheetName val="Accrued Expenses _HH_"/>
      <sheetName val="HH_1"/>
      <sheetName val="JJ_1"/>
      <sheetName val="_Equity"/>
      <sheetName val="Revenue _10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>
        <row r="3">
          <cell r="D3"/>
        </row>
        <row r="14">
          <cell r="H14">
            <v>7703079714</v>
          </cell>
        </row>
        <row r="15">
          <cell r="H15">
            <v>2631633</v>
          </cell>
        </row>
        <row r="16">
          <cell r="H16">
            <v>34395323</v>
          </cell>
        </row>
        <row r="17">
          <cell r="H17">
            <v>495000</v>
          </cell>
        </row>
        <row r="18">
          <cell r="H18">
            <v>750000</v>
          </cell>
        </row>
        <row r="22">
          <cell r="G22">
            <v>0</v>
          </cell>
          <cell r="H22">
            <v>7741351670</v>
          </cell>
        </row>
        <row r="35">
          <cell r="H35"/>
        </row>
      </sheetData>
      <sheetData sheetId="54" refreshError="1">
        <row r="5">
          <cell r="A5" t="str">
            <v>PT Asphalt Bangun Sarana</v>
          </cell>
        </row>
        <row r="13">
          <cell r="F13">
            <v>9090</v>
          </cell>
        </row>
        <row r="14">
          <cell r="F14">
            <v>9090</v>
          </cell>
        </row>
        <row r="15">
          <cell r="F15">
            <v>9090</v>
          </cell>
        </row>
        <row r="16">
          <cell r="F16">
            <v>9019.8679200000006</v>
          </cell>
          <cell r="G16">
            <v>6229189337</v>
          </cell>
          <cell r="H16" t="str">
            <v>Vo</v>
          </cell>
        </row>
        <row r="17">
          <cell r="F17">
            <v>9018</v>
          </cell>
          <cell r="G17">
            <v>1473890377</v>
          </cell>
          <cell r="H17" t="str">
            <v>Vo</v>
          </cell>
        </row>
        <row r="18">
          <cell r="G18" t="str">
            <v>C</v>
          </cell>
          <cell r="H18">
            <v>7703079714</v>
          </cell>
        </row>
        <row r="20">
          <cell r="F20">
            <v>9090</v>
          </cell>
        </row>
        <row r="21">
          <cell r="F21">
            <v>9090</v>
          </cell>
        </row>
        <row r="22">
          <cell r="F22">
            <v>9090</v>
          </cell>
        </row>
        <row r="23">
          <cell r="F23">
            <v>9018</v>
          </cell>
          <cell r="G23">
            <v>2631633</v>
          </cell>
        </row>
        <row r="24">
          <cell r="F24">
            <v>5420.6</v>
          </cell>
          <cell r="G24">
            <v>5312188</v>
          </cell>
        </row>
        <row r="25">
          <cell r="F25">
            <v>5464.39</v>
          </cell>
          <cell r="G25">
            <v>5355102</v>
          </cell>
        </row>
        <row r="26">
          <cell r="F26">
            <v>5464.39</v>
          </cell>
          <cell r="G26">
            <v>5355102</v>
          </cell>
        </row>
        <row r="27">
          <cell r="F27">
            <v>5464.39</v>
          </cell>
          <cell r="G27">
            <v>5355102</v>
          </cell>
        </row>
        <row r="28">
          <cell r="F28">
            <v>5492.7550000000001</v>
          </cell>
          <cell r="G28">
            <v>7634929</v>
          </cell>
        </row>
        <row r="29">
          <cell r="F29">
            <v>5492.7550000000001</v>
          </cell>
          <cell r="G29">
            <v>5382900</v>
          </cell>
        </row>
        <row r="30">
          <cell r="G30">
            <v>495000</v>
          </cell>
        </row>
        <row r="31">
          <cell r="G31">
            <v>750000</v>
          </cell>
        </row>
        <row r="32">
          <cell r="H32">
            <v>38271956</v>
          </cell>
        </row>
        <row r="33">
          <cell r="H33">
            <v>7741351670</v>
          </cell>
        </row>
        <row r="36">
          <cell r="H36">
            <v>7741351670</v>
          </cell>
        </row>
        <row r="37">
          <cell r="H37" t="str">
            <v>^</v>
          </cell>
        </row>
      </sheetData>
      <sheetData sheetId="55" refreshError="1">
        <row r="5">
          <cell r="A5" t="e">
            <v>#REF!</v>
          </cell>
        </row>
        <row r="14">
          <cell r="F14" t="str">
            <v>Vo</v>
          </cell>
          <cell r="G14">
            <v>163438.72</v>
          </cell>
          <cell r="H14" t="str">
            <v>to AA-1</v>
          </cell>
        </row>
        <row r="15">
          <cell r="G15">
            <v>854046.32</v>
          </cell>
          <cell r="H15" t="str">
            <v>to AA-2</v>
          </cell>
        </row>
      </sheetData>
      <sheetData sheetId="56" refreshError="1">
        <row r="4">
          <cell r="A4" t="str">
            <v>Client:</v>
          </cell>
        </row>
        <row r="14">
          <cell r="G14">
            <v>854046.32</v>
          </cell>
        </row>
        <row r="16">
          <cell r="G16">
            <v>854046.32</v>
          </cell>
        </row>
        <row r="17">
          <cell r="G17" t="str">
            <v>toAA-1-1</v>
          </cell>
        </row>
      </sheetData>
      <sheetData sheetId="57" refreshError="1">
        <row r="3">
          <cell r="E3"/>
        </row>
        <row r="14">
          <cell r="F14" t="str">
            <v>ü</v>
          </cell>
        </row>
        <row r="16">
          <cell r="F16">
            <v>0</v>
          </cell>
          <cell r="H16">
            <v>0</v>
          </cell>
        </row>
      </sheetData>
      <sheetData sheetId="58" refreshError="1">
        <row r="4">
          <cell r="A4" t="str">
            <v>Client:</v>
          </cell>
        </row>
        <row r="14">
          <cell r="G14">
            <v>265000</v>
          </cell>
        </row>
        <row r="16">
          <cell r="G16">
            <v>265000</v>
          </cell>
        </row>
        <row r="18">
          <cell r="G18" t="str">
            <v xml:space="preserve">         to BB</v>
          </cell>
        </row>
      </sheetData>
      <sheetData sheetId="59" refreshError="1"/>
      <sheetData sheetId="60" refreshError="1">
        <row r="3">
          <cell r="C3"/>
        </row>
        <row r="14">
          <cell r="G14">
            <v>4828360</v>
          </cell>
          <cell r="H14">
            <v>2856045</v>
          </cell>
        </row>
        <row r="15">
          <cell r="G15">
            <v>43984143</v>
          </cell>
          <cell r="H15">
            <v>10813963</v>
          </cell>
        </row>
        <row r="16">
          <cell r="G16">
            <v>1961995</v>
          </cell>
          <cell r="H16">
            <v>1962295</v>
          </cell>
        </row>
        <row r="17">
          <cell r="G17">
            <v>0</v>
          </cell>
          <cell r="H17">
            <v>34132000</v>
          </cell>
        </row>
        <row r="18">
          <cell r="H18">
            <v>732554000</v>
          </cell>
        </row>
        <row r="20">
          <cell r="F20">
            <v>0</v>
          </cell>
          <cell r="G20">
            <v>50774498</v>
          </cell>
          <cell r="H20">
            <v>782318303</v>
          </cell>
        </row>
        <row r="21">
          <cell r="G21" t="str">
            <v>^</v>
          </cell>
        </row>
      </sheetData>
      <sheetData sheetId="61" refreshError="1"/>
      <sheetData sheetId="62" refreshError="1">
        <row r="4">
          <cell r="A4" t="str">
            <v>PT ASPHALT BANGUN SARANA</v>
          </cell>
        </row>
        <row r="13">
          <cell r="F13">
            <v>1582629</v>
          </cell>
          <cell r="H13">
            <v>38026</v>
          </cell>
        </row>
        <row r="14">
          <cell r="F14">
            <v>5051013</v>
          </cell>
        </row>
        <row r="15">
          <cell r="F15">
            <v>6633642</v>
          </cell>
        </row>
        <row r="18">
          <cell r="F18">
            <v>1482311</v>
          </cell>
          <cell r="H18">
            <v>38054</v>
          </cell>
        </row>
        <row r="19">
          <cell r="F19">
            <v>631281</v>
          </cell>
        </row>
        <row r="20">
          <cell r="F20">
            <v>2113592</v>
          </cell>
        </row>
        <row r="23">
          <cell r="F23">
            <v>1649811</v>
          </cell>
          <cell r="H23">
            <v>38090</v>
          </cell>
        </row>
        <row r="24">
          <cell r="F24">
            <v>1579853</v>
          </cell>
        </row>
        <row r="25">
          <cell r="F25">
            <v>3229664</v>
          </cell>
        </row>
        <row r="28">
          <cell r="F28">
            <v>1783173</v>
          </cell>
          <cell r="H28">
            <v>38114</v>
          </cell>
        </row>
        <row r="29">
          <cell r="F29">
            <v>2815996</v>
          </cell>
        </row>
        <row r="30">
          <cell r="F30">
            <v>4599169</v>
          </cell>
        </row>
        <row r="33">
          <cell r="F33">
            <v>1778735</v>
          </cell>
          <cell r="H33">
            <v>38145</v>
          </cell>
        </row>
        <row r="34">
          <cell r="F34">
            <v>1434594</v>
          </cell>
        </row>
        <row r="35">
          <cell r="F35">
            <v>3213329</v>
          </cell>
        </row>
        <row r="38">
          <cell r="F38">
            <v>1785365</v>
          </cell>
          <cell r="H38">
            <v>38177</v>
          </cell>
        </row>
        <row r="39">
          <cell r="F39">
            <v>2591036</v>
          </cell>
        </row>
        <row r="40">
          <cell r="F40">
            <v>4376401</v>
          </cell>
        </row>
        <row r="43">
          <cell r="F43">
            <v>2060057</v>
          </cell>
          <cell r="H43">
            <v>38205</v>
          </cell>
        </row>
        <row r="44">
          <cell r="F44">
            <v>3478582</v>
          </cell>
        </row>
        <row r="45">
          <cell r="F45">
            <v>5538639</v>
          </cell>
        </row>
      </sheetData>
      <sheetData sheetId="63" refreshError="1">
        <row r="1">
          <cell r="A1" t="str">
            <v>PT ASPHALT B ANGUN SARANA</v>
          </cell>
        </row>
        <row r="15">
          <cell r="F15">
            <v>0.5</v>
          </cell>
          <cell r="G15">
            <v>15</v>
          </cell>
          <cell r="H15">
            <v>888750</v>
          </cell>
        </row>
        <row r="16">
          <cell r="F16">
            <v>0.4</v>
          </cell>
          <cell r="G16">
            <v>15</v>
          </cell>
          <cell r="H16">
            <v>1486542.72</v>
          </cell>
        </row>
        <row r="17">
          <cell r="H17">
            <v>2375292.7199999997</v>
          </cell>
        </row>
        <row r="19">
          <cell r="F19">
            <v>0.66666000000000003</v>
          </cell>
          <cell r="G19">
            <v>15</v>
          </cell>
          <cell r="H19">
            <v>83148768.504000008</v>
          </cell>
        </row>
        <row r="21">
          <cell r="F21">
            <v>0.5</v>
          </cell>
          <cell r="G21">
            <v>15</v>
          </cell>
          <cell r="H21">
            <v>177750</v>
          </cell>
        </row>
        <row r="22">
          <cell r="F22">
            <v>0.4</v>
          </cell>
          <cell r="G22">
            <v>15</v>
          </cell>
          <cell r="H22">
            <v>1449921.1800000004</v>
          </cell>
        </row>
        <row r="23">
          <cell r="F23">
            <v>0.4</v>
          </cell>
          <cell r="G23">
            <v>15</v>
          </cell>
          <cell r="H23">
            <v>27000</v>
          </cell>
        </row>
        <row r="24">
          <cell r="F24">
            <v>0.4</v>
          </cell>
          <cell r="G24">
            <v>15</v>
          </cell>
          <cell r="H24">
            <v>27000</v>
          </cell>
        </row>
        <row r="25">
          <cell r="H25">
            <v>84830439.684000015</v>
          </cell>
        </row>
        <row r="27">
          <cell r="F27">
            <v>0.5</v>
          </cell>
          <cell r="G27">
            <v>15</v>
          </cell>
          <cell r="H27">
            <v>540000</v>
          </cell>
        </row>
        <row r="28">
          <cell r="F28">
            <v>0.5</v>
          </cell>
          <cell r="G28">
            <v>15</v>
          </cell>
          <cell r="H28">
            <v>2100000</v>
          </cell>
        </row>
        <row r="29">
          <cell r="F29">
            <v>0.4</v>
          </cell>
          <cell r="G29">
            <v>15</v>
          </cell>
          <cell r="H29">
            <v>1431661.9800000002</v>
          </cell>
        </row>
        <row r="30">
          <cell r="F30">
            <v>0.4</v>
          </cell>
          <cell r="G30">
            <v>15</v>
          </cell>
          <cell r="H30">
            <v>27000</v>
          </cell>
        </row>
        <row r="31">
          <cell r="H31">
            <v>4098661.9800000004</v>
          </cell>
        </row>
        <row r="34">
          <cell r="F34">
            <v>0.4</v>
          </cell>
          <cell r="G34">
            <v>15</v>
          </cell>
          <cell r="H34">
            <v>1502366.16</v>
          </cell>
        </row>
        <row r="35">
          <cell r="F35">
            <v>0.4</v>
          </cell>
          <cell r="G35">
            <v>15</v>
          </cell>
          <cell r="H35">
            <v>27000</v>
          </cell>
        </row>
        <row r="36">
          <cell r="F36">
            <v>0.4</v>
          </cell>
          <cell r="G36">
            <v>15</v>
          </cell>
          <cell r="H36">
            <v>27000</v>
          </cell>
        </row>
        <row r="37">
          <cell r="H37">
            <v>1556366.16</v>
          </cell>
        </row>
        <row r="39">
          <cell r="F39">
            <v>0.4</v>
          </cell>
          <cell r="G39">
            <v>15</v>
          </cell>
          <cell r="H39">
            <v>1559868.06</v>
          </cell>
        </row>
        <row r="40">
          <cell r="F40">
            <v>0.4</v>
          </cell>
          <cell r="G40">
            <v>15</v>
          </cell>
          <cell r="H40">
            <v>27000</v>
          </cell>
        </row>
        <row r="41">
          <cell r="F41">
            <v>0.4</v>
          </cell>
          <cell r="G41">
            <v>15</v>
          </cell>
          <cell r="H41">
            <v>27000</v>
          </cell>
        </row>
        <row r="42">
          <cell r="H42">
            <v>1613868.06</v>
          </cell>
        </row>
        <row r="45">
          <cell r="F45">
            <v>0.4</v>
          </cell>
          <cell r="G45">
            <v>15</v>
          </cell>
          <cell r="H45">
            <v>477000</v>
          </cell>
        </row>
        <row r="46">
          <cell r="F46">
            <v>0.5</v>
          </cell>
          <cell r="G46">
            <v>15</v>
          </cell>
          <cell r="H46">
            <v>2100000</v>
          </cell>
        </row>
        <row r="47">
          <cell r="F47">
            <v>0.4</v>
          </cell>
          <cell r="G47">
            <v>15</v>
          </cell>
          <cell r="H47">
            <v>1530789.3</v>
          </cell>
        </row>
      </sheetData>
      <sheetData sheetId="64" refreshError="1">
        <row r="1">
          <cell r="A1" t="str">
            <v>PT ASPHALT B ANGUN SARANA</v>
          </cell>
        </row>
        <row r="14">
          <cell r="F14">
            <v>3500000</v>
          </cell>
          <cell r="H14">
            <v>10</v>
          </cell>
        </row>
        <row r="15">
          <cell r="F15">
            <v>3500000</v>
          </cell>
        </row>
        <row r="18">
          <cell r="F18">
            <v>3500000</v>
          </cell>
          <cell r="H18">
            <v>10</v>
          </cell>
        </row>
        <row r="19">
          <cell r="F19">
            <v>3500000</v>
          </cell>
        </row>
        <row r="22">
          <cell r="F22">
            <v>3500000</v>
          </cell>
          <cell r="H22">
            <v>10</v>
          </cell>
        </row>
        <row r="23">
          <cell r="F23">
            <v>3500000</v>
          </cell>
        </row>
        <row r="26">
          <cell r="F26">
            <v>3500000</v>
          </cell>
          <cell r="H26">
            <v>10</v>
          </cell>
        </row>
        <row r="27">
          <cell r="F27">
            <v>3500000</v>
          </cell>
        </row>
        <row r="30">
          <cell r="F30">
            <v>3500000</v>
          </cell>
          <cell r="H30">
            <v>10</v>
          </cell>
        </row>
        <row r="31">
          <cell r="F31">
            <v>3500000</v>
          </cell>
        </row>
        <row r="34">
          <cell r="F34">
            <v>3500000</v>
          </cell>
          <cell r="H34">
            <v>10</v>
          </cell>
        </row>
        <row r="35">
          <cell r="F35">
            <v>3500000</v>
          </cell>
        </row>
        <row r="38">
          <cell r="F38">
            <v>3500000</v>
          </cell>
          <cell r="H38">
            <v>10</v>
          </cell>
        </row>
        <row r="39">
          <cell r="F39">
            <v>3500000</v>
          </cell>
        </row>
        <row r="42">
          <cell r="F42">
            <v>3500000</v>
          </cell>
          <cell r="H42">
            <v>10</v>
          </cell>
        </row>
        <row r="43">
          <cell r="F43">
            <v>3500000</v>
          </cell>
        </row>
        <row r="46">
          <cell r="F46">
            <v>3500000</v>
          </cell>
          <cell r="H46">
            <v>10</v>
          </cell>
        </row>
        <row r="47">
          <cell r="F47">
            <v>3500000</v>
          </cell>
        </row>
      </sheetData>
      <sheetData sheetId="65" refreshError="1">
        <row r="3">
          <cell r="E3"/>
        </row>
        <row r="14">
          <cell r="G14">
            <v>0</v>
          </cell>
          <cell r="H14">
            <v>0</v>
          </cell>
        </row>
        <row r="15">
          <cell r="G15">
            <v>205103545</v>
          </cell>
          <cell r="H15">
            <v>0</v>
          </cell>
        </row>
        <row r="17">
          <cell r="G17">
            <v>205103545</v>
          </cell>
        </row>
        <row r="18">
          <cell r="G18" t="str">
            <v>^</v>
          </cell>
        </row>
      </sheetData>
      <sheetData sheetId="66" refreshError="1">
        <row r="4">
          <cell r="A4" t="str">
            <v>PT Asphalt Bangun Sarana</v>
          </cell>
        </row>
        <row r="13">
          <cell r="F13">
            <v>33343597</v>
          </cell>
        </row>
        <row r="14">
          <cell r="F14">
            <v>1787500</v>
          </cell>
        </row>
        <row r="15">
          <cell r="F15">
            <v>1298750</v>
          </cell>
        </row>
        <row r="16">
          <cell r="F16">
            <v>3000000</v>
          </cell>
        </row>
        <row r="17">
          <cell r="F17">
            <v>650000</v>
          </cell>
        </row>
        <row r="18">
          <cell r="G18">
            <v>67008067</v>
          </cell>
        </row>
        <row r="21">
          <cell r="F21">
            <v>641208</v>
          </cell>
        </row>
        <row r="23">
          <cell r="F23">
            <v>4587600</v>
          </cell>
        </row>
        <row r="24">
          <cell r="F24">
            <v>13195500</v>
          </cell>
        </row>
        <row r="25">
          <cell r="F25">
            <v>88260</v>
          </cell>
        </row>
        <row r="26">
          <cell r="F26">
            <v>448372</v>
          </cell>
        </row>
        <row r="28">
          <cell r="F28">
            <v>20640</v>
          </cell>
        </row>
        <row r="32">
          <cell r="F32">
            <v>995620</v>
          </cell>
        </row>
        <row r="33">
          <cell r="F33">
            <v>111600</v>
          </cell>
        </row>
        <row r="36">
          <cell r="F36">
            <v>2320850</v>
          </cell>
        </row>
        <row r="37">
          <cell r="F37">
            <v>122790</v>
          </cell>
        </row>
        <row r="43">
          <cell r="F43">
            <v>14762700</v>
          </cell>
        </row>
        <row r="44">
          <cell r="F44">
            <v>1132700</v>
          </cell>
        </row>
        <row r="45">
          <cell r="F45">
            <v>3674150</v>
          </cell>
        </row>
        <row r="46">
          <cell r="F46">
            <v>2719600</v>
          </cell>
        </row>
        <row r="47">
          <cell r="F47">
            <v>1758800</v>
          </cell>
        </row>
      </sheetData>
      <sheetData sheetId="67" refreshError="1">
        <row r="3">
          <cell r="D3"/>
        </row>
        <row r="14">
          <cell r="H14">
            <v>1134011616</v>
          </cell>
        </row>
        <row r="16">
          <cell r="G16">
            <v>0</v>
          </cell>
          <cell r="H16">
            <v>1134011616</v>
          </cell>
        </row>
        <row r="17">
          <cell r="H17" t="str">
            <v>^</v>
          </cell>
        </row>
      </sheetData>
      <sheetData sheetId="68" refreshError="1"/>
      <sheetData sheetId="69" refreshError="1">
        <row r="3">
          <cell r="F3"/>
        </row>
        <row r="16">
          <cell r="F16">
            <v>5824206</v>
          </cell>
          <cell r="G16">
            <v>64207440</v>
          </cell>
          <cell r="H16" t="str">
            <v>Vo</v>
          </cell>
        </row>
        <row r="17">
          <cell r="F17">
            <v>2885385</v>
          </cell>
          <cell r="G17">
            <v>31809189</v>
          </cell>
          <cell r="H17" t="str">
            <v>Vo</v>
          </cell>
        </row>
        <row r="18">
          <cell r="G18">
            <v>2354400</v>
          </cell>
          <cell r="H18" t="str">
            <v>Vo</v>
          </cell>
        </row>
        <row r="19">
          <cell r="G19">
            <v>1093500</v>
          </cell>
          <cell r="H19" t="str">
            <v>Vo</v>
          </cell>
        </row>
        <row r="20">
          <cell r="G20">
            <v>99464529</v>
          </cell>
          <cell r="H20" t="str">
            <v>Vo</v>
          </cell>
        </row>
        <row r="21">
          <cell r="G21" t="str">
            <v>^</v>
          </cell>
        </row>
        <row r="26">
          <cell r="F26">
            <v>4047063</v>
          </cell>
          <cell r="G26">
            <v>44526611</v>
          </cell>
          <cell r="H26" t="str">
            <v>Vo</v>
          </cell>
        </row>
        <row r="27">
          <cell r="F27">
            <v>3481066</v>
          </cell>
          <cell r="G27">
            <v>38406785</v>
          </cell>
          <cell r="H27" t="str">
            <v>Vo</v>
          </cell>
        </row>
        <row r="28">
          <cell r="F28">
            <v>3707443</v>
          </cell>
          <cell r="G28">
            <v>40885228</v>
          </cell>
          <cell r="H28" t="str">
            <v>Vo</v>
          </cell>
        </row>
        <row r="29">
          <cell r="F29">
            <v>5843566</v>
          </cell>
          <cell r="G29">
            <v>64298784</v>
          </cell>
          <cell r="H29" t="str">
            <v>Vo</v>
          </cell>
        </row>
        <row r="30">
          <cell r="F30">
            <v>9437651</v>
          </cell>
          <cell r="G30">
            <v>103761542</v>
          </cell>
          <cell r="H30" t="str">
            <v>Vo</v>
          </cell>
        </row>
        <row r="35">
          <cell r="G35">
            <v>45797131</v>
          </cell>
          <cell r="H35" t="str">
            <v>Vo</v>
          </cell>
        </row>
        <row r="38">
          <cell r="G38">
            <v>3495960</v>
          </cell>
          <cell r="H38" t="str">
            <v>Vo</v>
          </cell>
        </row>
        <row r="39">
          <cell r="G39">
            <v>37390535</v>
          </cell>
          <cell r="H39" t="str">
            <v>Vo</v>
          </cell>
        </row>
        <row r="40">
          <cell r="G40">
            <v>43492140</v>
          </cell>
          <cell r="H40" t="str">
            <v>Vo</v>
          </cell>
        </row>
        <row r="41">
          <cell r="G41">
            <v>84378635</v>
          </cell>
          <cell r="H41" t="str">
            <v>Vo</v>
          </cell>
        </row>
        <row r="42">
          <cell r="G42" t="str">
            <v>^</v>
          </cell>
        </row>
        <row r="46">
          <cell r="G46">
            <v>40095161</v>
          </cell>
          <cell r="H46" t="str">
            <v>Vo</v>
          </cell>
        </row>
        <row r="47">
          <cell r="G47">
            <v>41159041</v>
          </cell>
          <cell r="H47" t="str">
            <v>Vo</v>
          </cell>
        </row>
      </sheetData>
      <sheetData sheetId="70" refreshError="1">
        <row r="3">
          <cell r="D3"/>
        </row>
        <row r="14">
          <cell r="H14">
            <v>5224663</v>
          </cell>
        </row>
        <row r="15">
          <cell r="H15">
            <v>26724654</v>
          </cell>
        </row>
        <row r="16">
          <cell r="G16">
            <v>67008067</v>
          </cell>
          <cell r="H16">
            <v>67008067</v>
          </cell>
        </row>
        <row r="17">
          <cell r="H17">
            <v>321187408</v>
          </cell>
        </row>
        <row r="18">
          <cell r="H18">
            <v>26747463</v>
          </cell>
        </row>
        <row r="19">
          <cell r="H19">
            <v>810651327</v>
          </cell>
        </row>
        <row r="20">
          <cell r="H20">
            <v>2252514</v>
          </cell>
        </row>
        <row r="21">
          <cell r="F21">
            <v>0</v>
          </cell>
          <cell r="G21">
            <v>44052003.007969797</v>
          </cell>
          <cell r="H21">
            <v>44052003.007969797</v>
          </cell>
        </row>
        <row r="22">
          <cell r="G22">
            <v>67008067</v>
          </cell>
          <cell r="H22">
            <v>1303848099.0079699</v>
          </cell>
        </row>
        <row r="23">
          <cell r="H23" t="str">
            <v>^</v>
          </cell>
        </row>
      </sheetData>
      <sheetData sheetId="71" refreshError="1">
        <row r="2">
          <cell r="A2" t="str">
            <v>PT Asphalt Bangun Sarana</v>
          </cell>
        </row>
        <row r="16">
          <cell r="F16">
            <v>26724654</v>
          </cell>
          <cell r="G16" t="str">
            <v>to HH</v>
          </cell>
        </row>
        <row r="23">
          <cell r="F23">
            <v>321187408</v>
          </cell>
          <cell r="G23" t="str">
            <v>to HH</v>
          </cell>
        </row>
        <row r="29">
          <cell r="F29">
            <v>0</v>
          </cell>
        </row>
        <row r="37">
          <cell r="F37">
            <v>26747463</v>
          </cell>
          <cell r="G37" t="str">
            <v>to HH</v>
          </cell>
        </row>
        <row r="38">
          <cell r="F38">
            <v>379884188</v>
          </cell>
        </row>
      </sheetData>
      <sheetData sheetId="72" refreshError="1">
        <row r="3">
          <cell r="E3"/>
        </row>
        <row r="14">
          <cell r="F14">
            <v>6757620.5976090599</v>
          </cell>
          <cell r="G14">
            <v>24215376.597609058</v>
          </cell>
        </row>
        <row r="16">
          <cell r="G16">
            <v>24215376.597609058</v>
          </cell>
        </row>
        <row r="17">
          <cell r="G17" t="str">
            <v>^</v>
          </cell>
        </row>
      </sheetData>
      <sheetData sheetId="73" refreshError="1">
        <row r="1">
          <cell r="A1" t="str">
            <v>Deferred Tax</v>
          </cell>
        </row>
        <row r="13">
          <cell r="F13">
            <v>13215600.902390938</v>
          </cell>
        </row>
        <row r="15">
          <cell r="F15">
            <v>13215600.902390938</v>
          </cell>
          <cell r="G15">
            <v>37430977.5</v>
          </cell>
        </row>
        <row r="17">
          <cell r="G17">
            <v>24215376.597609062</v>
          </cell>
        </row>
        <row r="19">
          <cell r="G19">
            <v>18497505</v>
          </cell>
        </row>
        <row r="21">
          <cell r="G21">
            <v>-5717871.5976090617</v>
          </cell>
        </row>
      </sheetData>
      <sheetData sheetId="74" refreshError="1">
        <row r="3">
          <cell r="C3"/>
        </row>
        <row r="15">
          <cell r="H15">
            <v>27937440000</v>
          </cell>
        </row>
        <row r="17">
          <cell r="H17">
            <v>4176000000</v>
          </cell>
        </row>
        <row r="18">
          <cell r="H18">
            <v>0</v>
          </cell>
        </row>
        <row r="19">
          <cell r="F19">
            <v>0</v>
          </cell>
          <cell r="G19">
            <v>0</v>
          </cell>
          <cell r="H19">
            <v>32113440000</v>
          </cell>
        </row>
      </sheetData>
      <sheetData sheetId="75" refreshError="1">
        <row r="3">
          <cell r="C3"/>
        </row>
        <row r="13">
          <cell r="H13">
            <v>0</v>
          </cell>
        </row>
        <row r="14">
          <cell r="H14">
            <v>66452582451</v>
          </cell>
        </row>
        <row r="15">
          <cell r="H15">
            <v>0</v>
          </cell>
        </row>
        <row r="16">
          <cell r="F16">
            <v>0</v>
          </cell>
          <cell r="G16">
            <v>0</v>
          </cell>
          <cell r="H16">
            <v>66452582451</v>
          </cell>
        </row>
        <row r="25">
          <cell r="G25" t="str">
            <v>10-1-1</v>
          </cell>
        </row>
        <row r="26">
          <cell r="G26" t="str">
            <v>10-2</v>
          </cell>
        </row>
        <row r="27">
          <cell r="G27" t="str">
            <v>10</v>
          </cell>
        </row>
        <row r="30">
          <cell r="G30" t="str">
            <v>10-1</v>
          </cell>
        </row>
        <row r="31">
          <cell r="G31" t="str">
            <v>10-1-1</v>
          </cell>
        </row>
      </sheetData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Inc&amp;Exp"/>
      <sheetName val="FA"/>
      <sheetName val="IBA&amp;HP"/>
      <sheetName val="Inc_Exp"/>
      <sheetName val="IBA_HP"/>
    </sheetNames>
    <sheetDataSet>
      <sheetData sheetId="0" refreshError="1">
        <row r="7">
          <cell r="D7">
            <v>0.255</v>
          </cell>
        </row>
        <row r="9">
          <cell r="D9">
            <v>0</v>
          </cell>
        </row>
        <row r="11">
          <cell r="D11">
            <v>0</v>
          </cell>
        </row>
        <row r="13">
          <cell r="D13">
            <v>2001</v>
          </cell>
        </row>
        <row r="16">
          <cell r="I16">
            <v>12</v>
          </cell>
        </row>
        <row r="72">
          <cell r="M72">
            <v>1</v>
          </cell>
          <cell r="N72" t="str">
            <v>31 January</v>
          </cell>
        </row>
        <row r="73">
          <cell r="M73">
            <v>2</v>
          </cell>
          <cell r="N73" t="str">
            <v>28 February</v>
          </cell>
        </row>
        <row r="74">
          <cell r="M74">
            <v>3</v>
          </cell>
          <cell r="N74" t="str">
            <v>31 March</v>
          </cell>
        </row>
        <row r="75">
          <cell r="M75">
            <v>4</v>
          </cell>
          <cell r="N75" t="str">
            <v>30 April</v>
          </cell>
        </row>
        <row r="76">
          <cell r="M76">
            <v>5</v>
          </cell>
          <cell r="N76" t="str">
            <v>31 May</v>
          </cell>
        </row>
        <row r="77">
          <cell r="M77">
            <v>6</v>
          </cell>
          <cell r="N77" t="str">
            <v>30 June</v>
          </cell>
        </row>
        <row r="78">
          <cell r="M78">
            <v>7</v>
          </cell>
          <cell r="N78" t="str">
            <v>31 July</v>
          </cell>
        </row>
        <row r="79">
          <cell r="M79">
            <v>8</v>
          </cell>
          <cell r="N79" t="str">
            <v>31 August</v>
          </cell>
        </row>
        <row r="80">
          <cell r="M80">
            <v>9</v>
          </cell>
          <cell r="N80" t="str">
            <v>30 September</v>
          </cell>
        </row>
        <row r="81">
          <cell r="M81">
            <v>10</v>
          </cell>
          <cell r="N81" t="str">
            <v>31 October</v>
          </cell>
        </row>
        <row r="82">
          <cell r="M82">
            <v>11</v>
          </cell>
          <cell r="N82" t="str">
            <v>30 November</v>
          </cell>
        </row>
        <row r="83">
          <cell r="M83">
            <v>12</v>
          </cell>
          <cell r="N83" t="str">
            <v>31 December</v>
          </cell>
        </row>
      </sheetData>
      <sheetData sheetId="1" refreshError="1">
        <row r="32">
          <cell r="K32">
            <v>-3626170</v>
          </cell>
        </row>
      </sheetData>
      <sheetData sheetId="2"/>
      <sheetData sheetId="3"/>
      <sheetData sheetId="4">
        <row r="32">
          <cell r="K32">
            <v>-3626170</v>
          </cell>
        </row>
      </sheetData>
      <sheetData sheetId="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94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JUNA"/>
      <sheetName val="ARIMBI"/>
      <sheetName val="CINTA"/>
      <sheetName val="Sheet1"/>
      <sheetName val="LPG"/>
      <sheetName val="PGN"/>
      <sheetName val="RESIDUE"/>
      <sheetName val="PLNGAS"/>
      <sheetName val="ENT-PER"/>
      <sheetName val="MA5JA"/>
      <sheetName val="MA6JA"/>
      <sheetName val="MA5&amp;6 recon"/>
      <sheetName val="BCAJA"/>
      <sheetName val="BCA UK GAAP"/>
      <sheetName val="LIFTR"/>
      <sheetName val="C&amp;DTAX"/>
      <sheetName val="JobDetails"/>
      <sheetName val="WS Parent (Auditor)"/>
      <sheetName val="BBM-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E.4"/>
      <sheetName val="jun94"/>
      <sheetName val="BP1_23"/>
      <sheetName val="Marshal"/>
      <sheetName val="data Slip  (4)"/>
      <sheetName val="FKT_PJK"/>
      <sheetName val="Input"/>
      <sheetName val="General"/>
      <sheetName val="ListVariables"/>
      <sheetName val="Assumption"/>
      <sheetName val="CGS"/>
      <sheetName val="RMCONS"/>
      <sheetName val="B.S."/>
      <sheetName val="Input Sheet"/>
      <sheetName val="Cover Sheet"/>
      <sheetName val="PRO"/>
      <sheetName val="BTS"/>
      <sheetName val="instalasi disp Mei"/>
      <sheetName val="TB98,oct99&amp;sap99-WPL"/>
      <sheetName val="BS"/>
      <sheetName val="Detail"/>
      <sheetName val="IS"/>
      <sheetName val="Coding"/>
      <sheetName val="A-Material  value "/>
      <sheetName val="AsiaConso-B_1-01 JP2"/>
      <sheetName val="RAB"/>
      <sheetName val="RAP"/>
      <sheetName val="EVA1"/>
      <sheetName val="Direct Exp"/>
      <sheetName val="OPEX"/>
      <sheetName val="SE"/>
      <sheetName val="POV"/>
      <sheetName val="Breakdown"/>
      <sheetName val="AN_Input"/>
      <sheetName val="KB"/>
      <sheetName val="Data"/>
      <sheetName val="AR Others (G)"/>
      <sheetName val=" HH-1"/>
      <sheetName val="J-2"/>
      <sheetName val="DTA (JJ)"/>
      <sheetName val="Kartu"/>
      <sheetName val="List"/>
      <sheetName val="XREF"/>
      <sheetName val="UM yg blm dSPJkan"/>
      <sheetName val="Altman Z Score"/>
      <sheetName val="TN-UNVR"/>
      <sheetName val="AR_Others_(G)"/>
      <sheetName val="_HH-1"/>
      <sheetName val="DTA_(JJ)"/>
      <sheetName val="data_Slip__(4)"/>
      <sheetName val="Altman_Z_Score"/>
    </sheetNames>
    <sheetDataSet>
      <sheetData sheetId="0">
        <row r="5">
          <cell r="C5">
            <v>37256</v>
          </cell>
        </row>
        <row r="6">
          <cell r="C6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PL"/>
      <sheetName val="CF"/>
      <sheetName val="CF ws"/>
      <sheetName val="WORKSHEET"/>
      <sheetName val="HOLDING-TB"/>
      <sheetName val="Jr Entry"/>
      <sheetName val="Supprting Schd"/>
      <sheetName val="IMPORT"/>
    </sheetNames>
    <sheetDataSet>
      <sheetData sheetId="0"/>
      <sheetData sheetId="1"/>
      <sheetData sheetId="2"/>
      <sheetData sheetId="3"/>
      <sheetData sheetId="4"/>
      <sheetData sheetId="5">
        <row r="3">
          <cell r="N3" t="str">
            <v>None</v>
          </cell>
        </row>
        <row r="4">
          <cell r="N4" t="str">
            <v>110101000000000000 - CITIBANK HK DOLLAR - A/C 08505942</v>
          </cell>
        </row>
        <row r="5">
          <cell r="N5" t="str">
            <v>120301000000000000 - PT ENERGI TIMUR JAUH</v>
          </cell>
        </row>
        <row r="6">
          <cell r="N6" t="str">
            <v>120303000000000000 - KONDUR PETROLEUM SA (CORP)</v>
          </cell>
        </row>
        <row r="7">
          <cell r="N7" t="str">
            <v>120306000000000000 - LAPINDO BRANTAS</v>
          </cell>
        </row>
        <row r="8">
          <cell r="N8" t="str">
            <v>120307000000000000 - LAPINDO BRANTAS INC. ( JV )</v>
          </cell>
        </row>
        <row r="9">
          <cell r="N9" t="str">
            <v>120309000000000000 - PT. INSANI MITRASANI GELAM</v>
          </cell>
        </row>
        <row r="10">
          <cell r="N10" t="str">
            <v>120313000000000000 - DUE FROM RARL</v>
          </cell>
        </row>
        <row r="11">
          <cell r="N11" t="str">
            <v>120314000000000000 - RHI</v>
          </cell>
        </row>
        <row r="12">
          <cell r="N12" t="str">
            <v>120321000000000000 - PAN ASIA ENTERPRISE</v>
          </cell>
        </row>
        <row r="13">
          <cell r="N13" t="str">
            <v>120327000000000000 - PT SEMCO - OPERATOR</v>
          </cell>
        </row>
        <row r="14">
          <cell r="N14" t="str">
            <v>120339000000000000 - PT. KALILA ENERGI HIJAU</v>
          </cell>
        </row>
        <row r="15">
          <cell r="N15" t="str">
            <v>120359000000000000 - PT. ENERGI DAYA PERSADA</v>
          </cell>
        </row>
        <row r="16">
          <cell r="N16" t="str">
            <v>120363000000000000 - PT. ENERGI MEGA PERSADA</v>
          </cell>
        </row>
        <row r="17">
          <cell r="N17" t="str">
            <v>120364000000000000 - PT. GUNUNG LATIMOJONG</v>
          </cell>
        </row>
        <row r="18">
          <cell r="N18" t="str">
            <v>120365000000000000 - PT. ENERGI BUMI PERSADA</v>
          </cell>
        </row>
        <row r="19">
          <cell r="N19" t="str">
            <v>120387000000000000 - MALACCA BRANTAS FINANCE B.V</v>
          </cell>
        </row>
        <row r="20">
          <cell r="N20" t="str">
            <v>120498000000000000 - A/R OTHER</v>
          </cell>
        </row>
        <row r="21">
          <cell r="N21" t="str">
            <v>120501000001000000 - DUE FROM SHAREHOLDERS : ABURIZAL BAKRIE</v>
          </cell>
        </row>
        <row r="22">
          <cell r="N22" t="str">
            <v>120501000003000000 - DUE FROM SHAREHOLDERS : NIRWAN D. BAKRIE</v>
          </cell>
        </row>
        <row r="23">
          <cell r="N23" t="str">
            <v>120501000004000000 - DUE FROM SHAREHOLDERS : ROOSMANIA K.</v>
          </cell>
        </row>
        <row r="24">
          <cell r="N24" t="str">
            <v>120501000005000000 - DUE FROM SHAREHOLDERS : BANGUN S. K</v>
          </cell>
        </row>
        <row r="25">
          <cell r="N25" t="str">
            <v>140306000000000000 - SECURITY DEPOSIT</v>
          </cell>
        </row>
        <row r="26">
          <cell r="N26" t="str">
            <v>140601000000000000 - VAT INPUT</v>
          </cell>
        </row>
        <row r="27">
          <cell r="N27" t="str">
            <v>210103000000000000 - INVESTMENT IN BRANTAS</v>
          </cell>
        </row>
        <row r="28">
          <cell r="N28" t="str">
            <v>210105000000000000 - INVESTMENT IN SEMBERAH</v>
          </cell>
        </row>
        <row r="29">
          <cell r="N29" t="str">
            <v>210201000000000000 - FAIR VALUE ADJUSTMENT</v>
          </cell>
        </row>
        <row r="30">
          <cell r="N30" t="str">
            <v>240601000000000000 - ACCUMULATED AMORTIZATION OF FAIR VALUE ADJUSTMENT</v>
          </cell>
        </row>
        <row r="31">
          <cell r="N31" t="str">
            <v>330605000000000000 - OTHER ACCRUALS - AUIDT FEE</v>
          </cell>
        </row>
        <row r="32">
          <cell r="N32" t="str">
            <v>380198000000000000 - OTHER DEFFERED CHARGES CREDIT</v>
          </cell>
        </row>
        <row r="33">
          <cell r="N33" t="str">
            <v>410101000000000000 - COMMON STOCK</v>
          </cell>
        </row>
        <row r="34">
          <cell r="N34" t="str">
            <v>410201000000000000 - PAID IN CAPITAL</v>
          </cell>
        </row>
        <row r="35">
          <cell r="N35" t="str">
            <v>410301000000000000 - R/E - PREVIOUS YEAR</v>
          </cell>
        </row>
        <row r="36">
          <cell r="N36" t="str">
            <v>811102000000000000 - SALARIES NATIONALS</v>
          </cell>
        </row>
        <row r="37">
          <cell r="N37" t="str">
            <v>811203000000000000 - THR</v>
          </cell>
        </row>
        <row r="38">
          <cell r="N38" t="str">
            <v>811501000000000000 - AUDIT FEE</v>
          </cell>
        </row>
        <row r="39">
          <cell r="N39" t="str">
            <v>811504000000000000 - TAX SERVICE</v>
          </cell>
        </row>
        <row r="40">
          <cell r="N40" t="str">
            <v>811507000000000000 - PROFFESSIONAL SERVICE</v>
          </cell>
        </row>
        <row r="41">
          <cell r="N41" t="str">
            <v>812098000000000000 - OFFICE COST - OTHER</v>
          </cell>
        </row>
        <row r="42">
          <cell r="N42" t="str">
            <v>812501000000000000 - BANK CHARGES</v>
          </cell>
        </row>
        <row r="43">
          <cell r="N43" t="str">
            <v>850301000001000000 - FOREIGN EXCHANGE</v>
          </cell>
        </row>
        <row r="44">
          <cell r="N44" t="str">
            <v>850304000000000000 - OTHER INCOME</v>
          </cell>
        </row>
        <row r="45">
          <cell r="N45" t="str">
            <v>910798000001000000 - OTHER EXPENSE - OTHER</v>
          </cell>
        </row>
        <row r="46">
          <cell r="N46" t="str">
            <v>910806000000000000 - PENALTY CHARGES</v>
          </cell>
        </row>
        <row r="47">
          <cell r="N47" t="str">
            <v>910902000000000000 - TAX EXPENSE</v>
          </cell>
        </row>
        <row r="48">
          <cell r="N48" t="str">
            <v xml:space="preserve"> - </v>
          </cell>
        </row>
        <row r="49">
          <cell r="N49" t="str">
            <v xml:space="preserve"> - </v>
          </cell>
        </row>
        <row r="50">
          <cell r="N50" t="str">
            <v xml:space="preserve"> - </v>
          </cell>
        </row>
        <row r="51">
          <cell r="N51" t="str">
            <v xml:space="preserve"> - </v>
          </cell>
        </row>
        <row r="52">
          <cell r="N52" t="str">
            <v xml:space="preserve"> - </v>
          </cell>
        </row>
        <row r="53">
          <cell r="N53" t="str">
            <v xml:space="preserve"> - </v>
          </cell>
        </row>
        <row r="54">
          <cell r="N54" t="str">
            <v xml:space="preserve"> - </v>
          </cell>
        </row>
        <row r="55">
          <cell r="N55" t="str">
            <v xml:space="preserve"> - </v>
          </cell>
        </row>
        <row r="56">
          <cell r="N56" t="str">
            <v xml:space="preserve"> - </v>
          </cell>
        </row>
        <row r="57">
          <cell r="N57" t="str">
            <v xml:space="preserve"> - </v>
          </cell>
        </row>
        <row r="58">
          <cell r="N58" t="str">
            <v xml:space="preserve"> - </v>
          </cell>
        </row>
        <row r="59">
          <cell r="N59" t="str">
            <v xml:space="preserve"> - </v>
          </cell>
        </row>
        <row r="60">
          <cell r="N60" t="str">
            <v xml:space="preserve"> - </v>
          </cell>
        </row>
        <row r="61">
          <cell r="N61" t="str">
            <v xml:space="preserve"> - </v>
          </cell>
        </row>
        <row r="62">
          <cell r="N62" t="str">
            <v xml:space="preserve"> - </v>
          </cell>
        </row>
        <row r="63">
          <cell r="N63" t="str">
            <v xml:space="preserve"> - </v>
          </cell>
        </row>
        <row r="64">
          <cell r="N64" t="str">
            <v xml:space="preserve"> - </v>
          </cell>
        </row>
        <row r="65">
          <cell r="N65" t="str">
            <v xml:space="preserve"> - </v>
          </cell>
        </row>
        <row r="66">
          <cell r="N66" t="str">
            <v xml:space="preserve"> - </v>
          </cell>
        </row>
        <row r="67">
          <cell r="N67" t="str">
            <v xml:space="preserve"> - </v>
          </cell>
        </row>
        <row r="68">
          <cell r="N68" t="str">
            <v xml:space="preserve"> - </v>
          </cell>
        </row>
        <row r="69">
          <cell r="N69" t="str">
            <v xml:space="preserve"> - </v>
          </cell>
        </row>
        <row r="70">
          <cell r="N70" t="str">
            <v xml:space="preserve"> - </v>
          </cell>
        </row>
        <row r="71">
          <cell r="N71" t="str">
            <v xml:space="preserve"> - </v>
          </cell>
        </row>
        <row r="72">
          <cell r="N72" t="str">
            <v xml:space="preserve"> - </v>
          </cell>
        </row>
        <row r="73">
          <cell r="N73" t="str">
            <v xml:space="preserve"> - </v>
          </cell>
        </row>
        <row r="74">
          <cell r="N74" t="str">
            <v xml:space="preserve"> - </v>
          </cell>
        </row>
        <row r="75">
          <cell r="N75" t="str">
            <v xml:space="preserve"> - </v>
          </cell>
        </row>
        <row r="76">
          <cell r="N76" t="str">
            <v xml:space="preserve"> - </v>
          </cell>
        </row>
        <row r="77">
          <cell r="N77" t="str">
            <v xml:space="preserve"> - </v>
          </cell>
        </row>
        <row r="78">
          <cell r="N78" t="str">
            <v xml:space="preserve"> - </v>
          </cell>
        </row>
        <row r="79">
          <cell r="N79" t="str">
            <v xml:space="preserve"> - </v>
          </cell>
        </row>
        <row r="80">
          <cell r="N80" t="str">
            <v xml:space="preserve"> - </v>
          </cell>
        </row>
        <row r="81">
          <cell r="N81" t="str">
            <v xml:space="preserve"> - </v>
          </cell>
        </row>
        <row r="82">
          <cell r="N82" t="str">
            <v xml:space="preserve"> - </v>
          </cell>
        </row>
        <row r="83">
          <cell r="N83" t="str">
            <v xml:space="preserve"> - </v>
          </cell>
        </row>
        <row r="84">
          <cell r="N84" t="str">
            <v xml:space="preserve"> - </v>
          </cell>
        </row>
        <row r="85">
          <cell r="N85" t="str">
            <v xml:space="preserve"> - </v>
          </cell>
        </row>
        <row r="86">
          <cell r="N86" t="str">
            <v xml:space="preserve"> - </v>
          </cell>
        </row>
        <row r="87">
          <cell r="N87" t="str">
            <v xml:space="preserve"> - </v>
          </cell>
        </row>
        <row r="88">
          <cell r="N88" t="str">
            <v xml:space="preserve"> - </v>
          </cell>
        </row>
        <row r="89">
          <cell r="N89" t="str">
            <v xml:space="preserve"> - </v>
          </cell>
        </row>
        <row r="90">
          <cell r="N90" t="str">
            <v xml:space="preserve"> - </v>
          </cell>
        </row>
        <row r="91">
          <cell r="N91" t="str">
            <v xml:space="preserve"> - </v>
          </cell>
        </row>
        <row r="92">
          <cell r="N92" t="str">
            <v xml:space="preserve"> - </v>
          </cell>
        </row>
        <row r="93">
          <cell r="N93" t="str">
            <v xml:space="preserve"> - </v>
          </cell>
        </row>
        <row r="94">
          <cell r="N94" t="str">
            <v xml:space="preserve"> - </v>
          </cell>
        </row>
        <row r="95">
          <cell r="N95" t="str">
            <v xml:space="preserve"> - </v>
          </cell>
        </row>
        <row r="96">
          <cell r="N96" t="str">
            <v xml:space="preserve"> - </v>
          </cell>
        </row>
        <row r="97">
          <cell r="N97" t="str">
            <v xml:space="preserve"> - </v>
          </cell>
        </row>
        <row r="98">
          <cell r="N98" t="str">
            <v xml:space="preserve"> - </v>
          </cell>
        </row>
        <row r="99">
          <cell r="N99" t="str">
            <v xml:space="preserve"> - </v>
          </cell>
        </row>
        <row r="100">
          <cell r="N100" t="str">
            <v xml:space="preserve"> - </v>
          </cell>
        </row>
        <row r="101">
          <cell r="N101" t="str">
            <v xml:space="preserve"> - </v>
          </cell>
        </row>
        <row r="102">
          <cell r="N102" t="str">
            <v xml:space="preserve"> - </v>
          </cell>
        </row>
        <row r="103">
          <cell r="N103" t="str">
            <v xml:space="preserve"> - </v>
          </cell>
        </row>
        <row r="104">
          <cell r="N104" t="str">
            <v xml:space="preserve"> - </v>
          </cell>
        </row>
        <row r="105">
          <cell r="N105" t="str">
            <v xml:space="preserve"> - </v>
          </cell>
        </row>
        <row r="106">
          <cell r="N106" t="str">
            <v xml:space="preserve"> - </v>
          </cell>
        </row>
        <row r="107">
          <cell r="N107" t="str">
            <v xml:space="preserve"> - </v>
          </cell>
        </row>
        <row r="108">
          <cell r="N108" t="str">
            <v xml:space="preserve"> - </v>
          </cell>
        </row>
        <row r="109">
          <cell r="N109" t="str">
            <v xml:space="preserve"> - </v>
          </cell>
        </row>
        <row r="110">
          <cell r="N110" t="str">
            <v xml:space="preserve"> - </v>
          </cell>
        </row>
        <row r="111">
          <cell r="N111" t="str">
            <v xml:space="preserve"> - </v>
          </cell>
        </row>
        <row r="112">
          <cell r="N112" t="str">
            <v xml:space="preserve"> - </v>
          </cell>
        </row>
        <row r="113">
          <cell r="N113" t="str">
            <v xml:space="preserve"> - </v>
          </cell>
        </row>
        <row r="114">
          <cell r="N114" t="str">
            <v xml:space="preserve"> - </v>
          </cell>
        </row>
        <row r="115">
          <cell r="N115" t="str">
            <v xml:space="preserve"> - </v>
          </cell>
        </row>
        <row r="116">
          <cell r="N116" t="str">
            <v xml:space="preserve"> - </v>
          </cell>
        </row>
        <row r="117">
          <cell r="N117" t="str">
            <v xml:space="preserve"> - </v>
          </cell>
        </row>
        <row r="118">
          <cell r="N118" t="str">
            <v xml:space="preserve"> - </v>
          </cell>
        </row>
        <row r="119">
          <cell r="N119" t="str">
            <v xml:space="preserve"> - </v>
          </cell>
        </row>
        <row r="120">
          <cell r="N120" t="str">
            <v xml:space="preserve"> - </v>
          </cell>
        </row>
        <row r="121">
          <cell r="N121" t="str">
            <v xml:space="preserve"> - </v>
          </cell>
        </row>
        <row r="122">
          <cell r="N122" t="str">
            <v xml:space="preserve"> - </v>
          </cell>
        </row>
        <row r="123">
          <cell r="N123" t="str">
            <v xml:space="preserve"> - </v>
          </cell>
        </row>
        <row r="124">
          <cell r="N124" t="str">
            <v xml:space="preserve"> - </v>
          </cell>
        </row>
        <row r="125">
          <cell r="N125" t="str">
            <v xml:space="preserve"> - </v>
          </cell>
        </row>
        <row r="126">
          <cell r="N126" t="str">
            <v xml:space="preserve"> - </v>
          </cell>
        </row>
        <row r="127">
          <cell r="N127" t="str">
            <v xml:space="preserve"> - </v>
          </cell>
        </row>
        <row r="128">
          <cell r="N128" t="str">
            <v xml:space="preserve"> - </v>
          </cell>
        </row>
        <row r="129">
          <cell r="N129" t="str">
            <v xml:space="preserve"> - </v>
          </cell>
        </row>
        <row r="130">
          <cell r="N130" t="str">
            <v xml:space="preserve"> - </v>
          </cell>
        </row>
        <row r="131">
          <cell r="N131" t="str">
            <v xml:space="preserve"> - </v>
          </cell>
        </row>
        <row r="132">
          <cell r="N132" t="str">
            <v xml:space="preserve"> - </v>
          </cell>
        </row>
        <row r="133">
          <cell r="N133" t="str">
            <v xml:space="preserve"> - </v>
          </cell>
        </row>
        <row r="134">
          <cell r="N134" t="str">
            <v xml:space="preserve"> - </v>
          </cell>
        </row>
        <row r="135">
          <cell r="N135" t="str">
            <v xml:space="preserve"> - </v>
          </cell>
        </row>
        <row r="136">
          <cell r="N136" t="str">
            <v xml:space="preserve"> - </v>
          </cell>
        </row>
        <row r="137">
          <cell r="N137" t="str">
            <v xml:space="preserve"> - </v>
          </cell>
        </row>
        <row r="138">
          <cell r="N138" t="str">
            <v xml:space="preserve"> - </v>
          </cell>
        </row>
        <row r="139">
          <cell r="N139" t="str">
            <v xml:space="preserve"> - </v>
          </cell>
        </row>
        <row r="140">
          <cell r="N140" t="str">
            <v xml:space="preserve"> - </v>
          </cell>
        </row>
        <row r="141">
          <cell r="N141" t="str">
            <v xml:space="preserve"> - </v>
          </cell>
        </row>
        <row r="142">
          <cell r="N142" t="str">
            <v xml:space="preserve"> - </v>
          </cell>
        </row>
        <row r="143">
          <cell r="N143" t="str">
            <v xml:space="preserve"> - </v>
          </cell>
        </row>
        <row r="144">
          <cell r="N144" t="str">
            <v xml:space="preserve"> - </v>
          </cell>
        </row>
        <row r="145">
          <cell r="N145" t="str">
            <v xml:space="preserve"> - </v>
          </cell>
        </row>
        <row r="146">
          <cell r="N146" t="str">
            <v xml:space="preserve"> - </v>
          </cell>
        </row>
        <row r="147">
          <cell r="N147" t="str">
            <v xml:space="preserve"> - </v>
          </cell>
        </row>
        <row r="148">
          <cell r="N148" t="str">
            <v xml:space="preserve"> - </v>
          </cell>
        </row>
        <row r="149">
          <cell r="N149" t="str">
            <v xml:space="preserve"> - </v>
          </cell>
        </row>
        <row r="150">
          <cell r="N150" t="str">
            <v xml:space="preserve"> - </v>
          </cell>
        </row>
        <row r="151">
          <cell r="N151" t="str">
            <v xml:space="preserve"> - </v>
          </cell>
        </row>
        <row r="152">
          <cell r="N152" t="str">
            <v xml:space="preserve"> - </v>
          </cell>
        </row>
        <row r="153">
          <cell r="N153" t="str">
            <v xml:space="preserve"> - </v>
          </cell>
        </row>
        <row r="154">
          <cell r="N154" t="str">
            <v xml:space="preserve"> - </v>
          </cell>
        </row>
        <row r="155">
          <cell r="N155" t="str">
            <v xml:space="preserve"> - </v>
          </cell>
        </row>
        <row r="156">
          <cell r="N156" t="str">
            <v xml:space="preserve"> - </v>
          </cell>
        </row>
        <row r="157">
          <cell r="N157" t="str">
            <v xml:space="preserve"> - </v>
          </cell>
        </row>
        <row r="158">
          <cell r="N158" t="str">
            <v xml:space="preserve"> - </v>
          </cell>
        </row>
        <row r="159">
          <cell r="N159" t="str">
            <v xml:space="preserve"> - </v>
          </cell>
        </row>
        <row r="160">
          <cell r="N160" t="str">
            <v xml:space="preserve"> - </v>
          </cell>
        </row>
        <row r="161">
          <cell r="N161" t="str">
            <v xml:space="preserve"> - </v>
          </cell>
        </row>
        <row r="162">
          <cell r="N162" t="str">
            <v xml:space="preserve"> - </v>
          </cell>
        </row>
        <row r="163">
          <cell r="N163" t="str">
            <v xml:space="preserve"> - </v>
          </cell>
        </row>
        <row r="164">
          <cell r="N164" t="str">
            <v xml:space="preserve"> - </v>
          </cell>
        </row>
        <row r="165">
          <cell r="N165" t="str">
            <v xml:space="preserve"> - </v>
          </cell>
        </row>
        <row r="166">
          <cell r="N166" t="str">
            <v xml:space="preserve"> - </v>
          </cell>
        </row>
        <row r="167">
          <cell r="N167" t="str">
            <v xml:space="preserve"> - </v>
          </cell>
        </row>
        <row r="168">
          <cell r="N168" t="str">
            <v xml:space="preserve"> - </v>
          </cell>
        </row>
        <row r="169">
          <cell r="N169" t="str">
            <v xml:space="preserve"> - </v>
          </cell>
        </row>
        <row r="170">
          <cell r="N170" t="str">
            <v xml:space="preserve"> - </v>
          </cell>
        </row>
        <row r="171">
          <cell r="N171" t="str">
            <v xml:space="preserve"> - </v>
          </cell>
        </row>
        <row r="172">
          <cell r="N172" t="str">
            <v xml:space="preserve"> - </v>
          </cell>
        </row>
        <row r="173">
          <cell r="N173" t="str">
            <v xml:space="preserve"> - </v>
          </cell>
        </row>
        <row r="174">
          <cell r="N174" t="str">
            <v xml:space="preserve"> - </v>
          </cell>
        </row>
        <row r="175">
          <cell r="N175" t="str">
            <v xml:space="preserve"> - </v>
          </cell>
        </row>
        <row r="176">
          <cell r="N176" t="str">
            <v xml:space="preserve"> - </v>
          </cell>
        </row>
        <row r="177">
          <cell r="N177" t="str">
            <v xml:space="preserve"> - </v>
          </cell>
        </row>
        <row r="178">
          <cell r="N178" t="str">
            <v xml:space="preserve"> - </v>
          </cell>
        </row>
        <row r="179">
          <cell r="N179" t="str">
            <v xml:space="preserve"> - </v>
          </cell>
        </row>
        <row r="180">
          <cell r="N180" t="str">
            <v xml:space="preserve"> - </v>
          </cell>
        </row>
        <row r="181">
          <cell r="N181" t="str">
            <v xml:space="preserve"> - </v>
          </cell>
        </row>
        <row r="182">
          <cell r="N182" t="str">
            <v xml:space="preserve"> - </v>
          </cell>
        </row>
        <row r="183">
          <cell r="N183" t="str">
            <v xml:space="preserve"> - </v>
          </cell>
        </row>
        <row r="184">
          <cell r="N184" t="str">
            <v xml:space="preserve"> - </v>
          </cell>
        </row>
        <row r="185">
          <cell r="N185" t="str">
            <v xml:space="preserve"> - </v>
          </cell>
        </row>
        <row r="186">
          <cell r="N186" t="str">
            <v xml:space="preserve"> - </v>
          </cell>
        </row>
        <row r="187">
          <cell r="N187" t="str">
            <v xml:space="preserve"> - </v>
          </cell>
        </row>
        <row r="188">
          <cell r="N188" t="str">
            <v xml:space="preserve"> - </v>
          </cell>
        </row>
        <row r="189">
          <cell r="N189" t="str">
            <v xml:space="preserve"> - </v>
          </cell>
        </row>
        <row r="190">
          <cell r="N190" t="str">
            <v xml:space="preserve"> - </v>
          </cell>
        </row>
        <row r="191">
          <cell r="N191" t="str">
            <v xml:space="preserve"> - </v>
          </cell>
        </row>
        <row r="192">
          <cell r="N192" t="str">
            <v xml:space="preserve"> - </v>
          </cell>
        </row>
        <row r="193">
          <cell r="N193" t="str">
            <v xml:space="preserve"> - </v>
          </cell>
        </row>
        <row r="194">
          <cell r="N194" t="str">
            <v xml:space="preserve"> - </v>
          </cell>
        </row>
        <row r="195">
          <cell r="N195" t="str">
            <v xml:space="preserve"> - </v>
          </cell>
        </row>
        <row r="196">
          <cell r="N196" t="str">
            <v xml:space="preserve"> - </v>
          </cell>
        </row>
        <row r="197">
          <cell r="N197" t="str">
            <v xml:space="preserve"> - </v>
          </cell>
        </row>
        <row r="198">
          <cell r="N198" t="str">
            <v xml:space="preserve"> - </v>
          </cell>
        </row>
        <row r="199">
          <cell r="N199" t="str">
            <v xml:space="preserve"> - </v>
          </cell>
        </row>
        <row r="200">
          <cell r="N200" t="str">
            <v xml:space="preserve"> - </v>
          </cell>
        </row>
        <row r="201">
          <cell r="N201" t="str">
            <v xml:space="preserve"> - </v>
          </cell>
        </row>
        <row r="202">
          <cell r="N202" t="str">
            <v xml:space="preserve"> - </v>
          </cell>
        </row>
        <row r="203">
          <cell r="N203" t="str">
            <v xml:space="preserve"> - </v>
          </cell>
        </row>
        <row r="204">
          <cell r="N204" t="str">
            <v xml:space="preserve"> - </v>
          </cell>
        </row>
        <row r="205">
          <cell r="N205" t="str">
            <v xml:space="preserve"> - </v>
          </cell>
        </row>
        <row r="206">
          <cell r="N206" t="str">
            <v xml:space="preserve"> - </v>
          </cell>
        </row>
        <row r="207">
          <cell r="N207" t="str">
            <v xml:space="preserve"> - </v>
          </cell>
        </row>
        <row r="208">
          <cell r="N208" t="str">
            <v xml:space="preserve"> - </v>
          </cell>
        </row>
        <row r="209">
          <cell r="N209" t="str">
            <v xml:space="preserve"> - </v>
          </cell>
        </row>
        <row r="210">
          <cell r="N210" t="str">
            <v xml:space="preserve"> - </v>
          </cell>
        </row>
        <row r="211">
          <cell r="N211" t="str">
            <v xml:space="preserve"> - </v>
          </cell>
        </row>
        <row r="212">
          <cell r="N212" t="str">
            <v xml:space="preserve"> - </v>
          </cell>
        </row>
        <row r="213">
          <cell r="N213" t="str">
            <v xml:space="preserve"> - </v>
          </cell>
        </row>
        <row r="214">
          <cell r="N214" t="str">
            <v xml:space="preserve"> - </v>
          </cell>
        </row>
        <row r="215">
          <cell r="N215" t="str">
            <v xml:space="preserve"> - </v>
          </cell>
        </row>
        <row r="216">
          <cell r="N216" t="str">
            <v xml:space="preserve"> - </v>
          </cell>
        </row>
        <row r="217">
          <cell r="N217" t="str">
            <v xml:space="preserve"> - </v>
          </cell>
        </row>
        <row r="218">
          <cell r="N218" t="str">
            <v xml:space="preserve"> - </v>
          </cell>
        </row>
        <row r="219">
          <cell r="N219" t="str">
            <v xml:space="preserve"> - </v>
          </cell>
        </row>
        <row r="220">
          <cell r="N220" t="str">
            <v xml:space="preserve"> - </v>
          </cell>
        </row>
        <row r="221">
          <cell r="N221" t="str">
            <v xml:space="preserve"> - </v>
          </cell>
        </row>
        <row r="222">
          <cell r="N222" t="str">
            <v xml:space="preserve"> - </v>
          </cell>
        </row>
        <row r="223">
          <cell r="N223" t="str">
            <v xml:space="preserve"> - </v>
          </cell>
        </row>
        <row r="224">
          <cell r="N224" t="str">
            <v xml:space="preserve"> - </v>
          </cell>
        </row>
        <row r="225">
          <cell r="N225" t="str">
            <v xml:space="preserve"> - </v>
          </cell>
        </row>
        <row r="226">
          <cell r="N226" t="str">
            <v xml:space="preserve"> - </v>
          </cell>
        </row>
        <row r="227">
          <cell r="N227" t="str">
            <v xml:space="preserve"> - </v>
          </cell>
        </row>
        <row r="228">
          <cell r="N228" t="str">
            <v xml:space="preserve"> - </v>
          </cell>
        </row>
        <row r="229">
          <cell r="N229" t="str">
            <v xml:space="preserve"> - </v>
          </cell>
        </row>
        <row r="230">
          <cell r="N230" t="str">
            <v xml:space="preserve"> - </v>
          </cell>
        </row>
        <row r="231">
          <cell r="N231" t="str">
            <v xml:space="preserve"> - </v>
          </cell>
        </row>
        <row r="232">
          <cell r="N232" t="str">
            <v xml:space="preserve"> - </v>
          </cell>
        </row>
        <row r="233">
          <cell r="N233" t="str">
            <v xml:space="preserve"> - </v>
          </cell>
        </row>
        <row r="234">
          <cell r="N234" t="str">
            <v xml:space="preserve"> - </v>
          </cell>
        </row>
        <row r="235">
          <cell r="N235" t="str">
            <v xml:space="preserve"> - </v>
          </cell>
        </row>
        <row r="236">
          <cell r="N236" t="str">
            <v xml:space="preserve"> - </v>
          </cell>
        </row>
        <row r="237">
          <cell r="N237" t="str">
            <v xml:space="preserve"> - </v>
          </cell>
        </row>
        <row r="238">
          <cell r="N238" t="str">
            <v xml:space="preserve"> - </v>
          </cell>
        </row>
        <row r="239">
          <cell r="N239" t="str">
            <v xml:space="preserve"> - </v>
          </cell>
        </row>
        <row r="240">
          <cell r="N240" t="str">
            <v xml:space="preserve"> - </v>
          </cell>
        </row>
        <row r="241">
          <cell r="N241" t="str">
            <v xml:space="preserve"> - </v>
          </cell>
        </row>
        <row r="242">
          <cell r="N242" t="str">
            <v xml:space="preserve"> - </v>
          </cell>
        </row>
        <row r="243">
          <cell r="N243" t="str">
            <v xml:space="preserve"> - </v>
          </cell>
        </row>
        <row r="244">
          <cell r="N244" t="str">
            <v xml:space="preserve"> - </v>
          </cell>
        </row>
        <row r="245">
          <cell r="N245" t="str">
            <v xml:space="preserve"> - </v>
          </cell>
        </row>
        <row r="246">
          <cell r="N246" t="str">
            <v xml:space="preserve"> - </v>
          </cell>
        </row>
        <row r="247">
          <cell r="N247" t="str">
            <v xml:space="preserve"> - </v>
          </cell>
        </row>
        <row r="248">
          <cell r="N248" t="str">
            <v xml:space="preserve"> - </v>
          </cell>
        </row>
        <row r="249">
          <cell r="N249" t="str">
            <v xml:space="preserve"> - </v>
          </cell>
        </row>
        <row r="250">
          <cell r="N250" t="str">
            <v xml:space="preserve"> - </v>
          </cell>
        </row>
        <row r="251">
          <cell r="N251" t="str">
            <v xml:space="preserve"> - </v>
          </cell>
        </row>
        <row r="252">
          <cell r="N252" t="str">
            <v xml:space="preserve"> - </v>
          </cell>
        </row>
        <row r="253">
          <cell r="N253" t="str">
            <v xml:space="preserve"> - </v>
          </cell>
        </row>
        <row r="254">
          <cell r="N254" t="str">
            <v xml:space="preserve"> - </v>
          </cell>
        </row>
        <row r="255">
          <cell r="N255" t="str">
            <v xml:space="preserve"> - </v>
          </cell>
        </row>
        <row r="256">
          <cell r="N256" t="str">
            <v xml:space="preserve"> - </v>
          </cell>
        </row>
        <row r="257">
          <cell r="N257" t="str">
            <v xml:space="preserve"> - </v>
          </cell>
        </row>
        <row r="258">
          <cell r="N258" t="str">
            <v xml:space="preserve"> - </v>
          </cell>
        </row>
        <row r="259">
          <cell r="N259" t="str">
            <v xml:space="preserve"> - </v>
          </cell>
        </row>
        <row r="260">
          <cell r="N260" t="str">
            <v xml:space="preserve"> - </v>
          </cell>
        </row>
        <row r="261">
          <cell r="N261" t="str">
            <v xml:space="preserve"> - </v>
          </cell>
        </row>
        <row r="262">
          <cell r="N262" t="str">
            <v xml:space="preserve"> - </v>
          </cell>
        </row>
        <row r="263">
          <cell r="N263" t="str">
            <v xml:space="preserve"> - </v>
          </cell>
        </row>
        <row r="264">
          <cell r="N264" t="str">
            <v xml:space="preserve"> - </v>
          </cell>
        </row>
        <row r="265">
          <cell r="N265" t="str">
            <v xml:space="preserve"> - </v>
          </cell>
        </row>
        <row r="266">
          <cell r="N266" t="str">
            <v xml:space="preserve"> - </v>
          </cell>
        </row>
        <row r="267">
          <cell r="N267" t="str">
            <v xml:space="preserve"> - </v>
          </cell>
        </row>
        <row r="268">
          <cell r="N268" t="str">
            <v xml:space="preserve"> - </v>
          </cell>
        </row>
        <row r="269">
          <cell r="N269" t="str">
            <v xml:space="preserve"> - </v>
          </cell>
        </row>
        <row r="270">
          <cell r="N270" t="str">
            <v xml:space="preserve"> - </v>
          </cell>
        </row>
        <row r="271">
          <cell r="N271" t="str">
            <v xml:space="preserve"> - </v>
          </cell>
        </row>
        <row r="272">
          <cell r="N272" t="str">
            <v xml:space="preserve"> - </v>
          </cell>
        </row>
        <row r="273">
          <cell r="N273" t="str">
            <v xml:space="preserve"> - </v>
          </cell>
        </row>
        <row r="274">
          <cell r="N274" t="str">
            <v xml:space="preserve"> - </v>
          </cell>
        </row>
        <row r="275">
          <cell r="N275" t="str">
            <v xml:space="preserve"> - </v>
          </cell>
        </row>
        <row r="276">
          <cell r="N276" t="str">
            <v xml:space="preserve"> - </v>
          </cell>
        </row>
        <row r="277">
          <cell r="N277" t="str">
            <v xml:space="preserve"> - </v>
          </cell>
        </row>
        <row r="278">
          <cell r="N278" t="str">
            <v xml:space="preserve"> - </v>
          </cell>
        </row>
        <row r="279">
          <cell r="N279" t="str">
            <v xml:space="preserve"> - </v>
          </cell>
        </row>
        <row r="280">
          <cell r="N280" t="str">
            <v xml:space="preserve"> - </v>
          </cell>
        </row>
        <row r="281">
          <cell r="N281" t="str">
            <v xml:space="preserve"> - </v>
          </cell>
        </row>
        <row r="282">
          <cell r="N282" t="str">
            <v xml:space="preserve"> - </v>
          </cell>
        </row>
        <row r="283">
          <cell r="N283" t="str">
            <v xml:space="preserve"> - </v>
          </cell>
        </row>
        <row r="284">
          <cell r="N284" t="str">
            <v xml:space="preserve"> - </v>
          </cell>
        </row>
        <row r="285">
          <cell r="N285" t="str">
            <v xml:space="preserve"> - </v>
          </cell>
        </row>
        <row r="286">
          <cell r="N286" t="str">
            <v xml:space="preserve"> - </v>
          </cell>
        </row>
        <row r="287">
          <cell r="N287" t="str">
            <v xml:space="preserve"> - </v>
          </cell>
        </row>
        <row r="288">
          <cell r="N288" t="str">
            <v xml:space="preserve"> - </v>
          </cell>
        </row>
        <row r="289">
          <cell r="N289" t="str">
            <v xml:space="preserve"> - </v>
          </cell>
        </row>
        <row r="290">
          <cell r="N290" t="str">
            <v xml:space="preserve"> - </v>
          </cell>
        </row>
        <row r="291">
          <cell r="N291" t="str">
            <v xml:space="preserve"> - </v>
          </cell>
        </row>
        <row r="292">
          <cell r="N292" t="str">
            <v xml:space="preserve"> - </v>
          </cell>
        </row>
        <row r="293">
          <cell r="N293" t="str">
            <v xml:space="preserve"> - </v>
          </cell>
        </row>
        <row r="294">
          <cell r="N294" t="str">
            <v xml:space="preserve"> - </v>
          </cell>
        </row>
        <row r="295">
          <cell r="N295" t="str">
            <v xml:space="preserve"> - </v>
          </cell>
        </row>
        <row r="296">
          <cell r="N296" t="str">
            <v xml:space="preserve"> - </v>
          </cell>
        </row>
        <row r="297">
          <cell r="N297" t="str">
            <v xml:space="preserve"> - </v>
          </cell>
        </row>
        <row r="298">
          <cell r="N298" t="str">
            <v xml:space="preserve"> - </v>
          </cell>
        </row>
        <row r="299">
          <cell r="N299" t="str">
            <v xml:space="preserve"> - </v>
          </cell>
        </row>
        <row r="300">
          <cell r="N300" t="str">
            <v xml:space="preserve"> - </v>
          </cell>
        </row>
        <row r="301">
          <cell r="N301" t="str">
            <v xml:space="preserve"> - </v>
          </cell>
        </row>
        <row r="302">
          <cell r="N302" t="str">
            <v xml:space="preserve"> - </v>
          </cell>
        </row>
        <row r="303">
          <cell r="N303" t="str">
            <v xml:space="preserve"> - </v>
          </cell>
        </row>
        <row r="304">
          <cell r="N304" t="str">
            <v xml:space="preserve"> - </v>
          </cell>
        </row>
        <row r="305">
          <cell r="N305" t="str">
            <v xml:space="preserve"> - </v>
          </cell>
        </row>
        <row r="306">
          <cell r="N306" t="str">
            <v xml:space="preserve"> - </v>
          </cell>
        </row>
        <row r="307">
          <cell r="N307" t="str">
            <v xml:space="preserve"> - </v>
          </cell>
        </row>
        <row r="308">
          <cell r="N308" t="str">
            <v xml:space="preserve"> - </v>
          </cell>
        </row>
        <row r="309">
          <cell r="N309" t="str">
            <v xml:space="preserve"> - </v>
          </cell>
        </row>
        <row r="310">
          <cell r="N310" t="str">
            <v xml:space="preserve"> - </v>
          </cell>
        </row>
        <row r="311">
          <cell r="N311" t="str">
            <v xml:space="preserve"> - </v>
          </cell>
        </row>
        <row r="312">
          <cell r="N312" t="str">
            <v xml:space="preserve"> - </v>
          </cell>
        </row>
        <row r="313">
          <cell r="N313" t="str">
            <v xml:space="preserve"> - </v>
          </cell>
        </row>
        <row r="314">
          <cell r="N314" t="str">
            <v xml:space="preserve"> - </v>
          </cell>
        </row>
        <row r="315">
          <cell r="N315" t="str">
            <v xml:space="preserve"> - </v>
          </cell>
        </row>
        <row r="316">
          <cell r="N316" t="str">
            <v xml:space="preserve"> - </v>
          </cell>
        </row>
        <row r="317">
          <cell r="N317" t="str">
            <v xml:space="preserve"> - </v>
          </cell>
        </row>
        <row r="318">
          <cell r="N318" t="str">
            <v xml:space="preserve"> - </v>
          </cell>
        </row>
        <row r="319">
          <cell r="N319" t="str">
            <v xml:space="preserve"> - </v>
          </cell>
        </row>
        <row r="320">
          <cell r="N320" t="str">
            <v xml:space="preserve"> - </v>
          </cell>
        </row>
        <row r="321">
          <cell r="N321" t="str">
            <v xml:space="preserve"> - </v>
          </cell>
        </row>
        <row r="322">
          <cell r="N322" t="str">
            <v xml:space="preserve"> - </v>
          </cell>
        </row>
        <row r="323">
          <cell r="N323" t="str">
            <v xml:space="preserve"> - </v>
          </cell>
        </row>
        <row r="324">
          <cell r="N324" t="str">
            <v xml:space="preserve"> - </v>
          </cell>
        </row>
        <row r="325">
          <cell r="N325" t="str">
            <v xml:space="preserve"> - </v>
          </cell>
        </row>
        <row r="326">
          <cell r="N326" t="str">
            <v xml:space="preserve"> - </v>
          </cell>
        </row>
        <row r="327">
          <cell r="N327" t="str">
            <v xml:space="preserve"> - </v>
          </cell>
        </row>
        <row r="328">
          <cell r="N328" t="str">
            <v xml:space="preserve"> - </v>
          </cell>
        </row>
        <row r="329">
          <cell r="N329" t="str">
            <v xml:space="preserve"> - </v>
          </cell>
        </row>
        <row r="330">
          <cell r="N330" t="str">
            <v xml:space="preserve"> - </v>
          </cell>
        </row>
        <row r="331">
          <cell r="N331" t="str">
            <v xml:space="preserve"> - </v>
          </cell>
        </row>
        <row r="332">
          <cell r="N332" t="str">
            <v xml:space="preserve"> - </v>
          </cell>
        </row>
        <row r="333">
          <cell r="N333" t="str">
            <v xml:space="preserve"> - </v>
          </cell>
        </row>
        <row r="334">
          <cell r="N334" t="str">
            <v xml:space="preserve"> - </v>
          </cell>
        </row>
        <row r="335">
          <cell r="N335" t="str">
            <v xml:space="preserve"> - </v>
          </cell>
        </row>
        <row r="336">
          <cell r="N336" t="str">
            <v xml:space="preserve"> - </v>
          </cell>
        </row>
        <row r="337">
          <cell r="N337" t="str">
            <v xml:space="preserve"> - </v>
          </cell>
        </row>
        <row r="338">
          <cell r="N338" t="str">
            <v xml:space="preserve"> - </v>
          </cell>
        </row>
        <row r="339">
          <cell r="N339" t="str">
            <v xml:space="preserve"> - </v>
          </cell>
        </row>
        <row r="340">
          <cell r="N340" t="str">
            <v xml:space="preserve"> - </v>
          </cell>
        </row>
        <row r="341">
          <cell r="N341" t="str">
            <v xml:space="preserve"> - </v>
          </cell>
        </row>
        <row r="342">
          <cell r="N342" t="str">
            <v xml:space="preserve"> - </v>
          </cell>
        </row>
        <row r="343">
          <cell r="N343" t="str">
            <v xml:space="preserve"> - </v>
          </cell>
        </row>
        <row r="344">
          <cell r="N344" t="str">
            <v xml:space="preserve"> - </v>
          </cell>
        </row>
        <row r="345">
          <cell r="N345" t="str">
            <v xml:space="preserve"> - </v>
          </cell>
        </row>
        <row r="346">
          <cell r="N346" t="str">
            <v xml:space="preserve"> - </v>
          </cell>
        </row>
        <row r="347">
          <cell r="N347" t="str">
            <v xml:space="preserve"> - </v>
          </cell>
        </row>
        <row r="348">
          <cell r="N348" t="str">
            <v xml:space="preserve"> - </v>
          </cell>
        </row>
        <row r="349">
          <cell r="N349" t="str">
            <v xml:space="preserve"> - </v>
          </cell>
        </row>
        <row r="350">
          <cell r="N350" t="str">
            <v xml:space="preserve"> - </v>
          </cell>
        </row>
        <row r="351">
          <cell r="N351" t="str">
            <v xml:space="preserve"> - </v>
          </cell>
        </row>
        <row r="352">
          <cell r="N352" t="str">
            <v xml:space="preserve"> - </v>
          </cell>
        </row>
        <row r="353">
          <cell r="N353" t="str">
            <v xml:space="preserve"> - </v>
          </cell>
        </row>
        <row r="354">
          <cell r="N354" t="str">
            <v xml:space="preserve"> - </v>
          </cell>
        </row>
        <row r="355">
          <cell r="N355" t="str">
            <v xml:space="preserve"> - </v>
          </cell>
        </row>
        <row r="356">
          <cell r="N356" t="str">
            <v xml:space="preserve"> - </v>
          </cell>
        </row>
        <row r="357">
          <cell r="N357" t="str">
            <v xml:space="preserve"> - </v>
          </cell>
        </row>
        <row r="358">
          <cell r="N358" t="str">
            <v xml:space="preserve"> - </v>
          </cell>
        </row>
        <row r="359">
          <cell r="N359" t="str">
            <v xml:space="preserve"> - </v>
          </cell>
        </row>
        <row r="360">
          <cell r="N360" t="str">
            <v xml:space="preserve"> - </v>
          </cell>
        </row>
        <row r="361">
          <cell r="N361" t="str">
            <v xml:space="preserve"> - </v>
          </cell>
        </row>
        <row r="362">
          <cell r="N362" t="str">
            <v xml:space="preserve"> - </v>
          </cell>
        </row>
        <row r="363">
          <cell r="N363" t="str">
            <v xml:space="preserve"> - </v>
          </cell>
        </row>
        <row r="364">
          <cell r="N364" t="str">
            <v xml:space="preserve"> - </v>
          </cell>
        </row>
        <row r="365">
          <cell r="N365" t="str">
            <v xml:space="preserve"> - </v>
          </cell>
        </row>
        <row r="366">
          <cell r="N366" t="str">
            <v xml:space="preserve"> - </v>
          </cell>
        </row>
        <row r="367">
          <cell r="N367" t="str">
            <v xml:space="preserve"> - </v>
          </cell>
        </row>
        <row r="368">
          <cell r="N368" t="str">
            <v xml:space="preserve"> - </v>
          </cell>
        </row>
        <row r="369">
          <cell r="N369" t="str">
            <v xml:space="preserve"> - </v>
          </cell>
        </row>
        <row r="370">
          <cell r="N370" t="str">
            <v xml:space="preserve"> - </v>
          </cell>
        </row>
        <row r="371">
          <cell r="N371" t="str">
            <v xml:space="preserve"> - </v>
          </cell>
        </row>
        <row r="372">
          <cell r="N372" t="str">
            <v xml:space="preserve"> - </v>
          </cell>
        </row>
        <row r="373">
          <cell r="N373" t="str">
            <v xml:space="preserve"> - </v>
          </cell>
        </row>
        <row r="374">
          <cell r="N374" t="str">
            <v xml:space="preserve"> - </v>
          </cell>
        </row>
        <row r="375">
          <cell r="N375" t="str">
            <v xml:space="preserve"> - </v>
          </cell>
        </row>
        <row r="376">
          <cell r="N376" t="str">
            <v xml:space="preserve"> - </v>
          </cell>
        </row>
        <row r="377">
          <cell r="N377" t="str">
            <v xml:space="preserve"> - </v>
          </cell>
        </row>
        <row r="378">
          <cell r="N378" t="str">
            <v xml:space="preserve"> - </v>
          </cell>
        </row>
        <row r="379">
          <cell r="N379" t="str">
            <v xml:space="preserve"> - </v>
          </cell>
        </row>
        <row r="380">
          <cell r="N380" t="str">
            <v xml:space="preserve"> - </v>
          </cell>
        </row>
        <row r="381">
          <cell r="N381" t="str">
            <v xml:space="preserve"> - </v>
          </cell>
        </row>
        <row r="382">
          <cell r="N382" t="str">
            <v xml:space="preserve"> - </v>
          </cell>
        </row>
        <row r="383">
          <cell r="N383" t="str">
            <v xml:space="preserve"> - </v>
          </cell>
        </row>
        <row r="384">
          <cell r="N384" t="str">
            <v xml:space="preserve"> - </v>
          </cell>
        </row>
        <row r="385">
          <cell r="N385" t="str">
            <v xml:space="preserve"> - </v>
          </cell>
        </row>
        <row r="386">
          <cell r="N386" t="str">
            <v xml:space="preserve"> - </v>
          </cell>
        </row>
        <row r="387">
          <cell r="N387" t="str">
            <v xml:space="preserve"> - </v>
          </cell>
        </row>
        <row r="388">
          <cell r="N388" t="str">
            <v xml:space="preserve"> - </v>
          </cell>
        </row>
        <row r="389">
          <cell r="N389" t="str">
            <v xml:space="preserve"> - </v>
          </cell>
        </row>
        <row r="390">
          <cell r="N390" t="str">
            <v xml:space="preserve"> - </v>
          </cell>
        </row>
        <row r="391">
          <cell r="N391" t="str">
            <v xml:space="preserve"> - </v>
          </cell>
        </row>
        <row r="392">
          <cell r="N392" t="str">
            <v xml:space="preserve"> - </v>
          </cell>
        </row>
        <row r="393">
          <cell r="N393" t="str">
            <v xml:space="preserve"> - </v>
          </cell>
        </row>
        <row r="394">
          <cell r="N394" t="str">
            <v xml:space="preserve"> - </v>
          </cell>
        </row>
        <row r="395">
          <cell r="N395" t="str">
            <v xml:space="preserve"> - </v>
          </cell>
        </row>
        <row r="396">
          <cell r="N396" t="str">
            <v xml:space="preserve"> - </v>
          </cell>
        </row>
        <row r="397">
          <cell r="N397" t="str">
            <v xml:space="preserve"> - </v>
          </cell>
        </row>
        <row r="398">
          <cell r="N398" t="str">
            <v xml:space="preserve"> - </v>
          </cell>
        </row>
        <row r="399">
          <cell r="N399" t="str">
            <v xml:space="preserve"> - </v>
          </cell>
        </row>
        <row r="400">
          <cell r="N400" t="str">
            <v xml:space="preserve"> - </v>
          </cell>
        </row>
        <row r="401">
          <cell r="N401" t="str">
            <v xml:space="preserve"> - </v>
          </cell>
        </row>
        <row r="402">
          <cell r="N402" t="str">
            <v xml:space="preserve"> - </v>
          </cell>
        </row>
        <row r="403">
          <cell r="N403" t="str">
            <v xml:space="preserve"> - </v>
          </cell>
        </row>
        <row r="404">
          <cell r="N404" t="str">
            <v xml:space="preserve"> - </v>
          </cell>
        </row>
        <row r="405">
          <cell r="N405" t="str">
            <v xml:space="preserve"> - </v>
          </cell>
        </row>
        <row r="406">
          <cell r="N406" t="str">
            <v xml:space="preserve"> - </v>
          </cell>
        </row>
        <row r="407">
          <cell r="N407" t="str">
            <v xml:space="preserve"> - </v>
          </cell>
        </row>
        <row r="408">
          <cell r="N408" t="str">
            <v xml:space="preserve"> - </v>
          </cell>
        </row>
        <row r="409">
          <cell r="N409" t="str">
            <v xml:space="preserve"> - </v>
          </cell>
        </row>
        <row r="410">
          <cell r="N410" t="str">
            <v xml:space="preserve"> - </v>
          </cell>
        </row>
        <row r="411">
          <cell r="N411" t="str">
            <v xml:space="preserve"> - </v>
          </cell>
        </row>
        <row r="412">
          <cell r="N412" t="str">
            <v xml:space="preserve"> - </v>
          </cell>
        </row>
        <row r="413">
          <cell r="N413" t="str">
            <v xml:space="preserve"> - </v>
          </cell>
        </row>
        <row r="414">
          <cell r="N414" t="str">
            <v xml:space="preserve"> - </v>
          </cell>
        </row>
        <row r="415">
          <cell r="N415" t="str">
            <v xml:space="preserve"> - </v>
          </cell>
        </row>
        <row r="416">
          <cell r="N416" t="str">
            <v xml:space="preserve"> - </v>
          </cell>
        </row>
        <row r="417">
          <cell r="N417" t="str">
            <v xml:space="preserve"> - </v>
          </cell>
        </row>
        <row r="418">
          <cell r="N418" t="str">
            <v xml:space="preserve"> - </v>
          </cell>
        </row>
        <row r="419">
          <cell r="N419" t="str">
            <v xml:space="preserve"> - </v>
          </cell>
        </row>
        <row r="420">
          <cell r="N420" t="str">
            <v xml:space="preserve"> - </v>
          </cell>
        </row>
        <row r="421">
          <cell r="N421" t="str">
            <v xml:space="preserve"> - </v>
          </cell>
        </row>
        <row r="422">
          <cell r="N422" t="str">
            <v xml:space="preserve"> - </v>
          </cell>
        </row>
        <row r="423">
          <cell r="N423" t="str">
            <v xml:space="preserve"> - </v>
          </cell>
        </row>
        <row r="424">
          <cell r="N424" t="str">
            <v xml:space="preserve"> - </v>
          </cell>
        </row>
        <row r="425">
          <cell r="N425" t="str">
            <v xml:space="preserve"> - </v>
          </cell>
        </row>
        <row r="426">
          <cell r="N426" t="str">
            <v xml:space="preserve"> - </v>
          </cell>
        </row>
        <row r="427">
          <cell r="N427" t="str">
            <v xml:space="preserve"> - </v>
          </cell>
        </row>
        <row r="428">
          <cell r="N428" t="str">
            <v xml:space="preserve"> - </v>
          </cell>
        </row>
        <row r="429">
          <cell r="N429" t="str">
            <v xml:space="preserve"> - </v>
          </cell>
        </row>
        <row r="430">
          <cell r="N430" t="str">
            <v xml:space="preserve"> - </v>
          </cell>
        </row>
        <row r="431">
          <cell r="N431" t="str">
            <v xml:space="preserve"> - </v>
          </cell>
        </row>
        <row r="432">
          <cell r="N432" t="str">
            <v xml:space="preserve"> - </v>
          </cell>
        </row>
        <row r="433">
          <cell r="N433" t="str">
            <v xml:space="preserve"> - </v>
          </cell>
        </row>
        <row r="434">
          <cell r="N434" t="str">
            <v xml:space="preserve"> - </v>
          </cell>
        </row>
        <row r="435">
          <cell r="N435" t="str">
            <v xml:space="preserve"> - </v>
          </cell>
        </row>
        <row r="436">
          <cell r="N436" t="str">
            <v xml:space="preserve"> - </v>
          </cell>
        </row>
        <row r="437">
          <cell r="N437" t="str">
            <v xml:space="preserve"> - </v>
          </cell>
        </row>
        <row r="438">
          <cell r="N438" t="str">
            <v xml:space="preserve"> - </v>
          </cell>
        </row>
        <row r="439">
          <cell r="N439" t="str">
            <v xml:space="preserve"> - </v>
          </cell>
        </row>
        <row r="440">
          <cell r="N440" t="str">
            <v xml:space="preserve"> - </v>
          </cell>
        </row>
        <row r="441">
          <cell r="N441" t="str">
            <v xml:space="preserve"> - </v>
          </cell>
        </row>
        <row r="442">
          <cell r="N442" t="str">
            <v xml:space="preserve"> - </v>
          </cell>
        </row>
        <row r="443">
          <cell r="N443" t="str">
            <v xml:space="preserve"> - </v>
          </cell>
        </row>
        <row r="444">
          <cell r="N444" t="str">
            <v xml:space="preserve"> - </v>
          </cell>
        </row>
        <row r="445">
          <cell r="N445" t="str">
            <v xml:space="preserve"> - </v>
          </cell>
        </row>
        <row r="446">
          <cell r="N446" t="str">
            <v xml:space="preserve"> - </v>
          </cell>
        </row>
        <row r="447">
          <cell r="N447" t="str">
            <v xml:space="preserve"> - </v>
          </cell>
        </row>
        <row r="448">
          <cell r="N448" t="str">
            <v xml:space="preserve"> - </v>
          </cell>
        </row>
        <row r="449">
          <cell r="N449" t="str">
            <v xml:space="preserve"> - </v>
          </cell>
        </row>
        <row r="450">
          <cell r="N450" t="str">
            <v xml:space="preserve"> - </v>
          </cell>
        </row>
        <row r="451">
          <cell r="N451" t="str">
            <v xml:space="preserve"> - </v>
          </cell>
        </row>
        <row r="452">
          <cell r="N452" t="str">
            <v xml:space="preserve"> - </v>
          </cell>
        </row>
        <row r="453">
          <cell r="N453" t="str">
            <v xml:space="preserve"> - </v>
          </cell>
        </row>
        <row r="454">
          <cell r="N454" t="str">
            <v xml:space="preserve"> - </v>
          </cell>
        </row>
        <row r="455">
          <cell r="N455" t="str">
            <v xml:space="preserve"> - </v>
          </cell>
        </row>
        <row r="456">
          <cell r="N456" t="str">
            <v xml:space="preserve"> - </v>
          </cell>
        </row>
        <row r="457">
          <cell r="N457" t="str">
            <v xml:space="preserve"> - </v>
          </cell>
        </row>
        <row r="458">
          <cell r="N458" t="str">
            <v xml:space="preserve"> - </v>
          </cell>
        </row>
        <row r="459">
          <cell r="N459" t="str">
            <v xml:space="preserve"> - </v>
          </cell>
        </row>
        <row r="460">
          <cell r="N460" t="str">
            <v xml:space="preserve"> - </v>
          </cell>
        </row>
        <row r="461">
          <cell r="N461" t="str">
            <v xml:space="preserve"> - </v>
          </cell>
        </row>
        <row r="462">
          <cell r="N462" t="str">
            <v xml:space="preserve"> - </v>
          </cell>
        </row>
        <row r="463">
          <cell r="N463" t="str">
            <v xml:space="preserve"> - </v>
          </cell>
        </row>
        <row r="464">
          <cell r="N464" t="str">
            <v xml:space="preserve"> - </v>
          </cell>
        </row>
        <row r="465">
          <cell r="N465" t="str">
            <v xml:space="preserve"> - </v>
          </cell>
        </row>
        <row r="466">
          <cell r="N466" t="str">
            <v xml:space="preserve"> - </v>
          </cell>
        </row>
        <row r="467">
          <cell r="N467" t="str">
            <v xml:space="preserve"> - </v>
          </cell>
        </row>
        <row r="468">
          <cell r="N468" t="str">
            <v xml:space="preserve"> - </v>
          </cell>
        </row>
        <row r="469">
          <cell r="N469" t="str">
            <v xml:space="preserve"> - </v>
          </cell>
        </row>
        <row r="470">
          <cell r="N470" t="str">
            <v xml:space="preserve"> - </v>
          </cell>
        </row>
        <row r="471">
          <cell r="N471" t="str">
            <v xml:space="preserve"> - </v>
          </cell>
        </row>
        <row r="472">
          <cell r="N472" t="str">
            <v xml:space="preserve"> - </v>
          </cell>
        </row>
        <row r="473">
          <cell r="N473" t="str">
            <v xml:space="preserve"> - </v>
          </cell>
        </row>
        <row r="474">
          <cell r="N474" t="str">
            <v xml:space="preserve"> - </v>
          </cell>
        </row>
        <row r="475">
          <cell r="N475" t="str">
            <v xml:space="preserve"> - </v>
          </cell>
        </row>
        <row r="476">
          <cell r="N476" t="str">
            <v xml:space="preserve"> - </v>
          </cell>
        </row>
        <row r="477">
          <cell r="N477" t="str">
            <v xml:space="preserve"> - </v>
          </cell>
        </row>
        <row r="478">
          <cell r="N478" t="str">
            <v xml:space="preserve"> - </v>
          </cell>
        </row>
        <row r="479">
          <cell r="N479" t="str">
            <v xml:space="preserve"> - </v>
          </cell>
        </row>
        <row r="480">
          <cell r="N480" t="str">
            <v xml:space="preserve"> - </v>
          </cell>
        </row>
        <row r="481">
          <cell r="N481" t="str">
            <v xml:space="preserve"> - </v>
          </cell>
        </row>
        <row r="482">
          <cell r="N482" t="str">
            <v xml:space="preserve"> - </v>
          </cell>
        </row>
        <row r="483">
          <cell r="N483" t="str">
            <v xml:space="preserve"> - </v>
          </cell>
        </row>
        <row r="484">
          <cell r="N484" t="str">
            <v xml:space="preserve"> - </v>
          </cell>
        </row>
        <row r="485">
          <cell r="N485" t="str">
            <v xml:space="preserve"> - </v>
          </cell>
        </row>
        <row r="486">
          <cell r="N486" t="str">
            <v xml:space="preserve"> - </v>
          </cell>
        </row>
        <row r="487">
          <cell r="N487" t="str">
            <v xml:space="preserve"> - </v>
          </cell>
        </row>
        <row r="488">
          <cell r="N488" t="str">
            <v xml:space="preserve"> - </v>
          </cell>
        </row>
        <row r="489">
          <cell r="N489" t="str">
            <v xml:space="preserve"> - </v>
          </cell>
        </row>
        <row r="490">
          <cell r="N490" t="str">
            <v xml:space="preserve"> - </v>
          </cell>
        </row>
        <row r="491">
          <cell r="N491" t="str">
            <v xml:space="preserve"> - </v>
          </cell>
        </row>
        <row r="492">
          <cell r="N492" t="str">
            <v xml:space="preserve"> - </v>
          </cell>
        </row>
        <row r="493">
          <cell r="N493" t="str">
            <v xml:space="preserve"> - </v>
          </cell>
        </row>
        <row r="494">
          <cell r="N494" t="str">
            <v xml:space="preserve"> - </v>
          </cell>
        </row>
        <row r="495">
          <cell r="N495" t="str">
            <v xml:space="preserve"> - </v>
          </cell>
        </row>
        <row r="496">
          <cell r="N496" t="str">
            <v xml:space="preserve"> - </v>
          </cell>
        </row>
        <row r="497">
          <cell r="N497" t="str">
            <v xml:space="preserve"> - </v>
          </cell>
        </row>
        <row r="498">
          <cell r="N498" t="str">
            <v xml:space="preserve"> - </v>
          </cell>
        </row>
        <row r="499">
          <cell r="N499" t="str">
            <v xml:space="preserve"> - </v>
          </cell>
        </row>
        <row r="500">
          <cell r="N500" t="str">
            <v xml:space="preserve"> - </v>
          </cell>
        </row>
        <row r="501">
          <cell r="N501" t="str">
            <v xml:space="preserve"> - </v>
          </cell>
        </row>
        <row r="502">
          <cell r="N502" t="str">
            <v xml:space="preserve"> - </v>
          </cell>
        </row>
        <row r="503">
          <cell r="N503" t="str">
            <v xml:space="preserve"> - </v>
          </cell>
        </row>
        <row r="504">
          <cell r="N504" t="str">
            <v xml:space="preserve"> - </v>
          </cell>
        </row>
        <row r="505">
          <cell r="N505" t="str">
            <v xml:space="preserve"> - </v>
          </cell>
        </row>
        <row r="506">
          <cell r="N506" t="str">
            <v xml:space="preserve"> - </v>
          </cell>
        </row>
        <row r="507">
          <cell r="N507" t="str">
            <v xml:space="preserve"> - </v>
          </cell>
        </row>
        <row r="508">
          <cell r="N508" t="str">
            <v xml:space="preserve"> - </v>
          </cell>
        </row>
        <row r="509">
          <cell r="N509" t="str">
            <v xml:space="preserve"> - </v>
          </cell>
        </row>
        <row r="510">
          <cell r="N510" t="str">
            <v xml:space="preserve"> - </v>
          </cell>
        </row>
        <row r="511">
          <cell r="N511" t="str">
            <v xml:space="preserve"> - </v>
          </cell>
        </row>
        <row r="512">
          <cell r="N512" t="str">
            <v xml:space="preserve"> - </v>
          </cell>
        </row>
        <row r="513">
          <cell r="N513" t="str">
            <v xml:space="preserve"> - </v>
          </cell>
        </row>
        <row r="514">
          <cell r="N514" t="str">
            <v xml:space="preserve"> - </v>
          </cell>
        </row>
        <row r="515">
          <cell r="N515" t="str">
            <v xml:space="preserve"> - </v>
          </cell>
        </row>
        <row r="516">
          <cell r="N516" t="str">
            <v xml:space="preserve"> - </v>
          </cell>
        </row>
        <row r="517">
          <cell r="N517" t="str">
            <v xml:space="preserve"> - </v>
          </cell>
        </row>
        <row r="518">
          <cell r="N518" t="str">
            <v xml:space="preserve"> - </v>
          </cell>
        </row>
        <row r="519">
          <cell r="N519" t="str">
            <v xml:space="preserve"> - </v>
          </cell>
        </row>
        <row r="520">
          <cell r="N520" t="str">
            <v xml:space="preserve"> - </v>
          </cell>
        </row>
        <row r="521">
          <cell r="N521" t="str">
            <v xml:space="preserve"> - </v>
          </cell>
        </row>
        <row r="522">
          <cell r="N522" t="str">
            <v xml:space="preserve"> - </v>
          </cell>
        </row>
        <row r="523">
          <cell r="N523" t="str">
            <v xml:space="preserve"> - </v>
          </cell>
        </row>
        <row r="524">
          <cell r="N524" t="str">
            <v xml:space="preserve"> - </v>
          </cell>
        </row>
        <row r="525">
          <cell r="N525" t="str">
            <v xml:space="preserve"> - </v>
          </cell>
        </row>
        <row r="526">
          <cell r="N526" t="str">
            <v xml:space="preserve"> - </v>
          </cell>
        </row>
        <row r="527">
          <cell r="N527" t="str">
            <v xml:space="preserve"> - </v>
          </cell>
        </row>
        <row r="528">
          <cell r="N528" t="str">
            <v xml:space="preserve"> - </v>
          </cell>
        </row>
        <row r="529">
          <cell r="N529" t="str">
            <v xml:space="preserve"> - </v>
          </cell>
        </row>
        <row r="530">
          <cell r="N530" t="str">
            <v xml:space="preserve"> - </v>
          </cell>
        </row>
        <row r="531">
          <cell r="N531" t="str">
            <v xml:space="preserve"> - </v>
          </cell>
        </row>
        <row r="532">
          <cell r="N532" t="str">
            <v xml:space="preserve"> - </v>
          </cell>
        </row>
        <row r="533">
          <cell r="N533" t="str">
            <v xml:space="preserve"> - </v>
          </cell>
        </row>
        <row r="534">
          <cell r="N534" t="str">
            <v xml:space="preserve"> - </v>
          </cell>
        </row>
        <row r="535">
          <cell r="N535" t="str">
            <v xml:space="preserve"> - </v>
          </cell>
        </row>
        <row r="536">
          <cell r="N536" t="str">
            <v xml:space="preserve"> - </v>
          </cell>
        </row>
        <row r="537">
          <cell r="N537" t="str">
            <v xml:space="preserve"> - </v>
          </cell>
        </row>
        <row r="538">
          <cell r="N538" t="str">
            <v xml:space="preserve"> - </v>
          </cell>
        </row>
        <row r="539">
          <cell r="N539" t="str">
            <v xml:space="preserve"> - </v>
          </cell>
        </row>
        <row r="540">
          <cell r="N540" t="str">
            <v xml:space="preserve"> - </v>
          </cell>
        </row>
        <row r="541">
          <cell r="N541" t="str">
            <v xml:space="preserve"> - </v>
          </cell>
        </row>
        <row r="542">
          <cell r="N542" t="str">
            <v xml:space="preserve"> - </v>
          </cell>
        </row>
        <row r="543">
          <cell r="N543" t="str">
            <v xml:space="preserve"> - </v>
          </cell>
        </row>
        <row r="544">
          <cell r="N544" t="str">
            <v xml:space="preserve"> - </v>
          </cell>
        </row>
        <row r="545">
          <cell r="N545" t="str">
            <v xml:space="preserve"> - </v>
          </cell>
        </row>
        <row r="546">
          <cell r="N546" t="str">
            <v xml:space="preserve"> - </v>
          </cell>
        </row>
        <row r="547">
          <cell r="N547" t="str">
            <v xml:space="preserve"> - </v>
          </cell>
        </row>
        <row r="548">
          <cell r="N548" t="str">
            <v xml:space="preserve"> - </v>
          </cell>
        </row>
        <row r="549">
          <cell r="N549" t="str">
            <v xml:space="preserve"> - </v>
          </cell>
        </row>
        <row r="550">
          <cell r="N550" t="str">
            <v xml:space="preserve"> - </v>
          </cell>
        </row>
        <row r="551">
          <cell r="N551" t="str">
            <v xml:space="preserve"> - </v>
          </cell>
        </row>
        <row r="552">
          <cell r="N552" t="str">
            <v xml:space="preserve"> - </v>
          </cell>
        </row>
        <row r="553">
          <cell r="N553" t="str">
            <v xml:space="preserve"> - </v>
          </cell>
        </row>
        <row r="554">
          <cell r="N554" t="str">
            <v xml:space="preserve"> - </v>
          </cell>
        </row>
        <row r="555">
          <cell r="N555" t="str">
            <v xml:space="preserve"> - </v>
          </cell>
        </row>
        <row r="556">
          <cell r="N556" t="str">
            <v xml:space="preserve"> - </v>
          </cell>
        </row>
        <row r="557">
          <cell r="N557" t="str">
            <v xml:space="preserve"> - </v>
          </cell>
        </row>
        <row r="558">
          <cell r="N558" t="str">
            <v xml:space="preserve"> - </v>
          </cell>
        </row>
        <row r="559">
          <cell r="N559" t="str">
            <v xml:space="preserve"> - </v>
          </cell>
        </row>
        <row r="560">
          <cell r="N560" t="str">
            <v xml:space="preserve"> - </v>
          </cell>
        </row>
        <row r="561">
          <cell r="N561" t="str">
            <v xml:space="preserve"> - </v>
          </cell>
        </row>
        <row r="562">
          <cell r="N562" t="str">
            <v xml:space="preserve"> - </v>
          </cell>
        </row>
        <row r="563">
          <cell r="N563" t="str">
            <v xml:space="preserve"> - </v>
          </cell>
        </row>
        <row r="564">
          <cell r="N564" t="str">
            <v xml:space="preserve"> - </v>
          </cell>
        </row>
        <row r="565">
          <cell r="N565" t="str">
            <v xml:space="preserve"> - </v>
          </cell>
        </row>
        <row r="566">
          <cell r="N566" t="str">
            <v xml:space="preserve"> - </v>
          </cell>
        </row>
        <row r="567">
          <cell r="N567" t="str">
            <v xml:space="preserve"> - </v>
          </cell>
        </row>
        <row r="568">
          <cell r="N568" t="str">
            <v xml:space="preserve"> - </v>
          </cell>
        </row>
        <row r="569">
          <cell r="N569" t="str">
            <v xml:space="preserve"> - </v>
          </cell>
        </row>
        <row r="570">
          <cell r="N570" t="str">
            <v xml:space="preserve"> - </v>
          </cell>
        </row>
        <row r="571">
          <cell r="N571" t="str">
            <v xml:space="preserve"> - </v>
          </cell>
        </row>
        <row r="572">
          <cell r="N572" t="str">
            <v xml:space="preserve"> - </v>
          </cell>
        </row>
        <row r="573">
          <cell r="N573" t="str">
            <v xml:space="preserve"> - </v>
          </cell>
        </row>
        <row r="574">
          <cell r="N574" t="str">
            <v xml:space="preserve"> - </v>
          </cell>
        </row>
        <row r="575">
          <cell r="N575" t="str">
            <v xml:space="preserve"> - </v>
          </cell>
        </row>
        <row r="576">
          <cell r="N576" t="str">
            <v xml:space="preserve"> - </v>
          </cell>
        </row>
        <row r="577">
          <cell r="N577" t="str">
            <v xml:space="preserve"> - </v>
          </cell>
        </row>
        <row r="578">
          <cell r="N578" t="str">
            <v xml:space="preserve"> - </v>
          </cell>
        </row>
        <row r="579">
          <cell r="N579" t="str">
            <v xml:space="preserve"> - </v>
          </cell>
        </row>
        <row r="580">
          <cell r="N580" t="str">
            <v xml:space="preserve"> - </v>
          </cell>
        </row>
        <row r="581">
          <cell r="N581" t="str">
            <v xml:space="preserve"> - </v>
          </cell>
        </row>
        <row r="582">
          <cell r="N582" t="str">
            <v xml:space="preserve"> - </v>
          </cell>
        </row>
        <row r="583">
          <cell r="N583" t="str">
            <v xml:space="preserve"> - </v>
          </cell>
        </row>
        <row r="584">
          <cell r="N584" t="str">
            <v xml:space="preserve"> - </v>
          </cell>
        </row>
        <row r="585">
          <cell r="N585" t="str">
            <v xml:space="preserve"> - </v>
          </cell>
        </row>
        <row r="586">
          <cell r="N586" t="str">
            <v xml:space="preserve"> - </v>
          </cell>
        </row>
        <row r="587">
          <cell r="N587" t="str">
            <v xml:space="preserve"> - </v>
          </cell>
        </row>
        <row r="588">
          <cell r="N588" t="str">
            <v xml:space="preserve"> - </v>
          </cell>
        </row>
        <row r="589">
          <cell r="N589" t="str">
            <v xml:space="preserve"> - </v>
          </cell>
        </row>
        <row r="590">
          <cell r="N590" t="str">
            <v xml:space="preserve"> - </v>
          </cell>
        </row>
        <row r="591">
          <cell r="N591" t="str">
            <v xml:space="preserve"> - </v>
          </cell>
        </row>
        <row r="592">
          <cell r="N592" t="str">
            <v xml:space="preserve"> - </v>
          </cell>
        </row>
        <row r="593">
          <cell r="N593" t="str">
            <v xml:space="preserve"> - </v>
          </cell>
        </row>
        <row r="594">
          <cell r="N594" t="str">
            <v xml:space="preserve"> - </v>
          </cell>
        </row>
        <row r="595">
          <cell r="N595" t="str">
            <v xml:space="preserve"> - </v>
          </cell>
        </row>
        <row r="596">
          <cell r="N596" t="str">
            <v xml:space="preserve"> - </v>
          </cell>
        </row>
        <row r="597">
          <cell r="N597" t="str">
            <v xml:space="preserve"> - </v>
          </cell>
        </row>
        <row r="598">
          <cell r="N598" t="str">
            <v xml:space="preserve"> - </v>
          </cell>
        </row>
        <row r="599">
          <cell r="N599" t="str">
            <v xml:space="preserve"> - </v>
          </cell>
        </row>
        <row r="600">
          <cell r="N600" t="str">
            <v xml:space="preserve"> - </v>
          </cell>
        </row>
        <row r="601">
          <cell r="N601" t="str">
            <v xml:space="preserve"> - </v>
          </cell>
        </row>
        <row r="602">
          <cell r="N602" t="str">
            <v xml:space="preserve"> - </v>
          </cell>
        </row>
        <row r="603">
          <cell r="N603" t="str">
            <v xml:space="preserve"> - </v>
          </cell>
        </row>
        <row r="604">
          <cell r="N604" t="str">
            <v xml:space="preserve"> - </v>
          </cell>
        </row>
        <row r="605">
          <cell r="N605" t="str">
            <v xml:space="preserve"> - </v>
          </cell>
        </row>
        <row r="606">
          <cell r="N606" t="str">
            <v xml:space="preserve"> - </v>
          </cell>
        </row>
        <row r="607">
          <cell r="N607" t="str">
            <v xml:space="preserve"> - </v>
          </cell>
        </row>
        <row r="608">
          <cell r="N608" t="str">
            <v xml:space="preserve"> - </v>
          </cell>
        </row>
        <row r="609">
          <cell r="N609" t="str">
            <v xml:space="preserve"> - </v>
          </cell>
        </row>
        <row r="610">
          <cell r="N610" t="str">
            <v xml:space="preserve"> - </v>
          </cell>
        </row>
        <row r="611">
          <cell r="N611" t="str">
            <v xml:space="preserve"> - </v>
          </cell>
        </row>
        <row r="612">
          <cell r="N612" t="str">
            <v xml:space="preserve"> - </v>
          </cell>
        </row>
        <row r="613">
          <cell r="N613" t="str">
            <v xml:space="preserve"> - </v>
          </cell>
        </row>
        <row r="614">
          <cell r="N614" t="str">
            <v xml:space="preserve"> - </v>
          </cell>
        </row>
        <row r="615">
          <cell r="N615" t="str">
            <v xml:space="preserve"> - </v>
          </cell>
        </row>
        <row r="616">
          <cell r="N616" t="str">
            <v xml:space="preserve"> - </v>
          </cell>
        </row>
        <row r="617">
          <cell r="N617" t="str">
            <v xml:space="preserve"> - </v>
          </cell>
        </row>
        <row r="618">
          <cell r="N618" t="str">
            <v xml:space="preserve"> - </v>
          </cell>
        </row>
        <row r="619">
          <cell r="N619" t="str">
            <v xml:space="preserve"> - </v>
          </cell>
        </row>
        <row r="620">
          <cell r="N620" t="str">
            <v xml:space="preserve"> - </v>
          </cell>
        </row>
        <row r="621">
          <cell r="N621" t="str">
            <v xml:space="preserve"> - </v>
          </cell>
        </row>
        <row r="622">
          <cell r="N622" t="str">
            <v xml:space="preserve"> - </v>
          </cell>
        </row>
        <row r="623">
          <cell r="N623" t="str">
            <v xml:space="preserve"> - </v>
          </cell>
        </row>
        <row r="624">
          <cell r="N624" t="str">
            <v xml:space="preserve"> - </v>
          </cell>
        </row>
        <row r="625">
          <cell r="N625" t="str">
            <v xml:space="preserve"> - </v>
          </cell>
        </row>
        <row r="626">
          <cell r="N626" t="str">
            <v xml:space="preserve"> - </v>
          </cell>
        </row>
        <row r="627">
          <cell r="N627" t="str">
            <v xml:space="preserve"> - </v>
          </cell>
        </row>
        <row r="628">
          <cell r="N628" t="str">
            <v xml:space="preserve"> - </v>
          </cell>
        </row>
        <row r="629">
          <cell r="N629" t="str">
            <v xml:space="preserve"> - </v>
          </cell>
        </row>
        <row r="630">
          <cell r="N630" t="str">
            <v xml:space="preserve"> - </v>
          </cell>
        </row>
        <row r="631">
          <cell r="N631" t="str">
            <v xml:space="preserve"> - </v>
          </cell>
        </row>
        <row r="632">
          <cell r="N632" t="str">
            <v xml:space="preserve"> - </v>
          </cell>
        </row>
        <row r="633">
          <cell r="N633" t="str">
            <v xml:space="preserve"> - </v>
          </cell>
        </row>
        <row r="634">
          <cell r="N634" t="str">
            <v xml:space="preserve"> - </v>
          </cell>
        </row>
        <row r="635">
          <cell r="N635" t="str">
            <v xml:space="preserve"> - </v>
          </cell>
        </row>
        <row r="636">
          <cell r="N636" t="str">
            <v xml:space="preserve"> - </v>
          </cell>
        </row>
        <row r="637">
          <cell r="N637" t="str">
            <v xml:space="preserve"> - </v>
          </cell>
        </row>
        <row r="638">
          <cell r="N638" t="str">
            <v xml:space="preserve"> - </v>
          </cell>
        </row>
        <row r="639">
          <cell r="N639" t="str">
            <v xml:space="preserve"> - </v>
          </cell>
        </row>
        <row r="640">
          <cell r="N640" t="str">
            <v xml:space="preserve"> - </v>
          </cell>
        </row>
        <row r="641">
          <cell r="N641" t="str">
            <v xml:space="preserve"> - </v>
          </cell>
        </row>
        <row r="642">
          <cell r="N642" t="str">
            <v xml:space="preserve"> - </v>
          </cell>
        </row>
        <row r="643">
          <cell r="N643" t="str">
            <v xml:space="preserve"> - </v>
          </cell>
        </row>
        <row r="644">
          <cell r="N644" t="str">
            <v xml:space="preserve"> - </v>
          </cell>
        </row>
        <row r="645">
          <cell r="N645" t="str">
            <v xml:space="preserve"> - </v>
          </cell>
        </row>
        <row r="646">
          <cell r="N646" t="str">
            <v xml:space="preserve"> - </v>
          </cell>
        </row>
        <row r="647">
          <cell r="N647" t="str">
            <v xml:space="preserve"> - </v>
          </cell>
        </row>
        <row r="648">
          <cell r="N648" t="str">
            <v xml:space="preserve"> - </v>
          </cell>
        </row>
        <row r="649">
          <cell r="N649" t="str">
            <v xml:space="preserve"> - </v>
          </cell>
        </row>
        <row r="650">
          <cell r="N650" t="str">
            <v xml:space="preserve"> - </v>
          </cell>
        </row>
        <row r="651">
          <cell r="N651" t="str">
            <v xml:space="preserve"> - </v>
          </cell>
        </row>
        <row r="652">
          <cell r="N652" t="str">
            <v xml:space="preserve"> - </v>
          </cell>
        </row>
        <row r="653">
          <cell r="N653" t="str">
            <v xml:space="preserve"> - </v>
          </cell>
        </row>
        <row r="654">
          <cell r="N654" t="str">
            <v xml:space="preserve"> - </v>
          </cell>
        </row>
        <row r="655">
          <cell r="N655" t="str">
            <v xml:space="preserve"> - </v>
          </cell>
        </row>
        <row r="656">
          <cell r="N656" t="str">
            <v xml:space="preserve"> - </v>
          </cell>
        </row>
        <row r="657">
          <cell r="N657" t="str">
            <v xml:space="preserve"> - </v>
          </cell>
        </row>
        <row r="658">
          <cell r="N658" t="str">
            <v xml:space="preserve"> - </v>
          </cell>
        </row>
        <row r="659">
          <cell r="N659" t="str">
            <v xml:space="preserve"> - </v>
          </cell>
        </row>
        <row r="660">
          <cell r="N660" t="str">
            <v xml:space="preserve"> - </v>
          </cell>
        </row>
        <row r="661">
          <cell r="N661" t="str">
            <v xml:space="preserve"> - </v>
          </cell>
        </row>
        <row r="662">
          <cell r="N662" t="str">
            <v xml:space="preserve"> - </v>
          </cell>
        </row>
        <row r="663">
          <cell r="N663" t="str">
            <v xml:space="preserve"> - </v>
          </cell>
        </row>
        <row r="664">
          <cell r="N664" t="str">
            <v xml:space="preserve"> - </v>
          </cell>
        </row>
        <row r="665">
          <cell r="N665" t="str">
            <v xml:space="preserve"> - </v>
          </cell>
        </row>
        <row r="666">
          <cell r="N666" t="str">
            <v xml:space="preserve"> - </v>
          </cell>
        </row>
        <row r="667">
          <cell r="N667" t="str">
            <v xml:space="preserve"> - </v>
          </cell>
        </row>
        <row r="668">
          <cell r="N668" t="str">
            <v xml:space="preserve"> - </v>
          </cell>
        </row>
        <row r="669">
          <cell r="N669" t="str">
            <v xml:space="preserve"> - </v>
          </cell>
        </row>
        <row r="670">
          <cell r="N670" t="str">
            <v xml:space="preserve"> - </v>
          </cell>
        </row>
        <row r="671">
          <cell r="N671" t="str">
            <v xml:space="preserve"> - </v>
          </cell>
        </row>
        <row r="672">
          <cell r="N672" t="str">
            <v xml:space="preserve"> - </v>
          </cell>
        </row>
        <row r="673">
          <cell r="N673" t="str">
            <v xml:space="preserve"> - </v>
          </cell>
        </row>
        <row r="674">
          <cell r="N674" t="str">
            <v xml:space="preserve"> - </v>
          </cell>
        </row>
        <row r="675">
          <cell r="N675" t="str">
            <v xml:space="preserve"> - </v>
          </cell>
        </row>
        <row r="676">
          <cell r="N676" t="str">
            <v xml:space="preserve"> - </v>
          </cell>
        </row>
        <row r="677">
          <cell r="N677" t="str">
            <v xml:space="preserve"> - </v>
          </cell>
        </row>
        <row r="678">
          <cell r="N678" t="str">
            <v xml:space="preserve"> - </v>
          </cell>
        </row>
        <row r="679">
          <cell r="N679" t="str">
            <v xml:space="preserve"> - </v>
          </cell>
        </row>
        <row r="680">
          <cell r="N680" t="str">
            <v xml:space="preserve"> - </v>
          </cell>
        </row>
        <row r="681">
          <cell r="N681" t="str">
            <v xml:space="preserve"> - </v>
          </cell>
        </row>
        <row r="682">
          <cell r="N682" t="str">
            <v xml:space="preserve"> - </v>
          </cell>
        </row>
        <row r="683">
          <cell r="N683" t="str">
            <v xml:space="preserve"> - </v>
          </cell>
        </row>
        <row r="684">
          <cell r="N684" t="str">
            <v xml:space="preserve"> - </v>
          </cell>
        </row>
        <row r="685">
          <cell r="N685" t="str">
            <v xml:space="preserve"> - </v>
          </cell>
        </row>
        <row r="686">
          <cell r="N686" t="str">
            <v xml:space="preserve"> - </v>
          </cell>
        </row>
        <row r="687">
          <cell r="N687" t="str">
            <v xml:space="preserve"> - </v>
          </cell>
        </row>
        <row r="688">
          <cell r="N688" t="str">
            <v xml:space="preserve"> - </v>
          </cell>
        </row>
        <row r="689">
          <cell r="N689" t="str">
            <v xml:space="preserve"> - </v>
          </cell>
        </row>
        <row r="690">
          <cell r="N690" t="str">
            <v xml:space="preserve"> - </v>
          </cell>
        </row>
        <row r="691">
          <cell r="N691" t="str">
            <v xml:space="preserve"> - </v>
          </cell>
        </row>
        <row r="692">
          <cell r="N692" t="str">
            <v xml:space="preserve"> - </v>
          </cell>
        </row>
        <row r="693">
          <cell r="N693" t="str">
            <v xml:space="preserve"> - </v>
          </cell>
        </row>
        <row r="694">
          <cell r="N694" t="str">
            <v xml:space="preserve"> - </v>
          </cell>
        </row>
        <row r="695">
          <cell r="N695" t="str">
            <v xml:space="preserve"> - </v>
          </cell>
        </row>
        <row r="696">
          <cell r="N696" t="str">
            <v xml:space="preserve"> - </v>
          </cell>
        </row>
        <row r="697">
          <cell r="N697" t="str">
            <v xml:space="preserve"> - </v>
          </cell>
        </row>
        <row r="698">
          <cell r="N698" t="str">
            <v xml:space="preserve"> - </v>
          </cell>
        </row>
        <row r="699">
          <cell r="N699" t="str">
            <v xml:space="preserve"> - </v>
          </cell>
        </row>
        <row r="700">
          <cell r="N700" t="str">
            <v xml:space="preserve"> - </v>
          </cell>
        </row>
        <row r="701">
          <cell r="N701" t="str">
            <v xml:space="preserve"> - </v>
          </cell>
        </row>
        <row r="702">
          <cell r="N702" t="str">
            <v xml:space="preserve"> - </v>
          </cell>
        </row>
        <row r="703">
          <cell r="N703" t="str">
            <v xml:space="preserve"> - </v>
          </cell>
        </row>
        <row r="704">
          <cell r="N704" t="str">
            <v xml:space="preserve"> - </v>
          </cell>
        </row>
        <row r="705">
          <cell r="N705" t="str">
            <v xml:space="preserve"> - </v>
          </cell>
        </row>
        <row r="706">
          <cell r="N706" t="str">
            <v xml:space="preserve"> - </v>
          </cell>
        </row>
        <row r="707">
          <cell r="N707" t="str">
            <v xml:space="preserve"> - </v>
          </cell>
        </row>
        <row r="708">
          <cell r="N708" t="str">
            <v xml:space="preserve"> - </v>
          </cell>
        </row>
        <row r="709">
          <cell r="N709" t="str">
            <v xml:space="preserve"> - </v>
          </cell>
        </row>
        <row r="710">
          <cell r="N710" t="str">
            <v xml:space="preserve"> - </v>
          </cell>
        </row>
        <row r="711">
          <cell r="N711" t="str">
            <v xml:space="preserve"> - </v>
          </cell>
        </row>
        <row r="712">
          <cell r="N712" t="str">
            <v xml:space="preserve"> - </v>
          </cell>
        </row>
        <row r="713">
          <cell r="N713" t="str">
            <v xml:space="preserve"> - </v>
          </cell>
        </row>
        <row r="714">
          <cell r="N714" t="str">
            <v xml:space="preserve"> - </v>
          </cell>
        </row>
        <row r="715">
          <cell r="N715" t="str">
            <v xml:space="preserve"> - </v>
          </cell>
        </row>
        <row r="716">
          <cell r="N716" t="str">
            <v xml:space="preserve"> - </v>
          </cell>
        </row>
        <row r="717">
          <cell r="N717" t="str">
            <v xml:space="preserve"> - </v>
          </cell>
        </row>
        <row r="718">
          <cell r="N718" t="str">
            <v xml:space="preserve"> - </v>
          </cell>
        </row>
        <row r="719">
          <cell r="N719" t="str">
            <v xml:space="preserve"> - </v>
          </cell>
        </row>
        <row r="720">
          <cell r="N720" t="str">
            <v xml:space="preserve"> - </v>
          </cell>
        </row>
        <row r="721">
          <cell r="N721" t="str">
            <v xml:space="preserve"> - </v>
          </cell>
        </row>
        <row r="722">
          <cell r="N722" t="str">
            <v xml:space="preserve"> - </v>
          </cell>
        </row>
        <row r="723">
          <cell r="N723" t="str">
            <v xml:space="preserve"> - </v>
          </cell>
        </row>
        <row r="724">
          <cell r="N724" t="str">
            <v xml:space="preserve"> - </v>
          </cell>
        </row>
        <row r="725">
          <cell r="N725" t="str">
            <v xml:space="preserve"> - </v>
          </cell>
        </row>
        <row r="726">
          <cell r="N726" t="str">
            <v xml:space="preserve"> - </v>
          </cell>
        </row>
        <row r="727">
          <cell r="N727" t="str">
            <v xml:space="preserve"> - </v>
          </cell>
        </row>
        <row r="728">
          <cell r="N728" t="str">
            <v xml:space="preserve"> - </v>
          </cell>
        </row>
        <row r="729">
          <cell r="N729" t="str">
            <v xml:space="preserve"> - </v>
          </cell>
        </row>
        <row r="730">
          <cell r="N730" t="str">
            <v xml:space="preserve"> - </v>
          </cell>
        </row>
        <row r="731">
          <cell r="N731" t="str">
            <v xml:space="preserve"> - </v>
          </cell>
        </row>
        <row r="732">
          <cell r="N732" t="str">
            <v xml:space="preserve"> - </v>
          </cell>
        </row>
        <row r="733">
          <cell r="N733" t="str">
            <v xml:space="preserve"> - </v>
          </cell>
        </row>
        <row r="734">
          <cell r="N734" t="str">
            <v xml:space="preserve"> - </v>
          </cell>
        </row>
        <row r="735">
          <cell r="N735" t="str">
            <v xml:space="preserve"> - </v>
          </cell>
        </row>
        <row r="736">
          <cell r="N736" t="str">
            <v xml:space="preserve"> - </v>
          </cell>
        </row>
        <row r="737">
          <cell r="N737" t="str">
            <v xml:space="preserve"> - </v>
          </cell>
        </row>
        <row r="738">
          <cell r="N738" t="str">
            <v xml:space="preserve"> - </v>
          </cell>
        </row>
        <row r="739">
          <cell r="N739" t="str">
            <v xml:space="preserve"> - </v>
          </cell>
        </row>
        <row r="740">
          <cell r="N740" t="str">
            <v xml:space="preserve"> - </v>
          </cell>
        </row>
        <row r="741">
          <cell r="N741" t="str">
            <v xml:space="preserve"> - </v>
          </cell>
        </row>
        <row r="742">
          <cell r="N742" t="str">
            <v xml:space="preserve"> - </v>
          </cell>
        </row>
        <row r="743">
          <cell r="N743" t="str">
            <v xml:space="preserve"> - </v>
          </cell>
        </row>
        <row r="744">
          <cell r="N744" t="str">
            <v xml:space="preserve"> - </v>
          </cell>
        </row>
        <row r="745">
          <cell r="N745" t="str">
            <v xml:space="preserve"> - </v>
          </cell>
        </row>
        <row r="746">
          <cell r="N746" t="str">
            <v xml:space="preserve"> - </v>
          </cell>
        </row>
        <row r="747">
          <cell r="N747" t="str">
            <v xml:space="preserve"> - </v>
          </cell>
        </row>
        <row r="748">
          <cell r="N748" t="str">
            <v xml:space="preserve"> - </v>
          </cell>
        </row>
        <row r="749">
          <cell r="N749" t="str">
            <v xml:space="preserve"> - </v>
          </cell>
        </row>
        <row r="750">
          <cell r="N750" t="str">
            <v xml:space="preserve"> - </v>
          </cell>
        </row>
        <row r="751">
          <cell r="N751" t="str">
            <v xml:space="preserve"> - </v>
          </cell>
        </row>
        <row r="752">
          <cell r="N752" t="str">
            <v xml:space="preserve"> - </v>
          </cell>
        </row>
        <row r="753">
          <cell r="N753" t="str">
            <v xml:space="preserve"> - </v>
          </cell>
        </row>
        <row r="754">
          <cell r="N754" t="str">
            <v xml:space="preserve"> - </v>
          </cell>
        </row>
        <row r="755">
          <cell r="N755" t="str">
            <v xml:space="preserve"> - </v>
          </cell>
        </row>
        <row r="756">
          <cell r="N756" t="str">
            <v xml:space="preserve"> - </v>
          </cell>
        </row>
        <row r="757">
          <cell r="N757" t="str">
            <v xml:space="preserve"> - </v>
          </cell>
        </row>
        <row r="758">
          <cell r="N758" t="str">
            <v xml:space="preserve"> - </v>
          </cell>
        </row>
        <row r="759">
          <cell r="N759" t="str">
            <v xml:space="preserve"> - </v>
          </cell>
        </row>
        <row r="760">
          <cell r="N760" t="str">
            <v xml:space="preserve"> - </v>
          </cell>
        </row>
        <row r="761">
          <cell r="N761" t="str">
            <v xml:space="preserve"> - </v>
          </cell>
        </row>
        <row r="762">
          <cell r="N762" t="str">
            <v xml:space="preserve"> - </v>
          </cell>
        </row>
        <row r="763">
          <cell r="N763" t="str">
            <v xml:space="preserve"> - </v>
          </cell>
        </row>
        <row r="764">
          <cell r="N764" t="str">
            <v xml:space="preserve"> - </v>
          </cell>
        </row>
        <row r="765">
          <cell r="N765" t="str">
            <v xml:space="preserve"> - </v>
          </cell>
        </row>
        <row r="766">
          <cell r="N766" t="str">
            <v xml:space="preserve"> - </v>
          </cell>
        </row>
        <row r="767">
          <cell r="N767" t="str">
            <v xml:space="preserve"> - </v>
          </cell>
        </row>
        <row r="768">
          <cell r="N768" t="str">
            <v xml:space="preserve"> - </v>
          </cell>
        </row>
        <row r="769">
          <cell r="N769" t="str">
            <v xml:space="preserve"> - </v>
          </cell>
        </row>
        <row r="770">
          <cell r="N770" t="str">
            <v xml:space="preserve"> - </v>
          </cell>
        </row>
        <row r="771">
          <cell r="N771" t="str">
            <v xml:space="preserve"> - </v>
          </cell>
        </row>
        <row r="772">
          <cell r="N772" t="str">
            <v xml:space="preserve"> - </v>
          </cell>
        </row>
        <row r="773">
          <cell r="N773" t="str">
            <v xml:space="preserve"> - </v>
          </cell>
        </row>
        <row r="774">
          <cell r="N774" t="str">
            <v xml:space="preserve"> - </v>
          </cell>
        </row>
        <row r="775">
          <cell r="N775" t="str">
            <v xml:space="preserve"> - </v>
          </cell>
        </row>
        <row r="776">
          <cell r="N776" t="str">
            <v xml:space="preserve"> - </v>
          </cell>
        </row>
        <row r="777">
          <cell r="N777" t="str">
            <v xml:space="preserve"> - </v>
          </cell>
        </row>
        <row r="778">
          <cell r="N778" t="str">
            <v xml:space="preserve"> - </v>
          </cell>
        </row>
        <row r="779">
          <cell r="N779" t="str">
            <v xml:space="preserve"> - </v>
          </cell>
        </row>
        <row r="780">
          <cell r="N780" t="str">
            <v xml:space="preserve"> - </v>
          </cell>
        </row>
        <row r="781">
          <cell r="N781" t="str">
            <v xml:space="preserve"> - </v>
          </cell>
        </row>
        <row r="782">
          <cell r="N782" t="str">
            <v xml:space="preserve"> - </v>
          </cell>
        </row>
        <row r="783">
          <cell r="N783" t="str">
            <v xml:space="preserve"> - </v>
          </cell>
        </row>
        <row r="784">
          <cell r="N784" t="str">
            <v xml:space="preserve"> - </v>
          </cell>
        </row>
        <row r="785">
          <cell r="N785" t="str">
            <v xml:space="preserve"> - </v>
          </cell>
        </row>
        <row r="786">
          <cell r="N786" t="str">
            <v xml:space="preserve"> - </v>
          </cell>
        </row>
        <row r="787">
          <cell r="N787" t="str">
            <v xml:space="preserve"> - </v>
          </cell>
        </row>
        <row r="788">
          <cell r="N788" t="str">
            <v xml:space="preserve"> - </v>
          </cell>
        </row>
        <row r="789">
          <cell r="N789" t="str">
            <v xml:space="preserve"> - </v>
          </cell>
        </row>
        <row r="790">
          <cell r="N790" t="str">
            <v xml:space="preserve"> - </v>
          </cell>
        </row>
        <row r="791">
          <cell r="N791" t="str">
            <v xml:space="preserve"> - </v>
          </cell>
        </row>
        <row r="792">
          <cell r="N792" t="str">
            <v xml:space="preserve"> - </v>
          </cell>
        </row>
        <row r="793">
          <cell r="N793" t="str">
            <v xml:space="preserve"> - </v>
          </cell>
        </row>
        <row r="794">
          <cell r="N794" t="str">
            <v xml:space="preserve"> - </v>
          </cell>
        </row>
        <row r="795">
          <cell r="N795" t="str">
            <v xml:space="preserve"> - </v>
          </cell>
        </row>
        <row r="796">
          <cell r="N796" t="str">
            <v xml:space="preserve"> - </v>
          </cell>
        </row>
        <row r="797">
          <cell r="N797" t="str">
            <v xml:space="preserve"> - </v>
          </cell>
        </row>
        <row r="798">
          <cell r="N798" t="str">
            <v xml:space="preserve"> - </v>
          </cell>
        </row>
        <row r="799">
          <cell r="N799" t="str">
            <v xml:space="preserve"> - </v>
          </cell>
        </row>
        <row r="800">
          <cell r="N800" t="str">
            <v xml:space="preserve"> - </v>
          </cell>
        </row>
        <row r="801">
          <cell r="N801" t="str">
            <v xml:space="preserve"> - </v>
          </cell>
        </row>
        <row r="802">
          <cell r="N802" t="str">
            <v xml:space="preserve"> - </v>
          </cell>
        </row>
        <row r="1402">
          <cell r="B1402" t="str">
            <v>None</v>
          </cell>
        </row>
        <row r="1403">
          <cell r="B1403" t="str">
            <v>111-111 -Cash-Ina Rupiah</v>
          </cell>
        </row>
        <row r="1404">
          <cell r="B1404" t="str">
            <v>111-112 -Cash-US Dollar</v>
          </cell>
        </row>
        <row r="1405">
          <cell r="B1405" t="str">
            <v>111-113 -Cash-Euro</v>
          </cell>
        </row>
        <row r="1406">
          <cell r="B1406" t="str">
            <v>111-114 -Cash-HK Dollar</v>
          </cell>
        </row>
        <row r="1407">
          <cell r="B1407" t="str">
            <v>111-199 -Cash-Other Currency</v>
          </cell>
        </row>
        <row r="1408">
          <cell r="B1408" t="str">
            <v>111-201 -IDR-Bank Central Asia</v>
          </cell>
        </row>
        <row r="1409">
          <cell r="B1409" t="str">
            <v>111-202 -IDR-Bank Danamon  Tbk</v>
          </cell>
        </row>
        <row r="1410">
          <cell r="B1410" t="str">
            <v>111-203 -IDR-Bank Global</v>
          </cell>
        </row>
        <row r="1411">
          <cell r="B1411" t="str">
            <v>111-204 -IDR-Bank Internasional Indonesia Tbk</v>
          </cell>
        </row>
        <row r="1412">
          <cell r="B1412" t="str">
            <v>111-205 -IDR-Bank Lippo</v>
          </cell>
        </row>
        <row r="1413">
          <cell r="B1413" t="str">
            <v>111-206 -IDR-Bank Mandiri Syariah</v>
          </cell>
        </row>
        <row r="1414">
          <cell r="B1414" t="str">
            <v>111-207 -IDR-Bank Mandiri Tbk</v>
          </cell>
        </row>
        <row r="1415">
          <cell r="B1415" t="str">
            <v>111-208 -IDR-Bank Mega Tbk</v>
          </cell>
        </row>
        <row r="1416">
          <cell r="B1416" t="str">
            <v>111-209 -IDR-Bank Negara Indonesia Tbk</v>
          </cell>
        </row>
        <row r="1417">
          <cell r="B1417" t="str">
            <v>111-210 -IDR-Bank Niaga</v>
          </cell>
        </row>
        <row r="1418">
          <cell r="B1418" t="str">
            <v>111-211 -IDR-Bank Nusa</v>
          </cell>
        </row>
        <row r="1419">
          <cell r="B1419" t="str">
            <v>111-212 -IDR-Bank of New York</v>
          </cell>
        </row>
        <row r="1420">
          <cell r="B1420" t="str">
            <v>111-213 -IDR-Bank Pan Indonesia Tbk</v>
          </cell>
        </row>
        <row r="1421">
          <cell r="B1421" t="str">
            <v>111-214 -IDR-Bank Permata</v>
          </cell>
        </row>
        <row r="1422">
          <cell r="B1422" t="str">
            <v>111-215 -IDR-Bank Resona Perdania</v>
          </cell>
        </row>
        <row r="1423">
          <cell r="B1423" t="str">
            <v>111-216 -IDR-Citibank N.A.</v>
          </cell>
        </row>
        <row r="1424">
          <cell r="B1424" t="str">
            <v>111-217 -IDR-Credit Suisee FB</v>
          </cell>
        </row>
        <row r="1425">
          <cell r="B1425" t="str">
            <v xml:space="preserve">111-218 -IDR-Deutsche Bank </v>
          </cell>
        </row>
        <row r="1426">
          <cell r="B1426" t="str">
            <v>111-219 -IDR-Fortis Bank</v>
          </cell>
        </row>
        <row r="1427">
          <cell r="B1427" t="str">
            <v>111-220 -IDR-Hongkong Shanghai BC</v>
          </cell>
        </row>
        <row r="1428">
          <cell r="B1428" t="str">
            <v>111-221 -IDR-Standard Chartered Bank</v>
          </cell>
        </row>
        <row r="1429">
          <cell r="B1429" t="str">
            <v>111-299 -IDR-Other Banks</v>
          </cell>
        </row>
        <row r="1430">
          <cell r="B1430" t="str">
            <v>111-301 -USD-Bank Central Asia</v>
          </cell>
        </row>
        <row r="1431">
          <cell r="B1431" t="str">
            <v>111-302 -USD-Bank Danamon  Tbk</v>
          </cell>
        </row>
        <row r="1432">
          <cell r="B1432" t="str">
            <v>111-303 -USD-Bank Global</v>
          </cell>
        </row>
        <row r="1433">
          <cell r="B1433" t="str">
            <v>111-304 -USD-Bank Internasional Indonesia Tbk</v>
          </cell>
        </row>
        <row r="1434">
          <cell r="B1434" t="str">
            <v>111-305 -USD-Bank Lippo</v>
          </cell>
        </row>
        <row r="1435">
          <cell r="B1435" t="str">
            <v>111-306 -USD-Bank Mandiri Syariah</v>
          </cell>
        </row>
        <row r="1436">
          <cell r="B1436" t="str">
            <v>111-307 -USD-Bank Mandiri Tbk</v>
          </cell>
        </row>
        <row r="1437">
          <cell r="B1437" t="str">
            <v>111-308 -USD-Bank Mega Tbk</v>
          </cell>
        </row>
        <row r="1438">
          <cell r="B1438" t="str">
            <v>111-309 -USD-Bank Negara Indonesia Tbk</v>
          </cell>
        </row>
        <row r="1439">
          <cell r="B1439" t="str">
            <v>111-310 -USD-Bank Niaga</v>
          </cell>
        </row>
        <row r="1440">
          <cell r="B1440" t="str">
            <v>111-311 -USD-Bank Nusa</v>
          </cell>
        </row>
        <row r="1441">
          <cell r="B1441" t="str">
            <v>111-312 -USD-Bank of New York</v>
          </cell>
        </row>
        <row r="1442">
          <cell r="B1442" t="str">
            <v>111-313 -USD-Bank Pan Indonesia Tbk</v>
          </cell>
        </row>
        <row r="1443">
          <cell r="B1443" t="str">
            <v>111-314 -USD-Bank Permata</v>
          </cell>
        </row>
        <row r="1444">
          <cell r="B1444" t="str">
            <v>111-315 -USD-Bank Resona Perdania</v>
          </cell>
        </row>
        <row r="1445">
          <cell r="B1445" t="str">
            <v>111-316 -USD-Citibank N.A.</v>
          </cell>
        </row>
        <row r="1446">
          <cell r="B1446" t="str">
            <v>111-317 -USD-Credit Suisee FB</v>
          </cell>
        </row>
        <row r="1447">
          <cell r="B1447" t="str">
            <v xml:space="preserve">111-318 -USD-Deutsche Bank </v>
          </cell>
        </row>
        <row r="1448">
          <cell r="B1448" t="str">
            <v>111-319 -USD-Fortis Bank</v>
          </cell>
        </row>
        <row r="1449">
          <cell r="B1449" t="str">
            <v>111-320 -USD-Hongkong Shanghai BC</v>
          </cell>
        </row>
        <row r="1450">
          <cell r="B1450" t="str">
            <v>111-321 -USD-Standard Chartered Bank</v>
          </cell>
        </row>
        <row r="1451">
          <cell r="B1451" t="str">
            <v>111-399 -USD-Other Banks</v>
          </cell>
        </row>
        <row r="1452">
          <cell r="B1452" t="str">
            <v>111-401 -EUR-Bank Central Asia</v>
          </cell>
        </row>
        <row r="1453">
          <cell r="B1453" t="str">
            <v>111-402 -EUR-Bank Danamon  Tbk</v>
          </cell>
        </row>
        <row r="1454">
          <cell r="B1454" t="str">
            <v>111-403 -EUR-Bank Global</v>
          </cell>
        </row>
        <row r="1455">
          <cell r="B1455" t="str">
            <v>111-404 -EUR-Bank Internasional Indonesia Tbk</v>
          </cell>
        </row>
        <row r="1456">
          <cell r="B1456" t="str">
            <v>111-405 -EUR-Bank Lippo</v>
          </cell>
        </row>
        <row r="1457">
          <cell r="B1457" t="str">
            <v>111-406 -EUR-Bank Mandiri Syariah</v>
          </cell>
        </row>
        <row r="1458">
          <cell r="B1458" t="str">
            <v>111-407 -EUR-Bank Mandiri Tbk</v>
          </cell>
        </row>
        <row r="1459">
          <cell r="B1459" t="str">
            <v>111-408 -EUR-Bank Mega Tbk</v>
          </cell>
        </row>
        <row r="1460">
          <cell r="B1460" t="str">
            <v>111-409 -EUR-Bank Negara Indonesia Tbk</v>
          </cell>
        </row>
        <row r="1461">
          <cell r="B1461" t="str">
            <v>111-410 -EUR-Bank Niaga</v>
          </cell>
        </row>
        <row r="1462">
          <cell r="B1462" t="str">
            <v>111-411 -EUR-Bank Nusa</v>
          </cell>
        </row>
        <row r="1463">
          <cell r="B1463" t="str">
            <v>111-412 -EUR-Bank of New York</v>
          </cell>
        </row>
        <row r="1464">
          <cell r="B1464" t="str">
            <v>111-413 -EUR-Bank Pan Indonesia Tbk</v>
          </cell>
        </row>
        <row r="1465">
          <cell r="B1465" t="str">
            <v>111-414 -EUR-Bank Permata</v>
          </cell>
        </row>
        <row r="1466">
          <cell r="B1466" t="str">
            <v>111-415 -EUR-Bank Resona Perdania</v>
          </cell>
        </row>
        <row r="1467">
          <cell r="B1467" t="str">
            <v>111-416 -EUR-Citibank N.A.</v>
          </cell>
        </row>
        <row r="1468">
          <cell r="B1468" t="str">
            <v>111-417 -EUR-Credit Suisee FB</v>
          </cell>
        </row>
        <row r="1469">
          <cell r="B1469" t="str">
            <v xml:space="preserve">111-418 -EUR-Deutsche Bank </v>
          </cell>
        </row>
        <row r="1470">
          <cell r="B1470" t="str">
            <v>111-419 -EUR-Fortis Bank</v>
          </cell>
        </row>
        <row r="1471">
          <cell r="B1471" t="str">
            <v>111-420 -EUR-Hongkong Shanghai BC</v>
          </cell>
        </row>
        <row r="1472">
          <cell r="B1472" t="str">
            <v>111-421 -EUR-Standard Chartered Bank</v>
          </cell>
        </row>
        <row r="1473">
          <cell r="B1473" t="str">
            <v>111-499 -EUR-Other Banks</v>
          </cell>
        </row>
        <row r="1474">
          <cell r="B1474" t="str">
            <v>111-501 -HKD-Citibank N.A.</v>
          </cell>
        </row>
        <row r="1475">
          <cell r="B1475" t="str">
            <v>111-502 -HKD-Hongkong Shanghai BC</v>
          </cell>
        </row>
        <row r="1476">
          <cell r="B1476" t="str">
            <v>111-503 -HKD-Other Bank-01</v>
          </cell>
        </row>
        <row r="1477">
          <cell r="B1477" t="str">
            <v>111-504 -HKD-Other Bank-02</v>
          </cell>
        </row>
        <row r="1478">
          <cell r="B1478" t="str">
            <v>111-551 -Other Curr Bank-01</v>
          </cell>
        </row>
        <row r="1479">
          <cell r="B1479" t="str">
            <v>111-552 -Other Curr Bank-02</v>
          </cell>
        </row>
        <row r="1480">
          <cell r="B1480" t="str">
            <v>111-601 -IDR-TD-PT Bank Mega Tbk</v>
          </cell>
        </row>
        <row r="1481">
          <cell r="B1481" t="str">
            <v>111-602 -IDR-TD-Citibank NA</v>
          </cell>
        </row>
        <row r="1482">
          <cell r="B1482" t="str">
            <v>111-603 -IDR-TD-Other Bank-01</v>
          </cell>
        </row>
        <row r="1483">
          <cell r="B1483" t="str">
            <v>111-701 -USD-TD-Bank Mega Tbk</v>
          </cell>
        </row>
        <row r="1484">
          <cell r="B1484" t="str">
            <v xml:space="preserve">111-702 -USD-TD-Fortis Bank </v>
          </cell>
        </row>
        <row r="1485">
          <cell r="B1485" t="str">
            <v>111-703 -USD-TD-Bank Mandiri</v>
          </cell>
        </row>
        <row r="1486">
          <cell r="B1486" t="str">
            <v>111-704 -USD-TD-Standard Chartered</v>
          </cell>
        </row>
        <row r="1487">
          <cell r="B1487" t="str">
            <v>111-705 -USD-TD-Bank Internasional Indonesia</v>
          </cell>
        </row>
        <row r="1488">
          <cell r="B1488" t="str">
            <v>111-750 -USD-TD-Other Bank-01</v>
          </cell>
        </row>
        <row r="1489">
          <cell r="B1489" t="str">
            <v>111-751 -EUR-TD-Other Bank-01</v>
          </cell>
        </row>
        <row r="1490">
          <cell r="B1490" t="str">
            <v>111-770 -EUR-TD-Other Bank-02</v>
          </cell>
        </row>
        <row r="1491">
          <cell r="B1491" t="str">
            <v>111-771 -HKD-TD-Other Bank-01</v>
          </cell>
        </row>
        <row r="1492">
          <cell r="B1492" t="str">
            <v>111-780 -Other Curr-TD-Bank-02</v>
          </cell>
        </row>
        <row r="1493">
          <cell r="B1493" t="str">
            <v>111-790 -HKD-TD-Other Bank-02</v>
          </cell>
        </row>
        <row r="1494">
          <cell r="B1494" t="str">
            <v>111-791 -Other Curr-TD-Bank-01</v>
          </cell>
        </row>
        <row r="1495">
          <cell r="B1495" t="str">
            <v>111-801 -Cash in Transit :</v>
          </cell>
        </row>
        <row r="1496">
          <cell r="B1496" t="str">
            <v>111-901 -CSFB-Cash Deposit</v>
          </cell>
        </row>
        <row r="1497">
          <cell r="B1497" t="str">
            <v>111-902 -CSFB-Service Account</v>
          </cell>
        </row>
        <row r="1498">
          <cell r="B1498" t="str">
            <v>111-903 -CSFB-Collection Account</v>
          </cell>
        </row>
        <row r="1499">
          <cell r="B1499" t="str">
            <v>111-904 -STANDCHART-Bank Account</v>
          </cell>
        </row>
        <row r="1500">
          <cell r="B1500" t="str">
            <v>111-905 -BONY-Collection account</v>
          </cell>
        </row>
        <row r="1501">
          <cell r="B1501" t="str">
            <v>111-906 -BONY-Reserve Account</v>
          </cell>
        </row>
        <row r="1502">
          <cell r="B1502" t="str">
            <v xml:space="preserve">111-907 -BONY-DSRAccount </v>
          </cell>
        </row>
        <row r="1503">
          <cell r="B1503" t="str">
            <v>111-908 -BONY-Distribution account</v>
          </cell>
        </row>
        <row r="1504">
          <cell r="B1504" t="str">
            <v>111-999 -Restrict TD-Others</v>
          </cell>
        </row>
        <row r="1505">
          <cell r="B1505" t="str">
            <v>112-101 -Invest in Time Deposit-01</v>
          </cell>
        </row>
        <row r="1506">
          <cell r="B1506" t="str">
            <v>112-199 -Invest in Time Deposit-02</v>
          </cell>
        </row>
        <row r="1507">
          <cell r="B1507" t="str">
            <v>112-201 -Invest in Marketable Sec-01</v>
          </cell>
        </row>
        <row r="1508">
          <cell r="B1508" t="str">
            <v>112-299 -Invest in Marketable Sec-02</v>
          </cell>
        </row>
        <row r="1509">
          <cell r="B1509" t="str">
            <v>112-301 -Invest in Stock-01</v>
          </cell>
        </row>
        <row r="1510">
          <cell r="B1510" t="str">
            <v>112-399 -Invest in Stock-02</v>
          </cell>
        </row>
        <row r="1511">
          <cell r="B1511" t="str">
            <v>113-101 -Receivable-Pertamina</v>
          </cell>
        </row>
        <row r="1512">
          <cell r="B1512" t="str">
            <v>113-102 -Receivable-Malacca Brantas Finance</v>
          </cell>
        </row>
        <row r="1513">
          <cell r="B1513" t="str">
            <v>113-103 -Receivable-PGN</v>
          </cell>
        </row>
        <row r="1514">
          <cell r="B1514" t="str">
            <v>113-104 -Receivable-PLN</v>
          </cell>
        </row>
        <row r="1515">
          <cell r="B1515" t="str">
            <v>113-105 -Receivable-Petrokimia Gresik</v>
          </cell>
        </row>
        <row r="1516">
          <cell r="B1516" t="str">
            <v>113-106 -Receivable-Indogas</v>
          </cell>
        </row>
        <row r="1517">
          <cell r="B1517" t="str">
            <v>113-107 -Receivable-Petrochina Int'l Java Ltd.</v>
          </cell>
        </row>
        <row r="1518">
          <cell r="B1518" t="str">
            <v>113-197 -Receivable-Local Customer-01</v>
          </cell>
        </row>
        <row r="1519">
          <cell r="B1519" t="str">
            <v>113-198 -Receivable-Local Customer-02</v>
          </cell>
        </row>
        <row r="1520">
          <cell r="B1520" t="str">
            <v>113-199 -Receivable-Local Customer-03</v>
          </cell>
        </row>
        <row r="1521">
          <cell r="B1521" t="str">
            <v>113-201 -Receivable-Itochu Petroleum Co (S) Pte Ltd</v>
          </cell>
        </row>
        <row r="1522">
          <cell r="B1522" t="str">
            <v>113-202 -Receivable-BP Singapore Pte Ltd</v>
          </cell>
        </row>
        <row r="1523">
          <cell r="B1523" t="str">
            <v>113-203 -Receivable-Mitsubishi</v>
          </cell>
        </row>
        <row r="1524">
          <cell r="B1524" t="str">
            <v>113-204 -Receivable-Petro Diamond Pte Ltd.</v>
          </cell>
        </row>
        <row r="1525">
          <cell r="B1525" t="str">
            <v>113-297 -Receivable-Foreign Customer-01</v>
          </cell>
        </row>
        <row r="1526">
          <cell r="B1526" t="str">
            <v>113-298 -Receivable-Foreign Customer-02</v>
          </cell>
        </row>
        <row r="1527">
          <cell r="B1527" t="str">
            <v>113-299 -Receivable-Foreign Customer-03</v>
          </cell>
        </row>
        <row r="1528">
          <cell r="B1528" t="str">
            <v>113-301 -Allowance for Doubtfull Account</v>
          </cell>
        </row>
        <row r="1529">
          <cell r="B1529" t="str">
            <v>113-401 -Employee Receivable</v>
          </cell>
        </row>
        <row r="1530">
          <cell r="B1530" t="str">
            <v>113-402 -Pacework</v>
          </cell>
        </row>
        <row r="1531">
          <cell r="B1531" t="str">
            <v>113-403 -Gas Transportation Fee</v>
          </cell>
        </row>
        <row r="1532">
          <cell r="B1532" t="str">
            <v>113-404 -Pertamina-Pipe maintenance</v>
          </cell>
        </row>
        <row r="1533">
          <cell r="B1533" t="str">
            <v>113-405 -Pertamina-Over(Under) Lifting</v>
          </cell>
        </row>
        <row r="1534">
          <cell r="B1534" t="str">
            <v>113-406 -VAT-IN/OUT Receivable</v>
          </cell>
        </row>
        <row r="1535">
          <cell r="B1535" t="str">
            <v>113-407 -Supplier/Vendor Receivable</v>
          </cell>
        </row>
        <row r="1536">
          <cell r="B1536" t="str">
            <v>113-408 -Overhead Income from IJV</v>
          </cell>
        </row>
        <row r="1537">
          <cell r="B1537" t="str">
            <v>113-409 -Interest Receivables</v>
          </cell>
        </row>
        <row r="1538">
          <cell r="B1538" t="str">
            <v>113-410 -Allowance Receivables</v>
          </cell>
        </row>
        <row r="1539">
          <cell r="B1539" t="str">
            <v>113-498 -Other Receivable-Other</v>
          </cell>
        </row>
        <row r="1540">
          <cell r="B1540" t="str">
            <v>113-499 -Allowance for Doubtfull Other Receivables</v>
          </cell>
        </row>
        <row r="1541">
          <cell r="B1541" t="str">
            <v>114-101 -Sparepart Inventories</v>
          </cell>
        </row>
        <row r="1542">
          <cell r="B1542" t="str">
            <v>114-102 -Chemical Inventories</v>
          </cell>
        </row>
        <row r="1543">
          <cell r="B1543" t="str">
            <v>114-103 -Fuel/ Gas Inventories</v>
          </cell>
        </row>
        <row r="1544">
          <cell r="B1544" t="str">
            <v>114-199 -Others Inventories</v>
          </cell>
        </row>
        <row r="1545">
          <cell r="B1545" t="str">
            <v>114-201 -Sparepart Inventories</v>
          </cell>
        </row>
        <row r="1546">
          <cell r="B1546" t="str">
            <v>114-202 -Chemical Inventories</v>
          </cell>
        </row>
        <row r="1547">
          <cell r="B1547" t="str">
            <v>114-203 -Fuel/ Gas Inventories</v>
          </cell>
        </row>
        <row r="1548">
          <cell r="B1548" t="str">
            <v>114-299 -Others Inventories</v>
          </cell>
        </row>
        <row r="1549">
          <cell r="B1549" t="str">
            <v>115-101 -Preaid Exp-Project</v>
          </cell>
        </row>
        <row r="1550">
          <cell r="B1550" t="str">
            <v>115-102 -Preaid Exp-Office Rent</v>
          </cell>
        </row>
        <row r="1551">
          <cell r="B1551" t="str">
            <v>115-103 -Preaid Exp-House Rent</v>
          </cell>
        </row>
        <row r="1552">
          <cell r="B1552" t="str">
            <v>115-104 -Preaid Exp-Service Charge</v>
          </cell>
        </row>
        <row r="1553">
          <cell r="B1553" t="str">
            <v>115-105 -Preaid Exp-Car Rent</v>
          </cell>
        </row>
        <row r="1554">
          <cell r="B1554" t="str">
            <v>115-106 -Preaid Exp-Insurance</v>
          </cell>
        </row>
        <row r="1555">
          <cell r="B1555" t="str">
            <v>115-199 -Preaid Exp-Others</v>
          </cell>
        </row>
        <row r="1556">
          <cell r="B1556" t="str">
            <v>115-201 -Preaid Exp-BPPKA</v>
          </cell>
        </row>
        <row r="1557">
          <cell r="B1557" t="str">
            <v>115-202 -Preaid Exp-Employee</v>
          </cell>
        </row>
        <row r="1558">
          <cell r="B1558" t="str">
            <v>115-203 -Advance Others</v>
          </cell>
        </row>
        <row r="1559">
          <cell r="B1559" t="str">
            <v>115-204 -Prepaid Exp &amp; Other Asset-Fascilities</v>
          </cell>
        </row>
        <row r="1560">
          <cell r="B1560" t="str">
            <v>115-205 -Prepaid Exp &amp; Other Asset-Ofice Relocation</v>
          </cell>
        </row>
        <row r="1561">
          <cell r="B1561" t="str">
            <v>115-206 -Prepaid Exp &amp; Other Asset-Bank Fees</v>
          </cell>
        </row>
        <row r="1562">
          <cell r="B1562" t="str">
            <v>115-207 -Prepaid Exp &amp; Other Asset-Drilling</v>
          </cell>
        </row>
        <row r="1563">
          <cell r="B1563" t="str">
            <v>115-299 -Prepaid Exp &amp; Other Asset-Others</v>
          </cell>
        </row>
        <row r="1564">
          <cell r="B1564" t="str">
            <v>116-101 -Witholding Tax</v>
          </cell>
        </row>
        <row r="1565">
          <cell r="B1565" t="str">
            <v>116-201 -Prepaid Income Tax Art 4 (2)</v>
          </cell>
        </row>
        <row r="1566">
          <cell r="B1566" t="str">
            <v>116-202 -Prepaid Income Tax Art 21</v>
          </cell>
        </row>
        <row r="1567">
          <cell r="B1567" t="str">
            <v>116-203 -Prepaid Income Tax Art 22</v>
          </cell>
        </row>
        <row r="1568">
          <cell r="B1568" t="str">
            <v>116-204 -Prepaid Income Tax Art 23</v>
          </cell>
        </row>
        <row r="1569">
          <cell r="B1569" t="str">
            <v>116-205 -Prepaid Income Tax Art 25</v>
          </cell>
        </row>
        <row r="1570">
          <cell r="B1570" t="str">
            <v>116-206 -Prepaid Income Tax Art 26</v>
          </cell>
        </row>
        <row r="1571">
          <cell r="B1571" t="str">
            <v>116-301 -VAT-IN</v>
          </cell>
        </row>
        <row r="1572">
          <cell r="B1572" t="str">
            <v>116-401 -Prepaid tax Others:</v>
          </cell>
        </row>
        <row r="1573">
          <cell r="B1573" t="str">
            <v>117-101 -Deferred of right issue cost</v>
          </cell>
        </row>
        <row r="1574">
          <cell r="B1574" t="str">
            <v>121-101 -Due from Asian Worldwide Group Ltd</v>
          </cell>
        </row>
        <row r="1575">
          <cell r="B1575" t="str">
            <v>121-102 -Due from Bakrie Capital Indonesia</v>
          </cell>
        </row>
        <row r="1576">
          <cell r="B1576" t="str">
            <v>121-103 -Due from Costa International Group Ltd</v>
          </cell>
        </row>
        <row r="1577">
          <cell r="B1577" t="str">
            <v>121-104 -Due from Eastern Hydro Carbon (FEHL)</v>
          </cell>
        </row>
        <row r="1578">
          <cell r="B1578" t="str">
            <v>121-105 -Due from EMP Exploration</v>
          </cell>
        </row>
        <row r="1579">
          <cell r="B1579" t="str">
            <v>121-106 -Due from EMP Kangean</v>
          </cell>
        </row>
        <row r="1580">
          <cell r="B1580" t="str">
            <v>121-107 -Due from Energi Bumi Persada (EBP)</v>
          </cell>
        </row>
        <row r="1581">
          <cell r="B1581" t="str">
            <v>121-108 -Due from Energi Mega Persada Tbk (Holding)</v>
          </cell>
        </row>
        <row r="1582">
          <cell r="B1582" t="str">
            <v>121-109 -Due from Energi Mega Pratama Inc.</v>
          </cell>
        </row>
        <row r="1583">
          <cell r="B1583" t="str">
            <v>121-110 -Due from Energi Timur Jauh (ETJ)</v>
          </cell>
        </row>
        <row r="1584">
          <cell r="B1584" t="str">
            <v>121-111 -Due from Global Overseas Enterprise</v>
          </cell>
        </row>
        <row r="1585">
          <cell r="B1585" t="str">
            <v>121-112 -Due from Hartindo Adhi Kencana</v>
          </cell>
        </row>
        <row r="1586">
          <cell r="B1586" t="str">
            <v>121-113 -Due from Imbang Tata Alam</v>
          </cell>
        </row>
        <row r="1587">
          <cell r="B1587" t="str">
            <v>121-114 -Due from Insani Mitrasani Gelam (IMG)</v>
          </cell>
        </row>
        <row r="1588">
          <cell r="B1588" t="str">
            <v>121-115 -Due from Jasa Karya Utama</v>
          </cell>
        </row>
        <row r="1589">
          <cell r="B1589" t="str">
            <v>121-116 -Due from Jaya Wijaya Raya (JWR)</v>
          </cell>
        </row>
        <row r="1590">
          <cell r="B1590" t="str">
            <v>121-117 -Due from Kalila (Bentu) Pty Ltd</v>
          </cell>
        </row>
        <row r="1591">
          <cell r="B1591" t="str">
            <v>121-118 -Due from Kalila (Korinci Baru) Pty Ltd</v>
          </cell>
        </row>
        <row r="1592">
          <cell r="B1592" t="str">
            <v>121-119 -Due from Kalila Energi Hijau</v>
          </cell>
        </row>
        <row r="1593">
          <cell r="B1593" t="str">
            <v>121-120 -Due from Kalila Energi Ltd (KEL)</v>
          </cell>
        </row>
        <row r="1594">
          <cell r="B1594" t="str">
            <v>121-121 -Due from Kondur Petroleum SA</v>
          </cell>
        </row>
        <row r="1595">
          <cell r="B1595" t="str">
            <v>121-122 -Due from Ladinda Petro Indo</v>
          </cell>
        </row>
        <row r="1596">
          <cell r="B1596" t="str">
            <v>121-123 -Due from Lapindo Brantas Inc (LBI)</v>
          </cell>
        </row>
        <row r="1597">
          <cell r="B1597" t="str">
            <v>121-124 -Due from Mallaca Bratntas Finance (MBF)</v>
          </cell>
        </row>
        <row r="1598">
          <cell r="B1598" t="str">
            <v>121-125 -Due from Mitra Andalan Mandiri</v>
          </cell>
        </row>
        <row r="1599">
          <cell r="B1599" t="str">
            <v>121-126 -Due from Mitra Guna Tribakti</v>
          </cell>
        </row>
        <row r="1600">
          <cell r="B1600" t="str">
            <v>121-127 -Due from Mitrasani Lestari Nusa</v>
          </cell>
        </row>
        <row r="1601">
          <cell r="B1601" t="str">
            <v>121-128 -Due from Multi Energitama Lestari</v>
          </cell>
        </row>
        <row r="1602">
          <cell r="B1602" t="str">
            <v>121-129 -Due from Pan Asia Enterprise Ltd</v>
          </cell>
        </row>
        <row r="1603">
          <cell r="B1603" t="str">
            <v>121-130 -Due from RHI Corporation</v>
          </cell>
        </row>
        <row r="1604">
          <cell r="B1604" t="str">
            <v>121-131 -Due from Semberani Persada Oil (SEMCO)</v>
          </cell>
        </row>
        <row r="1605">
          <cell r="B1605" t="str">
            <v>121-132 -Due from Tunas Harapan Perkasa (THP)</v>
          </cell>
        </row>
        <row r="1606">
          <cell r="B1606" t="str">
            <v>121-133 -Due from Kalila (Korinci Baru) Ltd.</v>
          </cell>
        </row>
        <row r="1607">
          <cell r="B1607" t="str">
            <v>121-134 -Due from Kalila (Korinci Baru) Opr. Pty. Ltd.</v>
          </cell>
        </row>
        <row r="1608">
          <cell r="B1608" t="str">
            <v>121-135 -Due from Kalila (Bentu) Ltd.</v>
          </cell>
        </row>
        <row r="1609">
          <cell r="B1609" t="str">
            <v>121-136 -Due from Kalila (Bentu) Opr. Pty. Ltd.</v>
          </cell>
        </row>
        <row r="1610">
          <cell r="B1610" t="str">
            <v>121-137 -Due from Energi Daya Persada (Brantas Ind)</v>
          </cell>
        </row>
        <row r="1611">
          <cell r="B1611" t="str">
            <v>121-197 -Due from Other Related parties-01</v>
          </cell>
        </row>
        <row r="1612">
          <cell r="B1612" t="str">
            <v>121-198 -Due from Other Related parties-02</v>
          </cell>
        </row>
        <row r="1613">
          <cell r="B1613" t="str">
            <v>121-199 -Due from Other Related parties-03</v>
          </cell>
        </row>
        <row r="1614">
          <cell r="B1614" t="str">
            <v>121-201 -Due from shold Luxuriance Assets Ltd</v>
          </cell>
        </row>
        <row r="1615">
          <cell r="B1615" t="str">
            <v>121-202 -Due from shold PT Mitra Andalan Mandiri</v>
          </cell>
        </row>
        <row r="1616">
          <cell r="B1616" t="str">
            <v>121-203 -Due from shold Ichsan Rizal</v>
          </cell>
        </row>
        <row r="1617">
          <cell r="B1617" t="str">
            <v>121-297 -Due from shold Other-01</v>
          </cell>
        </row>
        <row r="1618">
          <cell r="B1618" t="str">
            <v>121-298 -Due from shold Other-02</v>
          </cell>
        </row>
        <row r="1619">
          <cell r="B1619" t="str">
            <v>121-299 -Due from shold Other-03</v>
          </cell>
        </row>
        <row r="1620">
          <cell r="B1620" t="str">
            <v>122-101 -Investment in Bentu</v>
          </cell>
        </row>
        <row r="1621">
          <cell r="B1621" t="str">
            <v>122-102 -Investment in Costa</v>
          </cell>
        </row>
        <row r="1622">
          <cell r="B1622" t="str">
            <v>122-103 -Investment in EMP Finance BV</v>
          </cell>
        </row>
        <row r="1623">
          <cell r="B1623" t="str">
            <v>122-104 -Investment in EMP Inc.</v>
          </cell>
        </row>
        <row r="1624">
          <cell r="B1624" t="str">
            <v>122-105 -Investment in IMG</v>
          </cell>
        </row>
        <row r="1625">
          <cell r="B1625" t="str">
            <v>122-106 -Investment in ITA</v>
          </cell>
        </row>
        <row r="1626">
          <cell r="B1626" t="str">
            <v>122-107 -Investment in Kalila Energy Ltd</v>
          </cell>
        </row>
        <row r="1627">
          <cell r="B1627" t="str">
            <v>122-108 -Investment in Korinci</v>
          </cell>
        </row>
        <row r="1628">
          <cell r="B1628" t="str">
            <v>122-109 -Investment in LBI</v>
          </cell>
        </row>
        <row r="1629">
          <cell r="B1629" t="str">
            <v>122-110 -Investment in MBF</v>
          </cell>
        </row>
        <row r="1630">
          <cell r="B1630" t="str">
            <v>122-111 -Investment in PAN</v>
          </cell>
        </row>
        <row r="1631">
          <cell r="B1631" t="str">
            <v>122-112 -Investment in KPSA</v>
          </cell>
        </row>
        <row r="1632">
          <cell r="B1632" t="str">
            <v>122-113 -Investment in RHI</v>
          </cell>
        </row>
        <row r="1633">
          <cell r="B1633" t="str">
            <v>122-114 -Investment in Semco</v>
          </cell>
        </row>
        <row r="1634">
          <cell r="B1634" t="str">
            <v>122-115 -Investment in THP</v>
          </cell>
        </row>
        <row r="1635">
          <cell r="B1635" t="str">
            <v>122-116 -Investment in EMP Exploration, Ltd.</v>
          </cell>
        </row>
        <row r="1636">
          <cell r="B1636" t="str">
            <v>122-117 -Investment in Brantas PSC</v>
          </cell>
        </row>
        <row r="1637">
          <cell r="B1637" t="str">
            <v>122-118 -Investment in Kangean PSC</v>
          </cell>
        </row>
        <row r="1638">
          <cell r="B1638" t="str">
            <v>122-119 -Investment in Malaka PSC</v>
          </cell>
        </row>
        <row r="1639">
          <cell r="B1639" t="str">
            <v>122-120 -Investment in Bentu PSC</v>
          </cell>
        </row>
        <row r="1640">
          <cell r="B1640" t="str">
            <v>122-121 -Investment in Semberah PSC</v>
          </cell>
        </row>
        <row r="1641">
          <cell r="B1641" t="str">
            <v>122-122 -Investment in Gebang PSC</v>
          </cell>
        </row>
        <row r="1642">
          <cell r="B1642" t="str">
            <v>122-123 -Investment in Korinci Baru PSC</v>
          </cell>
        </row>
        <row r="1643">
          <cell r="B1643" t="str">
            <v>122-124 -Investment in Gelam PSC</v>
          </cell>
        </row>
        <row r="1644">
          <cell r="B1644" t="str">
            <v>122-195 -Investment in PSC, Cost Poll Efect</v>
          </cell>
        </row>
        <row r="1645">
          <cell r="B1645" t="str">
            <v>122-196 -Investment in from FOREX Adjustment</v>
          </cell>
        </row>
        <row r="1646">
          <cell r="B1646" t="str">
            <v>122-197 -Investment in other subsidiaries-01</v>
          </cell>
        </row>
        <row r="1647">
          <cell r="B1647" t="str">
            <v>122-198 -Investment in other subsidiaries-02</v>
          </cell>
        </row>
        <row r="1648">
          <cell r="B1648" t="str">
            <v>122-199 -Investment in other subsidiaries-03</v>
          </cell>
        </row>
        <row r="1649">
          <cell r="B1649" t="str">
            <v>123-111 -Cost of Construction Utilities</v>
          </cell>
        </row>
        <row r="1650">
          <cell r="B1650" t="str">
            <v>123-112 -Cost of Drilling &amp; Production</v>
          </cell>
        </row>
        <row r="1651">
          <cell r="B1651" t="str">
            <v>123-113 -Cost of Production Facilities</v>
          </cell>
        </row>
        <row r="1652">
          <cell r="B1652" t="str">
            <v>123-115 -Cost of Furniture &amp; Fixtures-OGP</v>
          </cell>
        </row>
        <row r="1653">
          <cell r="B1653" t="str">
            <v>123-116 -Cost of Office Equipment-OGP</v>
          </cell>
        </row>
        <row r="1654">
          <cell r="B1654" t="str">
            <v>123-117 -Cost of Vehicles-OGP</v>
          </cell>
        </row>
        <row r="1655">
          <cell r="B1655" t="str">
            <v>123-118 -Deffered Cost of Gas</v>
          </cell>
        </row>
        <row r="1656">
          <cell r="B1656" t="str">
            <v>123-119 -Cost of Other Properties-OGP</v>
          </cell>
        </row>
        <row r="1657">
          <cell r="B1657" t="str">
            <v>123-121 -Acc.Depr/Amort of Construction Utilities</v>
          </cell>
        </row>
        <row r="1658">
          <cell r="B1658" t="str">
            <v>123-122 -Acc.Depr/Amort of Drilling &amp; Production</v>
          </cell>
        </row>
        <row r="1659">
          <cell r="B1659" t="str">
            <v>123-123 -Acc.Depr/Amort of Production Facilities</v>
          </cell>
        </row>
        <row r="1660">
          <cell r="B1660" t="str">
            <v>123-125 -Acc.Depr/Amort of Furniture &amp; Fixtures-OGP</v>
          </cell>
        </row>
        <row r="1661">
          <cell r="B1661" t="str">
            <v>123-126 -Acc.Depr/Amort of Office Equipment-OGP</v>
          </cell>
        </row>
        <row r="1662">
          <cell r="B1662" t="str">
            <v>123-127 -Acc.Depr/Amort of Vehicles-OGP</v>
          </cell>
        </row>
        <row r="1663">
          <cell r="B1663" t="str">
            <v>123-128 -Acc.Amort. Deffered Cost of Gas</v>
          </cell>
        </row>
        <row r="1664">
          <cell r="B1664" t="str">
            <v>123-129 -Acc.Depr/Amort of Other Properties-OGP</v>
          </cell>
        </row>
        <row r="1665">
          <cell r="B1665" t="str">
            <v>123-131 -WIP of Construction Utilities</v>
          </cell>
        </row>
        <row r="1666">
          <cell r="B1666" t="str">
            <v>123-132 -WIP of Drilling &amp; Production</v>
          </cell>
        </row>
        <row r="1667">
          <cell r="B1667" t="str">
            <v>123-133 -WIP of Production Facilities</v>
          </cell>
        </row>
        <row r="1668">
          <cell r="B1668" t="str">
            <v>123-139 -WIP of Other Properties-OGP</v>
          </cell>
        </row>
        <row r="1669">
          <cell r="B1669" t="str">
            <v>123-141 -Non recoverable cost</v>
          </cell>
        </row>
        <row r="1670">
          <cell r="B1670" t="str">
            <v>123-142 -Compensation, assistance and production bonus</v>
          </cell>
        </row>
        <row r="1671">
          <cell r="B1671" t="str">
            <v>123-211 -Cost of Furniture &amp; Fixtures-PNE</v>
          </cell>
        </row>
        <row r="1672">
          <cell r="B1672" t="str">
            <v>123-212 -Cost of Office Equipment-PNE</v>
          </cell>
        </row>
        <row r="1673">
          <cell r="B1673" t="str">
            <v>123-213 -Cost of Vehicles-PNE</v>
          </cell>
        </row>
        <row r="1674">
          <cell r="B1674" t="str">
            <v>123-221 -Acc.Depr of Furniture &amp; Fixtures-PNE</v>
          </cell>
        </row>
        <row r="1675">
          <cell r="B1675" t="str">
            <v>123-222 -Acc.Depr of Office Equipment-PNE</v>
          </cell>
        </row>
        <row r="1676">
          <cell r="B1676" t="str">
            <v>123-223 -Acc.Depr of Vehicles-PNE</v>
          </cell>
        </row>
        <row r="1677">
          <cell r="B1677" t="str">
            <v>123-231 -Work in progress of PNE</v>
          </cell>
        </row>
        <row r="1678">
          <cell r="B1678" t="str">
            <v>124-101 -Deftax-Fiscal Loss/ Unrecovered Cost</v>
          </cell>
        </row>
        <row r="1679">
          <cell r="B1679" t="str">
            <v>124-102 -Deftax- Non Capital Inventories</v>
          </cell>
        </row>
        <row r="1680">
          <cell r="B1680" t="str">
            <v>124-103 -Deftax-Depre/ Amortization</v>
          </cell>
        </row>
        <row r="1681">
          <cell r="B1681" t="str">
            <v>124-104 -Deftax-Empoyee Benefits</v>
          </cell>
        </row>
        <row r="1682">
          <cell r="B1682" t="str">
            <v>124-199 -Deftax-Others</v>
          </cell>
        </row>
        <row r="1683">
          <cell r="B1683" t="str">
            <v>125-101 -Abandonment and site restoration fund</v>
          </cell>
        </row>
        <row r="1684">
          <cell r="B1684" t="str">
            <v>125-201 -Unbilled VAT Receivable</v>
          </cell>
        </row>
        <row r="1685">
          <cell r="B1685" t="str">
            <v>126-101 -Cash deposits CFSB</v>
          </cell>
        </row>
        <row r="1686">
          <cell r="B1686" t="str">
            <v>126-199 -Other Long-term Investment</v>
          </cell>
        </row>
        <row r="1687">
          <cell r="B1687" t="str">
            <v>127-101 -Other Non Cur-Asset-Branch profit tax EKEL</v>
          </cell>
        </row>
        <row r="1688">
          <cell r="B1688" t="str">
            <v>127-102 -Other Non Cur-Asset-Branch profit tax KEL</v>
          </cell>
        </row>
        <row r="1689">
          <cell r="B1689" t="str">
            <v>127-103 -Other Non Cur-Asset-Penalties EKEL</v>
          </cell>
        </row>
        <row r="1690">
          <cell r="B1690" t="str">
            <v>127-104 -Other Non Cur-Asset-Penalties KEL</v>
          </cell>
        </row>
        <row r="1691">
          <cell r="B1691" t="str">
            <v>127-105 -Other Non Cur-Asset-Security deposit</v>
          </cell>
        </row>
        <row r="1692">
          <cell r="B1692" t="str">
            <v>127-106 -Other Non Cur-Asset-Deposit for Employee Benefits</v>
          </cell>
        </row>
        <row r="1693">
          <cell r="B1693" t="str">
            <v>127-107 -Other Non Cur-Asset-Employee</v>
          </cell>
        </row>
        <row r="1694">
          <cell r="B1694" t="str">
            <v>127-108 -Other Non Cur-Asset- Petrus Project</v>
          </cell>
        </row>
        <row r="1695">
          <cell r="B1695" t="str">
            <v>127-109 -Other Non Cur-Asset- Koperasi karyawan</v>
          </cell>
        </row>
        <row r="1696">
          <cell r="B1696" t="str">
            <v>127-198 -Other Non Cur-Asset- Other-01</v>
          </cell>
        </row>
        <row r="1697">
          <cell r="B1697" t="str">
            <v>127-199 -Other Non Cur-Asset- Other-02</v>
          </cell>
        </row>
        <row r="1698">
          <cell r="B1698" t="str">
            <v>211-101 -Short-Term CMA</v>
          </cell>
        </row>
        <row r="1699">
          <cell r="B1699" t="str">
            <v>211-102 -Short-Term Amerasia International</v>
          </cell>
        </row>
        <row r="1700">
          <cell r="B1700" t="str">
            <v>211-103 -Short-Term  Bank International Indonesia</v>
          </cell>
        </row>
        <row r="1701">
          <cell r="B1701" t="str">
            <v>211-104 -Short-Term Bank Niaga</v>
          </cell>
        </row>
        <row r="1702">
          <cell r="B1702" t="str">
            <v>211-105 -Short-Term Bank Permata, Tbk.</v>
          </cell>
        </row>
        <row r="1703">
          <cell r="B1703" t="str">
            <v>211-106 -Short-Term Credit Suisse FB</v>
          </cell>
        </row>
        <row r="1704">
          <cell r="B1704" t="str">
            <v>211-107 -Short-Term Mallaca Bratntas Finance (MBF)</v>
          </cell>
        </row>
        <row r="1705">
          <cell r="B1705" t="str">
            <v>211-108 -Short-Term Merill-Lynch</v>
          </cell>
        </row>
        <row r="1706">
          <cell r="B1706" t="str">
            <v>211-109 -Short-Term PMA</v>
          </cell>
        </row>
        <row r="1707">
          <cell r="B1707" t="str">
            <v>211-198 -Short-Term Bank Loan-Other 01</v>
          </cell>
        </row>
        <row r="1708">
          <cell r="B1708" t="str">
            <v>211-199 -Short-Term Bank Loan-Other 02</v>
          </cell>
        </row>
        <row r="1709">
          <cell r="B1709" t="str">
            <v>212-101 -Account Payable - Bentu</v>
          </cell>
        </row>
        <row r="1710">
          <cell r="B1710" t="str">
            <v>212-102 -Account Payable - Costa</v>
          </cell>
        </row>
        <row r="1711">
          <cell r="B1711" t="str">
            <v>212-103 -Account Payable - EMP Finance BV</v>
          </cell>
        </row>
        <row r="1712">
          <cell r="B1712" t="str">
            <v>212-104 -Account Payable - EMP Inc.</v>
          </cell>
        </row>
        <row r="1713">
          <cell r="B1713" t="str">
            <v>212-105 -Account Payable - IMG</v>
          </cell>
        </row>
        <row r="1714">
          <cell r="B1714" t="str">
            <v>212-106 -Account Payable - ITA</v>
          </cell>
        </row>
        <row r="1715">
          <cell r="B1715" t="str">
            <v>212-107 -Account Payable - Kalila Energy Ltd</v>
          </cell>
        </row>
        <row r="1716">
          <cell r="B1716" t="str">
            <v>212-108 -Account Payable - Korinci</v>
          </cell>
        </row>
        <row r="1717">
          <cell r="B1717" t="str">
            <v>212-109 -Account Payable - LBI</v>
          </cell>
        </row>
        <row r="1718">
          <cell r="B1718" t="str">
            <v>212-110 -Account Payable - MBF</v>
          </cell>
        </row>
        <row r="1719">
          <cell r="B1719" t="str">
            <v>212-111 -Account Payable - PAN</v>
          </cell>
        </row>
        <row r="1720">
          <cell r="B1720" t="str">
            <v>212-112 -Account Payable - PSC</v>
          </cell>
        </row>
        <row r="1721">
          <cell r="B1721" t="str">
            <v>212-113 -Account Payable - RHI</v>
          </cell>
        </row>
        <row r="1722">
          <cell r="B1722" t="str">
            <v>212-114 -Account Payable - Semco</v>
          </cell>
        </row>
        <row r="1723">
          <cell r="B1723" t="str">
            <v>212-115 -Account Payable - THP</v>
          </cell>
        </row>
        <row r="1724">
          <cell r="B1724" t="str">
            <v>212-116 -Account Payable - Brantas PSC</v>
          </cell>
        </row>
        <row r="1725">
          <cell r="B1725" t="str">
            <v>212-117 -Account Payable - other subsidiaries-01</v>
          </cell>
        </row>
        <row r="1726">
          <cell r="B1726" t="str">
            <v>212-118 -Account Payable - other subsidiaries-02</v>
          </cell>
        </row>
        <row r="1727">
          <cell r="B1727" t="str">
            <v>212-119 -Account Payable - other subsidiaries-03</v>
          </cell>
        </row>
        <row r="1728">
          <cell r="B1728" t="str">
            <v>212-999 -Account Payable - below IDR 100 Million</v>
          </cell>
        </row>
        <row r="1729">
          <cell r="B1729" t="str">
            <v>213-101 -Productions</v>
          </cell>
        </row>
        <row r="1730">
          <cell r="B1730" t="str">
            <v>213-102 -Production Support</v>
          </cell>
        </row>
        <row r="1731">
          <cell r="B1731" t="str">
            <v>213-103 -Project</v>
          </cell>
        </row>
        <row r="1732">
          <cell r="B1732" t="str">
            <v>213-104 -Drilling</v>
          </cell>
        </row>
        <row r="1733">
          <cell r="B1733" t="str">
            <v>213-105 -Profesional fee</v>
          </cell>
        </row>
        <row r="1734">
          <cell r="B1734" t="str">
            <v>213-106 -Geoligical &amp; Geophisical</v>
          </cell>
        </row>
        <row r="1735">
          <cell r="B1735" t="str">
            <v>213-107 -Salaries</v>
          </cell>
        </row>
        <row r="1736">
          <cell r="B1736" t="str">
            <v>213-108 -Interest of Loan</v>
          </cell>
        </row>
        <row r="1737">
          <cell r="B1737" t="str">
            <v>213-109 -Interest &amp; Tax Penalties</v>
          </cell>
        </row>
        <row r="1738">
          <cell r="B1738" t="str">
            <v>213-110 -Material</v>
          </cell>
        </row>
        <row r="1739">
          <cell r="B1739" t="str">
            <v>213-111 -Service Fees</v>
          </cell>
        </row>
        <row r="1740">
          <cell r="B1740" t="str">
            <v>213-112 -Financing costs</v>
          </cell>
        </row>
        <row r="1741">
          <cell r="B1741" t="str">
            <v>213-113 -Accrued-Office relocation</v>
          </cell>
        </row>
        <row r="1742">
          <cell r="B1742" t="str">
            <v>213-114 -Accrued-Office rent</v>
          </cell>
        </row>
        <row r="1743">
          <cell r="B1743" t="str">
            <v>213-115 -Legal &amp; Notary Fees</v>
          </cell>
        </row>
        <row r="1744">
          <cell r="B1744" t="str">
            <v>213-999 -Others Accrued Expenses</v>
          </cell>
        </row>
        <row r="1745">
          <cell r="B1745" t="str">
            <v>214-101 -Other w/holding tax</v>
          </cell>
        </row>
        <row r="1746">
          <cell r="B1746" t="str">
            <v>214-102 -Prior year branch profit tax (w/h tax)</v>
          </cell>
        </row>
        <row r="1747">
          <cell r="B1747" t="str">
            <v>214-201 -Payable Income Tax Art 4 (2)</v>
          </cell>
        </row>
        <row r="1748">
          <cell r="B1748" t="str">
            <v>214-202 -Payable Income Tax Art 21</v>
          </cell>
        </row>
        <row r="1749">
          <cell r="B1749" t="str">
            <v>214-203 -Payable Income Tax Art 22</v>
          </cell>
        </row>
        <row r="1750">
          <cell r="B1750" t="str">
            <v>214-204 -Payable Income Tax Art 23</v>
          </cell>
        </row>
        <row r="1751">
          <cell r="B1751" t="str">
            <v>214-205 -Payable Income Tax Art 25</v>
          </cell>
        </row>
        <row r="1752">
          <cell r="B1752" t="str">
            <v>214-206 -Payable Income Tax Art 26</v>
          </cell>
        </row>
        <row r="1753">
          <cell r="B1753" t="str">
            <v>214-301 -VAT-OUT</v>
          </cell>
        </row>
        <row r="1754">
          <cell r="B1754" t="str">
            <v>214-401 -Deviden Tax</v>
          </cell>
        </row>
        <row r="1755">
          <cell r="B1755" t="str">
            <v>214-501 -Foreign Tax Payable</v>
          </cell>
        </row>
        <row r="1756">
          <cell r="B1756" t="str">
            <v>214-502 -Tax payable others</v>
          </cell>
        </row>
        <row r="1757">
          <cell r="B1757" t="str">
            <v>215-101 -Curent Long-term CMA</v>
          </cell>
        </row>
        <row r="1758">
          <cell r="B1758" t="str">
            <v>215-102 -Current Long-term Amerasia International</v>
          </cell>
        </row>
        <row r="1759">
          <cell r="B1759" t="str">
            <v>215-103 -Current Long-term  Bank International Indonesia</v>
          </cell>
        </row>
        <row r="1760">
          <cell r="B1760" t="str">
            <v>215-104 -Current Long-term Bank Niaga</v>
          </cell>
        </row>
        <row r="1761">
          <cell r="B1761" t="str">
            <v>215-105 -Current Long-term Bank Permata, Tbk.</v>
          </cell>
        </row>
        <row r="1762">
          <cell r="B1762" t="str">
            <v>215-106 -Current Long-term Credit Suisse FB</v>
          </cell>
        </row>
        <row r="1763">
          <cell r="B1763" t="str">
            <v>215-107 -Current Long-term Mallaca Bratntas Finance (MBF)</v>
          </cell>
        </row>
        <row r="1764">
          <cell r="B1764" t="str">
            <v>215-108 -Current Long-term Merill-Lynch</v>
          </cell>
        </row>
        <row r="1765">
          <cell r="B1765" t="str">
            <v>215-109 -Current Long-term PMA</v>
          </cell>
        </row>
        <row r="1766">
          <cell r="B1766" t="str">
            <v>215-998 -Current Long-term Bank Loan-Other 01</v>
          </cell>
        </row>
        <row r="1767">
          <cell r="B1767" t="str">
            <v>215-999 -Current Long-term Bank Loan-Other 02</v>
          </cell>
        </row>
        <row r="1768">
          <cell r="B1768" t="str">
            <v>216-101 -Pertamina Over (Under) Lifting payable</v>
          </cell>
        </row>
        <row r="1769">
          <cell r="B1769" t="str">
            <v>216-102 -Overhead liabilities</v>
          </cell>
        </row>
        <row r="1770">
          <cell r="B1770" t="str">
            <v>216-103 -PGN- Tax or Pay</v>
          </cell>
        </row>
        <row r="1771">
          <cell r="B1771" t="str">
            <v>216-104 -Advance oil sales (net) - Itochu</v>
          </cell>
        </row>
        <row r="1772">
          <cell r="B1772" t="str">
            <v>216-105 -Deferred Financing Cost</v>
          </cell>
        </row>
        <row r="1773">
          <cell r="B1773" t="str">
            <v>216-106 -Holdback retention</v>
          </cell>
        </row>
        <row r="1774">
          <cell r="B1774" t="str">
            <v>216-107 -Merill lynch-Other Payables</v>
          </cell>
        </row>
        <row r="1775">
          <cell r="B1775" t="str">
            <v>216-999 -Other payables-Others</v>
          </cell>
        </row>
        <row r="1776">
          <cell r="B1776" t="str">
            <v>221-101 -Penalties &amp; Tax Pay-Branch profit tax EKEL</v>
          </cell>
        </row>
        <row r="1777">
          <cell r="B1777" t="str">
            <v>221-102 -Penalties &amp; Tax Pay-Branch profit tax KEL</v>
          </cell>
        </row>
        <row r="1778">
          <cell r="B1778" t="str">
            <v>221-103 -Penalties &amp; Tax Pay-Penalties EKEL</v>
          </cell>
        </row>
        <row r="1779">
          <cell r="B1779" t="str">
            <v>221-104 -Penalties &amp; Tax Pay-Penalties KEL</v>
          </cell>
        </row>
        <row r="1780">
          <cell r="B1780" t="str">
            <v>222-101 -Long-term CMA</v>
          </cell>
        </row>
        <row r="1781">
          <cell r="B1781" t="str">
            <v>222-102 -Long-term Amerasia International</v>
          </cell>
        </row>
        <row r="1782">
          <cell r="B1782" t="str">
            <v>222-103 -Long-term  Bank International Indonesia</v>
          </cell>
        </row>
        <row r="1783">
          <cell r="B1783" t="str">
            <v>222-104 -Long-term Bank Niaga</v>
          </cell>
        </row>
        <row r="1784">
          <cell r="B1784" t="str">
            <v>222-105 -Long-term Bank Permata, Tbk.</v>
          </cell>
        </row>
        <row r="1785">
          <cell r="B1785" t="str">
            <v>222-106 -Long-term Credit Suisse FB</v>
          </cell>
        </row>
        <row r="1786">
          <cell r="B1786" t="str">
            <v>222-107 -Long-term Mallaca Bratntas Finance (MBF)</v>
          </cell>
        </row>
        <row r="1787">
          <cell r="B1787" t="str">
            <v>222-108 -Long-term Merill-Lynch</v>
          </cell>
        </row>
        <row r="1788">
          <cell r="B1788" t="str">
            <v>222-109 -Long-term PMA</v>
          </cell>
        </row>
        <row r="1789">
          <cell r="B1789" t="str">
            <v>222-998 -Long-term Bank Loan-Other 01</v>
          </cell>
        </row>
        <row r="1790">
          <cell r="B1790" t="str">
            <v>222-999 -Long-term Bank Loan-Other 02</v>
          </cell>
        </row>
        <row r="1791">
          <cell r="B1791" t="str">
            <v>224-101 -Accrued-Employee benefits</v>
          </cell>
        </row>
        <row r="1792">
          <cell r="B1792" t="str">
            <v>225-101 -Abandonment and site restoration liability</v>
          </cell>
        </row>
        <row r="1793">
          <cell r="B1793" t="str">
            <v>226-101 -Due to Asian Worldwide Group Ltd</v>
          </cell>
        </row>
        <row r="1794">
          <cell r="B1794" t="str">
            <v>226-102 -Due to Bakrie Capital Indonesia</v>
          </cell>
        </row>
        <row r="1795">
          <cell r="B1795" t="str">
            <v>226-103 -Due to Costa International Group Ltd</v>
          </cell>
        </row>
        <row r="1796">
          <cell r="B1796" t="str">
            <v>226-104 -Due to Eastern Hydro Carbon (FEHL)</v>
          </cell>
        </row>
        <row r="1797">
          <cell r="B1797" t="str">
            <v>226-105 -Due to EMP Exploration</v>
          </cell>
        </row>
        <row r="1798">
          <cell r="B1798" t="str">
            <v>226-106 -Due to EMP Kangean</v>
          </cell>
        </row>
        <row r="1799">
          <cell r="B1799" t="str">
            <v>226-107 -Due to Energi Bumi Persada (EBP)</v>
          </cell>
        </row>
        <row r="1800">
          <cell r="B1800" t="str">
            <v>226-108 -Due to Energi Mega Persada Tbk (Holding)</v>
          </cell>
        </row>
        <row r="1801">
          <cell r="B1801" t="str">
            <v>226-109 -Due to Energi Mega Pratama Inc.</v>
          </cell>
        </row>
        <row r="1802">
          <cell r="B1802" t="str">
            <v>226-110 -Due to Energi Timur Jauh (ETJ)</v>
          </cell>
        </row>
        <row r="1803">
          <cell r="B1803" t="str">
            <v>226-111 -Due to Global Overseas Enterprise</v>
          </cell>
        </row>
        <row r="1804">
          <cell r="B1804" t="str">
            <v>226-112 -Due to Hartindo Adhi Kencana</v>
          </cell>
        </row>
        <row r="1805">
          <cell r="B1805" t="str">
            <v>226-113 -Due to Imbang Tata Alam</v>
          </cell>
        </row>
        <row r="1806">
          <cell r="B1806" t="str">
            <v>226-114 -Due to Insani Mitrasani Gelam (IMG)</v>
          </cell>
        </row>
        <row r="1807">
          <cell r="B1807" t="str">
            <v>226-115 -Due to Jasa Karya Utama</v>
          </cell>
        </row>
        <row r="1808">
          <cell r="B1808" t="str">
            <v>226-116 -Due to Jaya Wijaya Raya (JWR)</v>
          </cell>
        </row>
        <row r="1809">
          <cell r="B1809" t="str">
            <v>226-117 -Due to Kalila (Bentu) Pty Ltd</v>
          </cell>
        </row>
        <row r="1810">
          <cell r="B1810" t="str">
            <v>226-118 -Due to Kalila (Korinci Baru) Pty Ltd</v>
          </cell>
        </row>
        <row r="1811">
          <cell r="B1811" t="str">
            <v>226-119 -Due to Kalila Energi Hijau</v>
          </cell>
        </row>
        <row r="1812">
          <cell r="B1812" t="str">
            <v>226-120 -Due to Kalila Energi Ltd (KEL)</v>
          </cell>
        </row>
        <row r="1813">
          <cell r="B1813" t="str">
            <v>226-121 -Due to Kondur Petroleum SA</v>
          </cell>
        </row>
        <row r="1814">
          <cell r="B1814" t="str">
            <v>226-122 -Due to Ladinda Petro Indo</v>
          </cell>
        </row>
        <row r="1815">
          <cell r="B1815" t="str">
            <v>226-123 -Due to Lapindo Brantas Inc (LBI)</v>
          </cell>
        </row>
        <row r="1816">
          <cell r="B1816" t="str">
            <v>226-124 -Due to Mallaca Bratntas Finance (MBF)</v>
          </cell>
        </row>
        <row r="1817">
          <cell r="B1817" t="str">
            <v>226-125 -Due to Mitra Andalan Mandiri</v>
          </cell>
        </row>
        <row r="1818">
          <cell r="B1818" t="str">
            <v>226-126 -Due to Mitra Guna Tribakti</v>
          </cell>
        </row>
        <row r="1819">
          <cell r="B1819" t="str">
            <v>226-127 -Due to Mitrasani Lestari Nusa</v>
          </cell>
        </row>
        <row r="1820">
          <cell r="B1820" t="str">
            <v>226-128 -Due to Multi Energitama Lestari</v>
          </cell>
        </row>
        <row r="1821">
          <cell r="B1821" t="str">
            <v>226-129 -Due to Pan Asia Enterprise Ltd</v>
          </cell>
        </row>
        <row r="1822">
          <cell r="B1822" t="str">
            <v>226-130 -Due to RHI Corporation</v>
          </cell>
        </row>
        <row r="1823">
          <cell r="B1823" t="str">
            <v>226-131 -Due to Semberani Persada Oil (SEMCO)</v>
          </cell>
        </row>
        <row r="1824">
          <cell r="B1824" t="str">
            <v>226-132 -Due to Tunas Harapan Perkasa (THP)</v>
          </cell>
        </row>
        <row r="1825">
          <cell r="B1825" t="str">
            <v>226-133 -Due to Kalila (Korinci Baru) Ltd.</v>
          </cell>
        </row>
        <row r="1826">
          <cell r="B1826" t="str">
            <v>226-134 -Due to Kalila (Korinci Baru) Opr. Pty. Ltd.</v>
          </cell>
        </row>
        <row r="1827">
          <cell r="B1827" t="str">
            <v>226-135 -Due to Kalila (Bentu) Ltd.</v>
          </cell>
        </row>
        <row r="1828">
          <cell r="B1828" t="str">
            <v>226-136 -Due to Kalila (Bentu) Opr. Pty. Ltd.</v>
          </cell>
        </row>
        <row r="1829">
          <cell r="B1829" t="str">
            <v>226-136 -Due to Energi Daya Persada (Brantas Ind)</v>
          </cell>
        </row>
        <row r="1830">
          <cell r="B1830" t="str">
            <v>226-197 -Due to Other Related parties-01</v>
          </cell>
        </row>
        <row r="1831">
          <cell r="B1831" t="str">
            <v>226-198 -Due to Other Related parties-02</v>
          </cell>
        </row>
        <row r="1832">
          <cell r="B1832" t="str">
            <v>226-199 -Due to Other Related parties-03</v>
          </cell>
        </row>
        <row r="1833">
          <cell r="B1833" t="str">
            <v>231-101 -Minority Interest-Beginning Balance</v>
          </cell>
        </row>
        <row r="1834">
          <cell r="B1834" t="str">
            <v>231-102 -Minority Interest-(Addition) Deduction</v>
          </cell>
        </row>
        <row r="1835">
          <cell r="B1835" t="str">
            <v>311-101 -Captital Stock Hold-PT Energi Mega Persada Tbk</v>
          </cell>
        </row>
        <row r="1836">
          <cell r="B1836" t="str">
            <v>311-102 -Captital Stock Hold-Pan Asia Enterprise Ltd.</v>
          </cell>
        </row>
        <row r="1837">
          <cell r="B1837" t="str">
            <v>311-103 -Captital Stock Hold-Julianto Benhayudi</v>
          </cell>
        </row>
        <row r="1838">
          <cell r="B1838" t="str">
            <v>311-104 -Captital Stock Hold-RARL</v>
          </cell>
        </row>
        <row r="1839">
          <cell r="B1839" t="str">
            <v>311-105 -Captital Stock Hold-Others Entities-01</v>
          </cell>
        </row>
        <row r="1840">
          <cell r="B1840" t="str">
            <v>311-106 -Captital Stock Hold-Others Entities-02</v>
          </cell>
        </row>
        <row r="1841">
          <cell r="B1841" t="str">
            <v>311-107 -Captital Stock Hold-Others Entities-03</v>
          </cell>
        </row>
        <row r="1842">
          <cell r="B1842" t="str">
            <v>311-108 -Captital Stock Hold-Others Entities-04</v>
          </cell>
        </row>
        <row r="1843">
          <cell r="B1843" t="str">
            <v>311-109 -Captital Stock Hold-Others Entities-05</v>
          </cell>
        </row>
        <row r="1844">
          <cell r="B1844" t="str">
            <v>321-101 -Paid in capital-RHI</v>
          </cell>
        </row>
        <row r="1845">
          <cell r="B1845" t="str">
            <v>321-102 -Paid in capital-EMP Inc</v>
          </cell>
        </row>
        <row r="1846">
          <cell r="B1846" t="str">
            <v>321-103 -Paid in capital-MBF</v>
          </cell>
        </row>
        <row r="1847">
          <cell r="B1847" t="str">
            <v>321-104 -Paid in capital-THP</v>
          </cell>
        </row>
        <row r="1848">
          <cell r="B1848" t="str">
            <v>321-105 -Paid in capital-EMP Tbk</v>
          </cell>
        </row>
        <row r="1849">
          <cell r="B1849" t="str">
            <v>321-106 -Paid in capital-KEL</v>
          </cell>
        </row>
        <row r="1850">
          <cell r="B1850" t="str">
            <v>321-107 -Paid in capital-LBI</v>
          </cell>
        </row>
        <row r="1851">
          <cell r="B1851" t="str">
            <v>321-108 -Paid in capital-PAN</v>
          </cell>
        </row>
        <row r="1852">
          <cell r="B1852" t="str">
            <v>321-109 -Paid in capital-KPSA</v>
          </cell>
        </row>
        <row r="1853">
          <cell r="B1853" t="str">
            <v>321-110 -Paid in capital-Subsidiaries-01</v>
          </cell>
        </row>
        <row r="1854">
          <cell r="B1854" t="str">
            <v>321-111 -Paid in capital-Subsidiaries-02</v>
          </cell>
        </row>
        <row r="1855">
          <cell r="B1855" t="str">
            <v>321-112 -Paid in capital-Subsidiaries-03</v>
          </cell>
        </row>
        <row r="1856">
          <cell r="B1856" t="str">
            <v>321-113 -Paid in capital-Subsidiaries-04</v>
          </cell>
        </row>
        <row r="1857">
          <cell r="B1857" t="str">
            <v>321-114 -Paid in capital-Subsidiaries-05</v>
          </cell>
        </row>
        <row r="1858">
          <cell r="B1858" t="str">
            <v>331-101 -Under Common Control - ITA</v>
          </cell>
        </row>
        <row r="1859">
          <cell r="B1859" t="str">
            <v>331-102 -Under Common Control - PAN</v>
          </cell>
        </row>
        <row r="1860">
          <cell r="B1860" t="str">
            <v>331-103 -Under Common Control - KEL</v>
          </cell>
        </row>
        <row r="1861">
          <cell r="B1861" t="str">
            <v>331-104 -Under Common Control - LBI</v>
          </cell>
        </row>
        <row r="1862">
          <cell r="B1862" t="str">
            <v>331-105 -Under Common Control - RHI</v>
          </cell>
        </row>
        <row r="1863">
          <cell r="B1863" t="str">
            <v>331-106 -Under Common Control - EMP Inc</v>
          </cell>
        </row>
        <row r="1864">
          <cell r="B1864" t="str">
            <v>331-107 -Under Common Control - IMG</v>
          </cell>
        </row>
        <row r="1865">
          <cell r="B1865" t="str">
            <v>331-108 -Under Common Control - SEMCO</v>
          </cell>
        </row>
        <row r="1866">
          <cell r="B1866" t="str">
            <v>331-109 -Under Common Control - COSTA</v>
          </cell>
        </row>
        <row r="1867">
          <cell r="B1867" t="str">
            <v>331-110 -Under Common Control - BENTU</v>
          </cell>
        </row>
        <row r="1868">
          <cell r="B1868" t="str">
            <v>331-111 -Under Common Control - KORINCI BARU</v>
          </cell>
        </row>
        <row r="1869">
          <cell r="B1869" t="str">
            <v>331-112 -Under Common Control - SEMCO</v>
          </cell>
        </row>
        <row r="1870">
          <cell r="B1870" t="str">
            <v>331-113 -Under Common Control - THP</v>
          </cell>
        </row>
        <row r="1871">
          <cell r="B1871" t="str">
            <v>331-114 -Under Common Control - Subsidiaries-01</v>
          </cell>
        </row>
        <row r="1872">
          <cell r="B1872" t="str">
            <v>331-115 -Under Common Control - Subsidiaries-02</v>
          </cell>
        </row>
        <row r="1873">
          <cell r="B1873" t="str">
            <v>331-116 -Under Common Control - Subsidiaries-03</v>
          </cell>
        </row>
        <row r="1874">
          <cell r="B1874" t="str">
            <v>341-101 -Cash Call</v>
          </cell>
        </row>
        <row r="1875">
          <cell r="B1875" t="str">
            <v>341-201 -Acumulated Expenditures</v>
          </cell>
        </row>
        <row r="1876">
          <cell r="B1876" t="str">
            <v>341-301 -Current Expenditures</v>
          </cell>
        </row>
        <row r="1877">
          <cell r="B1877" t="str">
            <v>341-999 -Other Participant Equity</v>
          </cell>
        </row>
        <row r="1878">
          <cell r="B1878" t="str">
            <v>351-101 -Translation adjustment</v>
          </cell>
        </row>
        <row r="1879">
          <cell r="B1879" t="str">
            <v>361-101 -Retained Eearning - Previous Periode</v>
          </cell>
        </row>
        <row r="1880">
          <cell r="B1880" t="str">
            <v>361-201 -Retained Eearning - Curent Expenditures</v>
          </cell>
        </row>
        <row r="1881">
          <cell r="B1881" t="str">
            <v>811-101 -COGS - Geological &amp; Geophisycal</v>
          </cell>
        </row>
        <row r="1882">
          <cell r="B1882" t="str">
            <v>811-102 -COGS -Exploration Drilling</v>
          </cell>
        </row>
        <row r="1883">
          <cell r="B1883" t="str">
            <v>811-103 -COGS -Development Drilling</v>
          </cell>
        </row>
        <row r="1884">
          <cell r="B1884" t="str">
            <v>811-201 -COGS -Work Over</v>
          </cell>
        </row>
        <row r="1885">
          <cell r="B1885" t="str">
            <v>811-202 -COGS -Project Capital</v>
          </cell>
        </row>
        <row r="1886">
          <cell r="B1886" t="str">
            <v xml:space="preserve">811-203 -COGS -Production </v>
          </cell>
        </row>
        <row r="1887">
          <cell r="B1887" t="str">
            <v xml:space="preserve">811-204 -COGS -Support </v>
          </cell>
        </row>
        <row r="1888">
          <cell r="B1888" t="str">
            <v xml:space="preserve">811-205 -COGS -Depre/ Amortization </v>
          </cell>
        </row>
        <row r="1889">
          <cell r="B1889" t="str">
            <v>811-206 -COGS -Overhead from Operator</v>
          </cell>
        </row>
        <row r="1890">
          <cell r="B1890" t="str">
            <v>811-207 -COGS -Interest Expense</v>
          </cell>
        </row>
        <row r="1891">
          <cell r="B1891" t="str">
            <v xml:space="preserve">811-208 -COGS -General and Admin. </v>
          </cell>
        </row>
        <row r="1892">
          <cell r="B1892" t="str">
            <v>811-299 -COGS -Other Direct Cost</v>
          </cell>
        </row>
        <row r="1893">
          <cell r="B1893" t="str">
            <v>821-101 -Selling Expenses</v>
          </cell>
        </row>
        <row r="1894">
          <cell r="B1894" t="str">
            <v>831-101 -OpExp-Employee Benefit</v>
          </cell>
        </row>
        <row r="1895">
          <cell r="B1895" t="str">
            <v>831-102 -OpExp-Salaries &amp; Wages</v>
          </cell>
        </row>
        <row r="1896">
          <cell r="B1896" t="str">
            <v>831-103 -OpExp-Marketing fees</v>
          </cell>
        </row>
        <row r="1897">
          <cell r="B1897" t="str">
            <v>831-104 -OpExp-Office Supplies &amp; Charges</v>
          </cell>
        </row>
        <row r="1898">
          <cell r="B1898" t="str">
            <v>831-105 -OpExp-Profesional Fees</v>
          </cell>
        </row>
        <row r="1899">
          <cell r="B1899" t="str">
            <v>831-106 -OpExp-Advertising</v>
          </cell>
        </row>
        <row r="1900">
          <cell r="B1900" t="str">
            <v>831-107 -OpExp-Entertainment</v>
          </cell>
        </row>
        <row r="1901">
          <cell r="B1901" t="str">
            <v>831-108 -OpExp-Legal Consulting Fees</v>
          </cell>
        </row>
        <row r="1902">
          <cell r="B1902" t="str">
            <v>831-109 -OpExp-Travelling</v>
          </cell>
        </row>
        <row r="1903">
          <cell r="B1903" t="str">
            <v>831-110 -OpExp-Represenattion &amp; Donation</v>
          </cell>
        </row>
        <row r="1904">
          <cell r="B1904" t="str">
            <v xml:space="preserve">831-111 -OpExp-Rental-Office </v>
          </cell>
        </row>
        <row r="1905">
          <cell r="B1905" t="str">
            <v xml:space="preserve">831-112 -OpExp-Rental-House </v>
          </cell>
        </row>
        <row r="1906">
          <cell r="B1906" t="str">
            <v xml:space="preserve">831-113 -OpExp-Rental-Car </v>
          </cell>
        </row>
        <row r="1907">
          <cell r="B1907" t="str">
            <v xml:space="preserve">831-114 -OpExp-Rental-Others </v>
          </cell>
        </row>
        <row r="1908">
          <cell r="B1908" t="str">
            <v>831-115 -OpExp-Abonement (Langganan)</v>
          </cell>
        </row>
        <row r="1909">
          <cell r="B1909" t="str">
            <v>831-116 -OpExp-Tax</v>
          </cell>
        </row>
        <row r="1910">
          <cell r="B1910" t="str">
            <v>831-117 -OpExp-Offset</v>
          </cell>
        </row>
        <row r="1911">
          <cell r="B1911" t="str">
            <v>831-118 -OpExp-Comunication-Telepone</v>
          </cell>
        </row>
        <row r="1912">
          <cell r="B1912" t="str">
            <v>831-119 -OpExp-Comunication-Inertenet&amp;Fax</v>
          </cell>
        </row>
        <row r="1913">
          <cell r="B1913" t="str">
            <v>831-120 -OpExp-Comunication-Mail</v>
          </cell>
        </row>
        <row r="1914">
          <cell r="B1914" t="str">
            <v>831-121 -OpExp-Electricity</v>
          </cell>
        </row>
        <row r="1915">
          <cell r="B1915" t="str">
            <v>831-122 -OpExp-Bank Charges</v>
          </cell>
        </row>
        <row r="1916">
          <cell r="B1916" t="str">
            <v>831-123 -OpExp-Operational Fees</v>
          </cell>
        </row>
        <row r="1917">
          <cell r="B1917" t="str">
            <v>831-124 -OpExp-Insurance</v>
          </cell>
        </row>
        <row r="1918">
          <cell r="B1918" t="str">
            <v>831-125 -OpExp-Tax Services</v>
          </cell>
        </row>
        <row r="1919">
          <cell r="B1919" t="str">
            <v>831-126 -OpExp-Trainning &amp; Education</v>
          </cell>
        </row>
        <row r="1920">
          <cell r="B1920" t="str">
            <v>831-127 -OpExp-Depre/Amort/Deples</v>
          </cell>
        </row>
        <row r="1921">
          <cell r="B1921" t="str">
            <v>831-197 -OpExp-Other01</v>
          </cell>
        </row>
        <row r="1922">
          <cell r="B1922" t="str">
            <v>831-198 -OpExp-Other02</v>
          </cell>
        </row>
        <row r="1923">
          <cell r="B1923" t="str">
            <v>831-199 -OpExp-Other03</v>
          </cell>
        </row>
        <row r="1924">
          <cell r="B1924" t="str">
            <v>841-101 -Interest Expenses-Bank Charges</v>
          </cell>
        </row>
        <row r="1925">
          <cell r="B1925" t="str">
            <v>841-102 -Interest Expenses-Related Parties</v>
          </cell>
        </row>
        <row r="1926">
          <cell r="B1926" t="str">
            <v>841-103 -Interest Expenses-Leasing</v>
          </cell>
        </row>
        <row r="1927">
          <cell r="B1927" t="str">
            <v>841-104 -Interest Expenses-Others</v>
          </cell>
        </row>
        <row r="1928">
          <cell r="B1928" t="str">
            <v>841-201 -Allocation to Subsidiaries</v>
          </cell>
        </row>
        <row r="1929">
          <cell r="B1929" t="str">
            <v>841-301 -Loss (gain) on foreign exchange</v>
          </cell>
        </row>
        <row r="1930">
          <cell r="B1930" t="str">
            <v>844-101 -Provision/ Aranger Fee - CFSB</v>
          </cell>
        </row>
        <row r="1931">
          <cell r="B1931" t="str">
            <v>844-102 -Provision/ Aranger Fee - CMA</v>
          </cell>
        </row>
        <row r="1932">
          <cell r="B1932" t="str">
            <v>844-103 -Provision/ Aranger Fee - Sinarmas</v>
          </cell>
        </row>
        <row r="1933">
          <cell r="B1933" t="str">
            <v>844-104 -Provision/ Aranger Fee - Amerasia International</v>
          </cell>
        </row>
        <row r="1934">
          <cell r="B1934" t="str">
            <v xml:space="preserve">844-105 -Provision/ Aranger Fee - PMA </v>
          </cell>
        </row>
        <row r="1935">
          <cell r="B1935" t="str">
            <v xml:space="preserve">844-106 -Provision/ Aranger Fee - SCI </v>
          </cell>
        </row>
        <row r="1936">
          <cell r="B1936" t="str">
            <v>844-107 -Provision/ Aranger Fee - MBF</v>
          </cell>
        </row>
        <row r="1937">
          <cell r="B1937" t="str">
            <v>844-108 -Provision/ Aranger Fee - Bank Permata</v>
          </cell>
        </row>
        <row r="1938">
          <cell r="B1938" t="str">
            <v>844-109 -Provision/ Aranger Fee - Bank Niaga</v>
          </cell>
        </row>
        <row r="1939">
          <cell r="B1939" t="str">
            <v>844-110 -Provision/ Aranger Fee - Merill-Liych</v>
          </cell>
        </row>
        <row r="1940">
          <cell r="B1940" t="str">
            <v>844-111 -Provision/ Aranger Fee - BII</v>
          </cell>
        </row>
        <row r="1941">
          <cell r="B1941" t="str">
            <v>844-199 -Provision/ Aranger Fee - Loan Others</v>
          </cell>
        </row>
        <row r="1942">
          <cell r="B1942" t="str">
            <v>844-201 -Interest Expense - CFSB</v>
          </cell>
        </row>
        <row r="1943">
          <cell r="B1943" t="str">
            <v>844-202 -Interest Expense - CMA</v>
          </cell>
        </row>
        <row r="1944">
          <cell r="B1944" t="str">
            <v>844-203 -Interest Expense - Sinarmas</v>
          </cell>
        </row>
        <row r="1945">
          <cell r="B1945" t="str">
            <v>844-204 -Interest Expense - Amerasia International</v>
          </cell>
        </row>
        <row r="1946">
          <cell r="B1946" t="str">
            <v xml:space="preserve">844-205 -Interest Expense - PMA </v>
          </cell>
        </row>
        <row r="1947">
          <cell r="B1947" t="str">
            <v xml:space="preserve">844-206 -Interest Expense - SCI </v>
          </cell>
        </row>
        <row r="1948">
          <cell r="B1948" t="str">
            <v>844-207 -Interest Expense - MBF</v>
          </cell>
        </row>
        <row r="1949">
          <cell r="B1949" t="str">
            <v>844-208 -Interest Expense - Bank Permata</v>
          </cell>
        </row>
        <row r="1950">
          <cell r="B1950" t="str">
            <v>844-209 -Interest Expense - Bank Niaga</v>
          </cell>
        </row>
        <row r="1951">
          <cell r="B1951" t="str">
            <v>844-210 -Interest Expense - Merill-Liych</v>
          </cell>
        </row>
        <row r="1952">
          <cell r="B1952" t="str">
            <v>844-211 -Interest Expense - BII</v>
          </cell>
        </row>
        <row r="1953">
          <cell r="B1953" t="str">
            <v>844-299 -Interest Expense - Loan Others</v>
          </cell>
        </row>
        <row r="1954">
          <cell r="B1954" t="str">
            <v>845-101 -Allocation from ETJ</v>
          </cell>
        </row>
        <row r="1955">
          <cell r="B1955" t="str">
            <v>845-102 -Allocation from EMP Tbk (Holding)</v>
          </cell>
        </row>
        <row r="1960">
          <cell r="B1960" t="str">
            <v>899-103 -Non recoverable expense</v>
          </cell>
        </row>
        <row r="1961">
          <cell r="B1961" t="str">
            <v>899-104 -Marketing agent</v>
          </cell>
        </row>
        <row r="1962">
          <cell r="B1962" t="str">
            <v>899-105 -US Tax Return</v>
          </cell>
        </row>
        <row r="1963">
          <cell r="B1963" t="str">
            <v>899-106 -Insurance Claim</v>
          </cell>
        </row>
        <row r="1964">
          <cell r="B1964" t="str">
            <v>899-107 -Loss on Impairement of Asset</v>
          </cell>
        </row>
        <row r="1965">
          <cell r="B1965" t="str">
            <v>899-999 -Other (Inc)Exp-Others Net</v>
          </cell>
        </row>
        <row r="1966">
          <cell r="B1966" t="str">
            <v>911-101 -Sales-Pertamina</v>
          </cell>
        </row>
        <row r="1967">
          <cell r="B1967" t="str">
            <v>911-102 -Sales-Malacca Brantas Finance</v>
          </cell>
        </row>
        <row r="1968">
          <cell r="B1968" t="str">
            <v>911-103 -Sales-PGN</v>
          </cell>
        </row>
        <row r="1969">
          <cell r="B1969" t="str">
            <v>911-104 -Sales-PLN</v>
          </cell>
        </row>
        <row r="1970">
          <cell r="B1970" t="str">
            <v>911-105 -Sales-Petrokimia Gresik</v>
          </cell>
        </row>
        <row r="1971">
          <cell r="B1971" t="str">
            <v>911-106 -Sales-Indo Gas</v>
          </cell>
        </row>
        <row r="1972">
          <cell r="B1972" t="str">
            <v>911-107 -Sales-Petrochina Int'l Java Ltd.</v>
          </cell>
        </row>
        <row r="1973">
          <cell r="B1973" t="str">
            <v>911-197 -Sales-Other Local -01</v>
          </cell>
        </row>
        <row r="1974">
          <cell r="B1974" t="str">
            <v>911-198 -Sales-Other Local -02</v>
          </cell>
        </row>
        <row r="1975">
          <cell r="B1975" t="str">
            <v>911-199 -Sales-Other Local -03</v>
          </cell>
        </row>
        <row r="1976">
          <cell r="B1976" t="str">
            <v>911-201 -Sales-Itochu Petroleum Co (S) Pte Ltd</v>
          </cell>
        </row>
        <row r="1977">
          <cell r="B1977" t="str">
            <v>911-202 -Sales-BP Singapore Pte Ltd</v>
          </cell>
        </row>
        <row r="1978">
          <cell r="B1978" t="str">
            <v>911-203 -Sales-Mitsubishi</v>
          </cell>
        </row>
        <row r="1979">
          <cell r="B1979" t="str">
            <v>911-204 -Sales-Petro Diamond Pte Ltd.</v>
          </cell>
        </row>
        <row r="1980">
          <cell r="B1980" t="str">
            <v>911-297 -Sales-Foreign -01</v>
          </cell>
        </row>
        <row r="1981">
          <cell r="B1981" t="str">
            <v>911-298 -Sales-Foreign -02</v>
          </cell>
        </row>
        <row r="1982">
          <cell r="B1982" t="str">
            <v>911-299 -Sales-Foreign -03</v>
          </cell>
        </row>
        <row r="1983">
          <cell r="B1983" t="str">
            <v>941-101 -Interest Income-Bank</v>
          </cell>
        </row>
        <row r="1984">
          <cell r="B1984" t="str">
            <v>941-102 -Interest Income-Related Parties</v>
          </cell>
        </row>
        <row r="1985">
          <cell r="B1985" t="str">
            <v>951-101 -Overhead Recovery</v>
          </cell>
        </row>
        <row r="1986">
          <cell r="B1986" t="str">
            <v>953-101 -Net Loss(Income) RHI</v>
          </cell>
        </row>
        <row r="1987">
          <cell r="B1987" t="str">
            <v>953-102 -Net Loss(Income) PAN</v>
          </cell>
        </row>
        <row r="1988">
          <cell r="B1988" t="str">
            <v>953-103 -Net Loss(Income) LBI</v>
          </cell>
        </row>
        <row r="1989">
          <cell r="B1989" t="str">
            <v>953-104 -Net Loss(Income) KEL</v>
          </cell>
        </row>
        <row r="1990">
          <cell r="B1990" t="str">
            <v>953-105 -Net Loss(Income) ITA</v>
          </cell>
        </row>
        <row r="1991">
          <cell r="B1991" t="str">
            <v>953-106 -Net Loss(Income) EMP Inc</v>
          </cell>
        </row>
        <row r="1992">
          <cell r="B1992" t="str">
            <v>953-107 -Net Loss(Income) MBF</v>
          </cell>
        </row>
        <row r="1993">
          <cell r="B1993" t="str">
            <v>953-108 -Net Loss(Income) PSC effect cost poll</v>
          </cell>
        </row>
        <row r="1994">
          <cell r="B1994" t="str">
            <v>953-109 -Net Loss(Income) EMP Finance BV</v>
          </cell>
        </row>
        <row r="1995">
          <cell r="B1995" t="str">
            <v>953-110 -Net Loss(Income) THP</v>
          </cell>
        </row>
        <row r="1996">
          <cell r="B1996" t="str">
            <v>953-197 -Net Loss(Income) Subsidiaries-01</v>
          </cell>
        </row>
        <row r="1997">
          <cell r="B1997" t="str">
            <v>953-198 -Net Loss(Income) Subsidiaries-02</v>
          </cell>
        </row>
        <row r="1998">
          <cell r="B1998" t="str">
            <v>953-199 -Net Loss(Income) Subsidiaries-03</v>
          </cell>
        </row>
      </sheetData>
      <sheetData sheetId="6"/>
      <sheetData sheetId="7"/>
      <sheetData sheetId="8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ase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TO REV.0"/>
      <sheetName val="jobhist"/>
      <sheetName val="MASTERS"/>
      <sheetName val="FE-1770-I"/>
      <sheetName val="FE-1770.P1"/>
      <sheetName val="FE-1770-II"/>
      <sheetName val="Type"/>
      <sheetName val="Input"/>
      <sheetName val="Menu"/>
      <sheetName val="Analisa Piutang"/>
      <sheetName val="Forecast Jan-Apr"/>
      <sheetName val="DBase"/>
      <sheetName val="Info"/>
      <sheetName val="SUMMARY NDE"/>
      <sheetName val="LOOKUP"/>
      <sheetName val="base MANO DE OBRA"/>
      <sheetName val="Marshal _1"/>
      <sheetName val="data_val"/>
      <sheetName val="Company Info"/>
      <sheetName val="Calculation"/>
      <sheetName val="EmpData"/>
      <sheetName val="Calculation Information"/>
      <sheetName val="KODE REK"/>
      <sheetName val="AR"/>
      <sheetName val="COGS"/>
      <sheetName val="Danamon LK"/>
      <sheetName val="Ist"/>
      <sheetName val="lapkeu"/>
      <sheetName val="TB_Cummulative"/>
      <sheetName val="Worksheet-03"/>
      <sheetName val="NERACA"/>
      <sheetName val="WBS2"/>
      <sheetName val="data_ee_&lt;nra(2)"/>
      <sheetName val="table"/>
      <sheetName val="Links"/>
      <sheetName val="Lead"/>
      <sheetName val="Consolidated"/>
      <sheetName val="Read Me"/>
      <sheetName val="Comparision"/>
    </sheetNames>
    <sheetDataSet>
      <sheetData sheetId="0" refreshError="1">
        <row r="15">
          <cell r="U15">
            <v>1</v>
          </cell>
        </row>
        <row r="17">
          <cell r="I17">
            <v>1998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N DGA IDRPC"/>
      <sheetName val="ABN DGA IDRRK"/>
      <sheetName val="ABN DGA USD PC"/>
      <sheetName val="ABN DGA USDRK"/>
      <sheetName val="ABN BS IDR PC"/>
      <sheetName val="ABN BS IDR RK"/>
      <sheetName val="BSUSDPC"/>
      <sheetName val="BSUSDRK"/>
      <sheetName val="BDN IDRRK"/>
      <sheetName val="BDN USd"/>
      <sheetName val="BDN Loan"/>
      <sheetName val="CIC_IDR"/>
      <sheetName val="CIC_USD"/>
      <sheetName val="Sheet1"/>
      <sheetName val="Kas"/>
      <sheetName val="Kas_bnk"/>
      <sheetName val="WS "/>
      <sheetName val="ADJ"/>
      <sheetName val="Neraca"/>
      <sheetName val="RL"/>
      <sheetName val="HPP"/>
      <sheetName val="Sale"/>
      <sheetName val="Log"/>
      <sheetName val="Komponen"/>
      <sheetName val="Fitting"/>
      <sheetName val="Packing"/>
      <sheetName val="SP"/>
      <sheetName val="Shipping"/>
      <sheetName val="G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1">
          <cell r="A1" t="str">
            <v xml:space="preserve">Laporan Keuangan </v>
          </cell>
        </row>
      </sheetData>
      <sheetData sheetId="16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-Jun "/>
      <sheetName val="KAS"/>
      <sheetName val="bank report"/>
      <sheetName val="933_IDR"/>
      <sheetName val="933_IDRrk"/>
      <sheetName val="933_USDrk"/>
      <sheetName val="933_USDpc"/>
      <sheetName val="833_IDRpc"/>
      <sheetName val="833_IDRrk"/>
      <sheetName val="833_USD"/>
      <sheetName val="833_USDpc"/>
      <sheetName val="833_USDrk"/>
      <sheetName val="BDN_USD"/>
      <sheetName val="BDN_USDrk"/>
      <sheetName val="BDN_IDR"/>
      <sheetName val="BDN_IDRrk"/>
      <sheetName val="bdn_loan"/>
      <sheetName val="CIC_USDrk"/>
      <sheetName val="CIC_USD"/>
      <sheetName val="CIC_IDRrk"/>
      <sheetName val="CIC_IDR"/>
      <sheetName val="Sheet3"/>
      <sheetName val="KAs_bank"/>
      <sheetName val="WS "/>
      <sheetName val="Neraca"/>
      <sheetName val="RL"/>
      <sheetName val="HPP"/>
      <sheetName val="Log"/>
      <sheetName val="Komponen"/>
      <sheetName val="Fitting"/>
      <sheetName val="Packing"/>
      <sheetName val="SP"/>
      <sheetName val="sale"/>
      <sheetName val="Shipping"/>
      <sheetName val="ADJ"/>
      <sheetName val="G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1">
          <cell r="A1" t="str">
            <v xml:space="preserve">Laporan Keuangan </v>
          </cell>
        </row>
      </sheetData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 OF ASSETS"/>
      <sheetName val="Harmoni Deprec Calc"/>
      <sheetName val="Recon Old Vs New"/>
      <sheetName val="Harmoni3 Old&amp;New"/>
      <sheetName val="Rate"/>
      <sheetName val="FA"/>
      <sheetName val="DD&amp;A"/>
      <sheetName val="Parameter"/>
      <sheetName val="Transac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A</v>
          </cell>
          <cell r="B2">
            <v>10</v>
          </cell>
          <cell r="C2">
            <v>0.25</v>
          </cell>
          <cell r="D2">
            <v>1</v>
          </cell>
          <cell r="E2" t="str">
            <v>Construction Housing &amp; Walfare - Oil</v>
          </cell>
        </row>
        <row r="3">
          <cell r="A3" t="str">
            <v>A</v>
          </cell>
          <cell r="B3">
            <v>10</v>
          </cell>
          <cell r="C3">
            <v>0.25</v>
          </cell>
          <cell r="D3">
            <v>2</v>
          </cell>
          <cell r="E3" t="str">
            <v>Construction Housing &amp; Walfare - Gas</v>
          </cell>
        </row>
        <row r="4">
          <cell r="A4" t="str">
            <v>A</v>
          </cell>
          <cell r="B4">
            <v>10</v>
          </cell>
          <cell r="C4">
            <v>0.25</v>
          </cell>
          <cell r="D4">
            <v>5</v>
          </cell>
          <cell r="E4" t="str">
            <v>Construction Housing &amp; Walfare - Com</v>
          </cell>
        </row>
        <row r="5">
          <cell r="A5" t="str">
            <v>B</v>
          </cell>
          <cell r="B5">
            <v>9</v>
          </cell>
          <cell r="C5">
            <v>0.25</v>
          </cell>
          <cell r="D5">
            <v>1</v>
          </cell>
          <cell r="E5" t="str">
            <v>Water Transportation Equipment - Oil</v>
          </cell>
        </row>
        <row r="6">
          <cell r="A6" t="str">
            <v>B</v>
          </cell>
          <cell r="B6">
            <v>9</v>
          </cell>
          <cell r="C6">
            <v>0.25</v>
          </cell>
          <cell r="D6">
            <v>2</v>
          </cell>
          <cell r="E6" t="str">
            <v>Water Transportation Equipment - Gas</v>
          </cell>
        </row>
        <row r="7">
          <cell r="A7" t="str">
            <v>B</v>
          </cell>
          <cell r="B7">
            <v>9</v>
          </cell>
          <cell r="C7">
            <v>0.25</v>
          </cell>
          <cell r="D7">
            <v>5</v>
          </cell>
          <cell r="E7" t="str">
            <v>Water Transportation Equipment - Com</v>
          </cell>
        </row>
        <row r="8">
          <cell r="A8" t="str">
            <v>C</v>
          </cell>
          <cell r="B8">
            <v>7.5</v>
          </cell>
          <cell r="C8">
            <v>0.25</v>
          </cell>
          <cell r="D8">
            <v>1</v>
          </cell>
          <cell r="E8" t="str">
            <v>Railroad Cars &amp; Locomotive - Oil</v>
          </cell>
        </row>
        <row r="9">
          <cell r="A9" t="str">
            <v>C</v>
          </cell>
          <cell r="B9">
            <v>7.5</v>
          </cell>
          <cell r="C9">
            <v>0.25</v>
          </cell>
          <cell r="D9">
            <v>2</v>
          </cell>
          <cell r="E9" t="str">
            <v>Railroad Cars &amp; Locomotive - Gas</v>
          </cell>
        </row>
        <row r="10">
          <cell r="A10" t="str">
            <v>C</v>
          </cell>
          <cell r="B10">
            <v>7.5</v>
          </cell>
          <cell r="C10">
            <v>0.25</v>
          </cell>
          <cell r="D10">
            <v>5</v>
          </cell>
          <cell r="E10" t="str">
            <v>Railroad Cars &amp; Locomotive - Com</v>
          </cell>
        </row>
        <row r="11">
          <cell r="A11" t="str">
            <v>D</v>
          </cell>
          <cell r="B11">
            <v>5</v>
          </cell>
          <cell r="C11">
            <v>0.25</v>
          </cell>
          <cell r="D11">
            <v>1</v>
          </cell>
          <cell r="E11" t="str">
            <v>Construction Utilities &amp; Aux - Oil</v>
          </cell>
        </row>
        <row r="12">
          <cell r="A12" t="str">
            <v>D</v>
          </cell>
          <cell r="B12">
            <v>5</v>
          </cell>
          <cell r="C12">
            <v>0.25</v>
          </cell>
          <cell r="D12">
            <v>2</v>
          </cell>
          <cell r="E12" t="str">
            <v>Construction Utilities &amp; Aux - Gas</v>
          </cell>
        </row>
        <row r="13">
          <cell r="A13" t="str">
            <v>D</v>
          </cell>
          <cell r="B13">
            <v>5</v>
          </cell>
          <cell r="C13">
            <v>0.25</v>
          </cell>
          <cell r="D13">
            <v>5</v>
          </cell>
          <cell r="E13" t="str">
            <v>Construction Utilities &amp; Aux - Com</v>
          </cell>
        </row>
        <row r="14">
          <cell r="A14" t="str">
            <v>E</v>
          </cell>
          <cell r="B14">
            <v>5</v>
          </cell>
          <cell r="C14">
            <v>0.25</v>
          </cell>
          <cell r="D14">
            <v>1</v>
          </cell>
          <cell r="E14" t="str">
            <v>Drilling &amp; Production Tools - Oil</v>
          </cell>
        </row>
        <row r="15">
          <cell r="A15" t="str">
            <v>E</v>
          </cell>
          <cell r="B15">
            <v>5</v>
          </cell>
          <cell r="C15">
            <v>0.25</v>
          </cell>
          <cell r="D15">
            <v>2</v>
          </cell>
          <cell r="E15" t="str">
            <v>Drilling &amp; Production Tools - Gas</v>
          </cell>
        </row>
        <row r="16">
          <cell r="A16" t="str">
            <v>E</v>
          </cell>
          <cell r="B16">
            <v>5</v>
          </cell>
          <cell r="C16">
            <v>0.25</v>
          </cell>
          <cell r="D16">
            <v>5</v>
          </cell>
          <cell r="E16" t="str">
            <v>Drilling &amp; Production Tools - Com</v>
          </cell>
        </row>
        <row r="17">
          <cell r="A17" t="str">
            <v>F</v>
          </cell>
          <cell r="B17">
            <v>5</v>
          </cell>
          <cell r="C17">
            <v>0.25</v>
          </cell>
          <cell r="D17">
            <v>1</v>
          </cell>
          <cell r="E17" t="str">
            <v>Production Facilities - Oil</v>
          </cell>
        </row>
        <row r="18">
          <cell r="A18" t="str">
            <v>F</v>
          </cell>
          <cell r="B18">
            <v>5</v>
          </cell>
          <cell r="C18">
            <v>0.25</v>
          </cell>
          <cell r="D18">
            <v>2</v>
          </cell>
          <cell r="E18" t="str">
            <v>Production Facilities - Gas</v>
          </cell>
        </row>
        <row r="19">
          <cell r="A19" t="str">
            <v>F</v>
          </cell>
          <cell r="B19">
            <v>5</v>
          </cell>
          <cell r="C19">
            <v>0.25</v>
          </cell>
          <cell r="D19">
            <v>5</v>
          </cell>
          <cell r="E19" t="str">
            <v>Production Facilities - Com</v>
          </cell>
        </row>
        <row r="20">
          <cell r="A20" t="str">
            <v>G</v>
          </cell>
          <cell r="B20">
            <v>5</v>
          </cell>
          <cell r="C20">
            <v>0.5</v>
          </cell>
          <cell r="D20">
            <v>1</v>
          </cell>
          <cell r="E20" t="str">
            <v>Furniture &amp; Office Equipments - Oil</v>
          </cell>
        </row>
        <row r="21">
          <cell r="A21" t="str">
            <v>G</v>
          </cell>
          <cell r="B21">
            <v>5</v>
          </cell>
          <cell r="C21">
            <v>0.5</v>
          </cell>
          <cell r="D21">
            <v>2</v>
          </cell>
          <cell r="E21" t="str">
            <v>Furniture &amp; Office Equipments - Gas</v>
          </cell>
        </row>
        <row r="22">
          <cell r="A22" t="str">
            <v>G</v>
          </cell>
          <cell r="B22">
            <v>5</v>
          </cell>
          <cell r="C22">
            <v>0.5</v>
          </cell>
          <cell r="D22">
            <v>5</v>
          </cell>
          <cell r="E22" t="str">
            <v>Furniture &amp; Office Equipments - Com</v>
          </cell>
        </row>
        <row r="23">
          <cell r="A23" t="str">
            <v>H</v>
          </cell>
          <cell r="B23">
            <v>4.5</v>
          </cell>
          <cell r="C23">
            <v>0.5</v>
          </cell>
          <cell r="D23">
            <v>1</v>
          </cell>
          <cell r="E23" t="str">
            <v>Buses - Oil</v>
          </cell>
        </row>
        <row r="24">
          <cell r="A24" t="str">
            <v>H</v>
          </cell>
          <cell r="B24">
            <v>4.5</v>
          </cell>
          <cell r="C24">
            <v>0.5</v>
          </cell>
          <cell r="D24">
            <v>2</v>
          </cell>
          <cell r="E24" t="str">
            <v>Buses - Gas</v>
          </cell>
        </row>
        <row r="25">
          <cell r="A25" t="str">
            <v>H</v>
          </cell>
          <cell r="B25">
            <v>4.5</v>
          </cell>
          <cell r="C25">
            <v>0.5</v>
          </cell>
          <cell r="D25">
            <v>5</v>
          </cell>
          <cell r="E25" t="str">
            <v>Buses - Com</v>
          </cell>
        </row>
        <row r="26">
          <cell r="A26" t="str">
            <v>I</v>
          </cell>
          <cell r="B26">
            <v>3</v>
          </cell>
          <cell r="C26">
            <v>0.5</v>
          </cell>
          <cell r="D26">
            <v>1</v>
          </cell>
          <cell r="E26" t="str">
            <v>Aircraft - Oil</v>
          </cell>
        </row>
        <row r="27">
          <cell r="A27" t="str">
            <v>I</v>
          </cell>
          <cell r="B27">
            <v>3</v>
          </cell>
          <cell r="C27">
            <v>0.5</v>
          </cell>
          <cell r="D27">
            <v>2</v>
          </cell>
          <cell r="E27" t="str">
            <v>Aircraft - Gas</v>
          </cell>
        </row>
        <row r="28">
          <cell r="A28" t="str">
            <v>I</v>
          </cell>
          <cell r="B28">
            <v>3</v>
          </cell>
          <cell r="C28">
            <v>0.5</v>
          </cell>
          <cell r="D28">
            <v>5</v>
          </cell>
          <cell r="E28" t="str">
            <v>Aircraft - Com</v>
          </cell>
        </row>
        <row r="29">
          <cell r="A29" t="str">
            <v>J</v>
          </cell>
          <cell r="B29">
            <v>3</v>
          </cell>
          <cell r="C29">
            <v>0.5</v>
          </cell>
          <cell r="D29">
            <v>1</v>
          </cell>
          <cell r="E29" t="str">
            <v>Construction Equipment - Oil</v>
          </cell>
        </row>
        <row r="30">
          <cell r="A30" t="str">
            <v>J</v>
          </cell>
          <cell r="B30">
            <v>3</v>
          </cell>
          <cell r="C30">
            <v>0.5</v>
          </cell>
          <cell r="D30">
            <v>2</v>
          </cell>
          <cell r="E30" t="str">
            <v>Construction Equipment - Gas</v>
          </cell>
        </row>
        <row r="31">
          <cell r="A31" t="str">
            <v>J</v>
          </cell>
          <cell r="B31">
            <v>3</v>
          </cell>
          <cell r="C31">
            <v>0.5</v>
          </cell>
          <cell r="D31">
            <v>5</v>
          </cell>
          <cell r="E31" t="str">
            <v>Construction Equipment - Com</v>
          </cell>
        </row>
        <row r="32">
          <cell r="A32" t="str">
            <v>K</v>
          </cell>
          <cell r="B32">
            <v>3</v>
          </cell>
          <cell r="C32">
            <v>0.5</v>
          </cell>
          <cell r="D32">
            <v>1</v>
          </cell>
          <cell r="E32" t="str">
            <v>Heavy Trucks &amp; Trailers - Oil</v>
          </cell>
        </row>
        <row r="33">
          <cell r="A33" t="str">
            <v>K</v>
          </cell>
          <cell r="B33">
            <v>3</v>
          </cell>
          <cell r="C33">
            <v>0.5</v>
          </cell>
          <cell r="D33">
            <v>2</v>
          </cell>
          <cell r="E33" t="str">
            <v>Heavy Trucks &amp; Trailers - Gas</v>
          </cell>
        </row>
        <row r="34">
          <cell r="A34" t="str">
            <v>K</v>
          </cell>
          <cell r="B34">
            <v>3</v>
          </cell>
          <cell r="C34">
            <v>0.5</v>
          </cell>
          <cell r="D34">
            <v>5</v>
          </cell>
          <cell r="E34" t="str">
            <v>Heavy Trucks &amp; Trailers - Com</v>
          </cell>
        </row>
        <row r="35">
          <cell r="A35" t="str">
            <v>L</v>
          </cell>
          <cell r="B35">
            <v>2</v>
          </cell>
          <cell r="C35">
            <v>0.5</v>
          </cell>
          <cell r="D35">
            <v>1</v>
          </cell>
          <cell r="E35" t="str">
            <v>Light Trucks &amp; Tractor Units - Oil</v>
          </cell>
        </row>
        <row r="36">
          <cell r="A36" t="str">
            <v>L</v>
          </cell>
          <cell r="B36">
            <v>2</v>
          </cell>
          <cell r="C36">
            <v>0.5</v>
          </cell>
          <cell r="D36">
            <v>2</v>
          </cell>
          <cell r="E36" t="str">
            <v>Light Trucks &amp; Tractor Units - Gas</v>
          </cell>
        </row>
        <row r="37">
          <cell r="A37" t="str">
            <v>L</v>
          </cell>
          <cell r="B37">
            <v>2</v>
          </cell>
          <cell r="C37">
            <v>0.5</v>
          </cell>
          <cell r="D37">
            <v>5</v>
          </cell>
          <cell r="E37" t="str">
            <v>Light Trucks &amp; Tractor Units - Com</v>
          </cell>
        </row>
        <row r="38">
          <cell r="A38" t="str">
            <v>M</v>
          </cell>
          <cell r="B38">
            <v>1.5</v>
          </cell>
          <cell r="C38">
            <v>0.5</v>
          </cell>
          <cell r="D38">
            <v>1</v>
          </cell>
          <cell r="E38" t="str">
            <v>Automobiles - Oil</v>
          </cell>
        </row>
        <row r="39">
          <cell r="A39" t="str">
            <v>M</v>
          </cell>
          <cell r="B39">
            <v>1.5</v>
          </cell>
          <cell r="C39">
            <v>0.5</v>
          </cell>
          <cell r="D39">
            <v>2</v>
          </cell>
          <cell r="E39" t="str">
            <v>Automobiles - Gas</v>
          </cell>
        </row>
        <row r="40">
          <cell r="A40" t="str">
            <v>M</v>
          </cell>
          <cell r="B40">
            <v>1.5</v>
          </cell>
          <cell r="C40">
            <v>0.5</v>
          </cell>
          <cell r="D40">
            <v>5</v>
          </cell>
          <cell r="E40" t="str">
            <v>Automobiles - Com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uter"/>
      <sheetName val="F&amp;F"/>
      <sheetName val="Off Equip"/>
      <sheetName val="Equip"/>
      <sheetName val="Dialer"/>
      <sheetName val="sumdepn01"/>
      <sheetName val="Depn (Jan-Apr)"/>
      <sheetName val="Journ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C1">
            <v>36892</v>
          </cell>
        </row>
        <row r="2">
          <cell r="AC2">
            <v>37256</v>
          </cell>
        </row>
        <row r="11">
          <cell r="C11">
            <v>3</v>
          </cell>
        </row>
      </sheetData>
      <sheetData sheetId="6" refreshError="1"/>
      <sheetData sheetId="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-cost"/>
      <sheetName val="pc-unit"/>
      <sheetName val="ts-unit"/>
      <sheetName val="ts-cost"/>
      <sheetName val="msmpbl-unit"/>
      <sheetName val="msmpbl-cost"/>
      <sheetName val="mine-unit"/>
      <sheetName val="mine-cost"/>
      <sheetName val="sv-unit"/>
      <sheetName val="sv-cost"/>
      <sheetName val="ms-cost"/>
      <sheetName val="MINING"/>
      <sheetName val="cpp-unit"/>
      <sheetName val="CPP"/>
      <sheetName val="General Affair"/>
      <sheetName val="ga-unit"/>
      <sheetName val="ga-cost"/>
      <sheetName val="F177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11">
          <cell r="A11">
            <v>1</v>
          </cell>
          <cell r="B11" t="str">
            <v>010</v>
          </cell>
          <cell r="G11" t="str">
            <v>Salaries &amp; Wages</v>
          </cell>
        </row>
        <row r="12">
          <cell r="A12">
            <v>2</v>
          </cell>
          <cell r="C12" t="str">
            <v>0</v>
          </cell>
          <cell r="D12" t="str">
            <v>0</v>
          </cell>
          <cell r="E12">
            <v>1</v>
          </cell>
          <cell r="F12">
            <v>0</v>
          </cell>
          <cell r="H12" t="str">
            <v>Salaries of Permanent Employee</v>
          </cell>
        </row>
        <row r="13">
          <cell r="A13">
            <v>3</v>
          </cell>
          <cell r="H13" t="str">
            <v>Grade I - III</v>
          </cell>
        </row>
        <row r="14">
          <cell r="A14">
            <v>4</v>
          </cell>
        </row>
        <row r="15">
          <cell r="A15">
            <v>5</v>
          </cell>
          <cell r="H15" t="str">
            <v>Grade IV - up</v>
          </cell>
        </row>
        <row r="16">
          <cell r="A16">
            <v>6</v>
          </cell>
        </row>
        <row r="17">
          <cell r="A17">
            <v>7</v>
          </cell>
          <cell r="C17" t="str">
            <v>0</v>
          </cell>
          <cell r="D17" t="str">
            <v>0</v>
          </cell>
          <cell r="E17">
            <v>1</v>
          </cell>
          <cell r="F17">
            <v>6</v>
          </cell>
          <cell r="H17" t="str">
            <v>Salaries of Daily Labor</v>
          </cell>
        </row>
        <row r="18">
          <cell r="A18">
            <v>8</v>
          </cell>
        </row>
        <row r="19">
          <cell r="A19">
            <v>9</v>
          </cell>
          <cell r="C19" t="str">
            <v>0</v>
          </cell>
          <cell r="D19" t="str">
            <v>0</v>
          </cell>
          <cell r="E19">
            <v>2</v>
          </cell>
          <cell r="F19">
            <v>0</v>
          </cell>
          <cell r="H19" t="str">
            <v>Overtime</v>
          </cell>
        </row>
        <row r="20">
          <cell r="A20">
            <v>10</v>
          </cell>
          <cell r="C20" t="str">
            <v>0</v>
          </cell>
          <cell r="D20" t="str">
            <v>0</v>
          </cell>
          <cell r="E20">
            <v>4</v>
          </cell>
          <cell r="F20">
            <v>0</v>
          </cell>
          <cell r="H20" t="str">
            <v>Medical</v>
          </cell>
        </row>
        <row r="21">
          <cell r="A21">
            <v>11</v>
          </cell>
          <cell r="C21" t="str">
            <v>0</v>
          </cell>
          <cell r="D21" t="str">
            <v>0</v>
          </cell>
          <cell r="E21">
            <v>4</v>
          </cell>
          <cell r="F21">
            <v>5</v>
          </cell>
          <cell r="H21" t="str">
            <v>Hospitalization</v>
          </cell>
        </row>
        <row r="22">
          <cell r="A22">
            <v>12</v>
          </cell>
          <cell r="C22" t="str">
            <v>0</v>
          </cell>
          <cell r="D22" t="str">
            <v>0</v>
          </cell>
          <cell r="E22">
            <v>5</v>
          </cell>
          <cell r="F22">
            <v>2</v>
          </cell>
          <cell r="H22" t="str">
            <v>Meals Allowances</v>
          </cell>
        </row>
        <row r="23">
          <cell r="A23">
            <v>13</v>
          </cell>
          <cell r="B23" t="str">
            <v>020</v>
          </cell>
          <cell r="G23" t="str">
            <v>Labor Related Cost</v>
          </cell>
        </row>
        <row r="24">
          <cell r="A24">
            <v>14</v>
          </cell>
          <cell r="C24" t="str">
            <v>0</v>
          </cell>
          <cell r="D24">
            <v>2</v>
          </cell>
          <cell r="E24">
            <v>4</v>
          </cell>
          <cell r="F24">
            <v>0</v>
          </cell>
          <cell r="H24" t="str">
            <v>Recreation &amp; Sport</v>
          </cell>
        </row>
        <row r="25">
          <cell r="A25">
            <v>15</v>
          </cell>
          <cell r="C25" t="str">
            <v>0</v>
          </cell>
          <cell r="D25">
            <v>2</v>
          </cell>
          <cell r="E25">
            <v>5</v>
          </cell>
          <cell r="F25">
            <v>0</v>
          </cell>
          <cell r="H25" t="str">
            <v>Employee Donation</v>
          </cell>
        </row>
        <row r="26">
          <cell r="A26">
            <v>16</v>
          </cell>
          <cell r="C26" t="str">
            <v>0</v>
          </cell>
          <cell r="D26">
            <v>2</v>
          </cell>
          <cell r="E26">
            <v>7</v>
          </cell>
          <cell r="F26">
            <v>0</v>
          </cell>
          <cell r="H26" t="str">
            <v>Groceries</v>
          </cell>
        </row>
        <row r="27">
          <cell r="A27">
            <v>17</v>
          </cell>
          <cell r="C27" t="str">
            <v>0</v>
          </cell>
          <cell r="D27">
            <v>2</v>
          </cell>
          <cell r="E27">
            <v>9</v>
          </cell>
          <cell r="F27">
            <v>0</v>
          </cell>
          <cell r="H27" t="str">
            <v>Others Employee Welfare</v>
          </cell>
        </row>
        <row r="28">
          <cell r="A28">
            <v>18</v>
          </cell>
          <cell r="B28" t="str">
            <v>030</v>
          </cell>
          <cell r="G28" t="str">
            <v>Entertainment &amp; Representation</v>
          </cell>
        </row>
        <row r="29">
          <cell r="A29">
            <v>19</v>
          </cell>
          <cell r="B29" t="str">
            <v>040</v>
          </cell>
          <cell r="G29" t="str">
            <v>Travelling Expenses</v>
          </cell>
        </row>
        <row r="30">
          <cell r="A30">
            <v>20</v>
          </cell>
          <cell r="H30" t="str">
            <v>Grade I - III</v>
          </cell>
        </row>
        <row r="31">
          <cell r="A31">
            <v>21</v>
          </cell>
        </row>
        <row r="32">
          <cell r="A32">
            <v>22</v>
          </cell>
          <cell r="H32" t="str">
            <v>Grade IV - up</v>
          </cell>
        </row>
        <row r="33">
          <cell r="A33">
            <v>23</v>
          </cell>
          <cell r="I33" t="str">
            <v>TK</v>
          </cell>
        </row>
        <row r="34">
          <cell r="A34">
            <v>24</v>
          </cell>
        </row>
        <row r="35">
          <cell r="A35">
            <v>25</v>
          </cell>
          <cell r="I35" t="str">
            <v>K/0</v>
          </cell>
        </row>
        <row r="36">
          <cell r="A36">
            <v>26</v>
          </cell>
        </row>
        <row r="37">
          <cell r="A37">
            <v>27</v>
          </cell>
          <cell r="I37" t="str">
            <v>K/1</v>
          </cell>
        </row>
        <row r="38">
          <cell r="A38">
            <v>28</v>
          </cell>
        </row>
        <row r="39">
          <cell r="A39">
            <v>29</v>
          </cell>
          <cell r="I39" t="str">
            <v>K/2</v>
          </cell>
        </row>
        <row r="40">
          <cell r="A40">
            <v>30</v>
          </cell>
        </row>
        <row r="41">
          <cell r="A41">
            <v>31</v>
          </cell>
          <cell r="I41" t="str">
            <v>K/3</v>
          </cell>
        </row>
        <row r="42">
          <cell r="A42">
            <v>32</v>
          </cell>
        </row>
        <row r="43">
          <cell r="A43">
            <v>33</v>
          </cell>
          <cell r="B43" t="str">
            <v>045</v>
          </cell>
          <cell r="G43" t="str">
            <v>Business Trips</v>
          </cell>
        </row>
        <row r="44">
          <cell r="A44">
            <v>34</v>
          </cell>
          <cell r="B44" t="str">
            <v>050</v>
          </cell>
          <cell r="G44" t="str">
            <v>Repair &amp; Maintenance</v>
          </cell>
          <cell r="W44">
            <v>0</v>
          </cell>
        </row>
        <row r="45">
          <cell r="A45">
            <v>35</v>
          </cell>
          <cell r="C45" t="str">
            <v>0</v>
          </cell>
          <cell r="D45">
            <v>5</v>
          </cell>
          <cell r="E45">
            <v>1</v>
          </cell>
          <cell r="F45">
            <v>0</v>
          </cell>
          <cell r="H45" t="str">
            <v>Repair &amp; Maintenance</v>
          </cell>
          <cell r="W45">
            <v>0</v>
          </cell>
        </row>
        <row r="46">
          <cell r="A46">
            <v>36</v>
          </cell>
          <cell r="I46" t="str">
            <v>Accu 70 AH dan kepala Accu</v>
          </cell>
          <cell r="J46" t="str">
            <v>pcs</v>
          </cell>
          <cell r="K46">
            <v>1</v>
          </cell>
          <cell r="W46">
            <v>1</v>
          </cell>
        </row>
        <row r="47">
          <cell r="A47">
            <v>37</v>
          </cell>
          <cell r="I47" t="str">
            <v>Acytelin</v>
          </cell>
          <cell r="J47" t="str">
            <v>btl</v>
          </cell>
          <cell r="K47">
            <v>4</v>
          </cell>
          <cell r="L47">
            <v>4</v>
          </cell>
          <cell r="M47">
            <v>4</v>
          </cell>
          <cell r="N47">
            <v>4</v>
          </cell>
          <cell r="O47">
            <v>4</v>
          </cell>
          <cell r="P47">
            <v>5</v>
          </cell>
          <cell r="Q47">
            <v>5</v>
          </cell>
          <cell r="R47">
            <v>5</v>
          </cell>
          <cell r="S47">
            <v>5</v>
          </cell>
          <cell r="T47">
            <v>5</v>
          </cell>
          <cell r="U47">
            <v>5</v>
          </cell>
          <cell r="V47">
            <v>5</v>
          </cell>
          <cell r="W47">
            <v>55</v>
          </cell>
        </row>
        <row r="48">
          <cell r="A48">
            <v>38</v>
          </cell>
          <cell r="I48" t="str">
            <v>Amplas kasar no. 1</v>
          </cell>
          <cell r="J48" t="str">
            <v>lbr</v>
          </cell>
          <cell r="K48">
            <v>15</v>
          </cell>
          <cell r="O48">
            <v>15</v>
          </cell>
          <cell r="S48">
            <v>15</v>
          </cell>
          <cell r="W48">
            <v>45</v>
          </cell>
        </row>
        <row r="49">
          <cell r="A49">
            <v>39</v>
          </cell>
          <cell r="I49" t="str">
            <v xml:space="preserve">Amplas kasar no.3 </v>
          </cell>
          <cell r="J49" t="str">
            <v>lbr</v>
          </cell>
          <cell r="K49">
            <v>15</v>
          </cell>
          <cell r="O49">
            <v>15</v>
          </cell>
          <cell r="S49">
            <v>15</v>
          </cell>
          <cell r="W49">
            <v>45</v>
          </cell>
        </row>
        <row r="50">
          <cell r="A50">
            <v>40</v>
          </cell>
          <cell r="I50" t="str">
            <v xml:space="preserve">Anti size lubricant </v>
          </cell>
          <cell r="J50" t="str">
            <v>can</v>
          </cell>
          <cell r="K50">
            <v>4</v>
          </cell>
          <cell r="M50">
            <v>4</v>
          </cell>
          <cell r="O50">
            <v>4</v>
          </cell>
          <cell r="Q50">
            <v>4</v>
          </cell>
          <cell r="S50">
            <v>4</v>
          </cell>
          <cell r="U50">
            <v>4</v>
          </cell>
          <cell r="W50">
            <v>24</v>
          </cell>
        </row>
        <row r="51">
          <cell r="A51">
            <v>41</v>
          </cell>
          <cell r="I51" t="str">
            <v>Ball Valve 3/4" inchi merk Kitz</v>
          </cell>
          <cell r="J51" t="str">
            <v>pcs</v>
          </cell>
          <cell r="K51">
            <v>3</v>
          </cell>
          <cell r="P51">
            <v>2</v>
          </cell>
          <cell r="W51">
            <v>5</v>
          </cell>
        </row>
        <row r="52">
          <cell r="A52">
            <v>42</v>
          </cell>
          <cell r="I52" t="str">
            <v>Ball valve 1.5 inchi merk Kitz</v>
          </cell>
          <cell r="J52" t="str">
            <v>pcs</v>
          </cell>
          <cell r="K52">
            <v>3</v>
          </cell>
          <cell r="P52">
            <v>3</v>
          </cell>
          <cell r="W52">
            <v>6</v>
          </cell>
        </row>
        <row r="53">
          <cell r="A53">
            <v>43</v>
          </cell>
          <cell r="I53" t="str">
            <v>Battery Cleaner</v>
          </cell>
          <cell r="J53" t="str">
            <v>can</v>
          </cell>
          <cell r="K53">
            <v>2</v>
          </cell>
          <cell r="L53">
            <v>2</v>
          </cell>
          <cell r="M53">
            <v>2</v>
          </cell>
          <cell r="N53">
            <v>2</v>
          </cell>
          <cell r="O53">
            <v>2</v>
          </cell>
          <cell r="P53">
            <v>2</v>
          </cell>
          <cell r="Q53">
            <v>2</v>
          </cell>
          <cell r="R53">
            <v>2</v>
          </cell>
          <cell r="S53">
            <v>2</v>
          </cell>
          <cell r="T53">
            <v>2</v>
          </cell>
          <cell r="U53">
            <v>2</v>
          </cell>
          <cell r="V53">
            <v>2</v>
          </cell>
          <cell r="W53">
            <v>24</v>
          </cell>
        </row>
        <row r="54">
          <cell r="A54">
            <v>44</v>
          </cell>
          <cell r="I54" t="str">
            <v>Batu Gerinda  8"</v>
          </cell>
          <cell r="J54" t="str">
            <v>pcs</v>
          </cell>
          <cell r="K54">
            <v>10</v>
          </cell>
          <cell r="L54">
            <v>10</v>
          </cell>
          <cell r="M54">
            <v>10</v>
          </cell>
          <cell r="N54">
            <v>10</v>
          </cell>
          <cell r="O54">
            <v>10</v>
          </cell>
          <cell r="P54">
            <v>15</v>
          </cell>
          <cell r="Q54">
            <v>15</v>
          </cell>
          <cell r="R54">
            <v>15</v>
          </cell>
          <cell r="S54">
            <v>15</v>
          </cell>
          <cell r="T54">
            <v>15</v>
          </cell>
          <cell r="U54">
            <v>15</v>
          </cell>
          <cell r="V54">
            <v>10</v>
          </cell>
          <cell r="W54">
            <v>150</v>
          </cell>
        </row>
        <row r="55">
          <cell r="A55">
            <v>45</v>
          </cell>
          <cell r="I55" t="str">
            <v>Bearing 6203 Z NSK</v>
          </cell>
          <cell r="J55" t="str">
            <v>pcs</v>
          </cell>
          <cell r="K55">
            <v>0</v>
          </cell>
          <cell r="W55">
            <v>0</v>
          </cell>
        </row>
        <row r="56">
          <cell r="A56">
            <v>46</v>
          </cell>
          <cell r="I56" t="str">
            <v>Belt - "V" B54</v>
          </cell>
          <cell r="J56" t="str">
            <v>pcs</v>
          </cell>
          <cell r="K56">
            <v>10</v>
          </cell>
          <cell r="P56">
            <v>10</v>
          </cell>
          <cell r="U56">
            <v>10</v>
          </cell>
          <cell r="W56">
            <v>30</v>
          </cell>
        </row>
        <row r="57">
          <cell r="A57">
            <v>47</v>
          </cell>
          <cell r="I57" t="str">
            <v>Belt - "V" SPC 3000</v>
          </cell>
          <cell r="J57" t="str">
            <v>pcs</v>
          </cell>
          <cell r="K57">
            <v>24</v>
          </cell>
          <cell r="N57">
            <v>12</v>
          </cell>
          <cell r="Q57">
            <v>12</v>
          </cell>
          <cell r="T57">
            <v>12</v>
          </cell>
          <cell r="V57">
            <v>6</v>
          </cell>
          <cell r="W57">
            <v>66</v>
          </cell>
        </row>
        <row r="58">
          <cell r="A58">
            <v>48</v>
          </cell>
          <cell r="I58" t="str">
            <v>Besi Profile UNP 125 x 65 x 6 x6000 mm</v>
          </cell>
          <cell r="J58" t="str">
            <v>btg</v>
          </cell>
          <cell r="K58">
            <v>5</v>
          </cell>
          <cell r="P58">
            <v>5</v>
          </cell>
          <cell r="V58">
            <v>15</v>
          </cell>
          <cell r="W58">
            <v>25</v>
          </cell>
        </row>
        <row r="59">
          <cell r="A59">
            <v>49</v>
          </cell>
          <cell r="I59" t="str">
            <v>Besi siku 30 x 30</v>
          </cell>
          <cell r="J59" t="str">
            <v>btg</v>
          </cell>
          <cell r="K59">
            <v>8</v>
          </cell>
          <cell r="L59">
            <v>8</v>
          </cell>
          <cell r="M59">
            <v>8</v>
          </cell>
          <cell r="N59">
            <v>8</v>
          </cell>
          <cell r="O59">
            <v>8</v>
          </cell>
          <cell r="P59">
            <v>8</v>
          </cell>
          <cell r="Q59">
            <v>8</v>
          </cell>
          <cell r="R59">
            <v>8</v>
          </cell>
          <cell r="S59">
            <v>8</v>
          </cell>
          <cell r="T59">
            <v>8</v>
          </cell>
          <cell r="U59">
            <v>8</v>
          </cell>
          <cell r="V59">
            <v>8</v>
          </cell>
          <cell r="W59">
            <v>96</v>
          </cell>
        </row>
        <row r="60">
          <cell r="A60">
            <v>50</v>
          </cell>
          <cell r="I60" t="str">
            <v>Besi siku 50 x 50</v>
          </cell>
          <cell r="J60" t="str">
            <v>btg</v>
          </cell>
          <cell r="K60">
            <v>15</v>
          </cell>
          <cell r="P60">
            <v>15</v>
          </cell>
          <cell r="W60">
            <v>30</v>
          </cell>
        </row>
        <row r="61">
          <cell r="A61">
            <v>51</v>
          </cell>
          <cell r="I61" t="str">
            <v>Besi siku 70x70</v>
          </cell>
          <cell r="J61" t="str">
            <v>btg</v>
          </cell>
          <cell r="K61">
            <v>15</v>
          </cell>
          <cell r="M61">
            <v>5</v>
          </cell>
          <cell r="P61">
            <v>15</v>
          </cell>
          <cell r="Q61">
            <v>5</v>
          </cell>
          <cell r="S61">
            <v>5</v>
          </cell>
          <cell r="U61">
            <v>5</v>
          </cell>
          <cell r="W61">
            <v>50</v>
          </cell>
        </row>
        <row r="62">
          <cell r="A62">
            <v>52</v>
          </cell>
          <cell r="I62" t="str">
            <v>Cat Glotex warna merah</v>
          </cell>
          <cell r="J62" t="str">
            <v>kg</v>
          </cell>
          <cell r="K62">
            <v>2</v>
          </cell>
          <cell r="L62">
            <v>2</v>
          </cell>
          <cell r="M62">
            <v>2</v>
          </cell>
          <cell r="N62">
            <v>2</v>
          </cell>
          <cell r="O62">
            <v>2</v>
          </cell>
          <cell r="P62">
            <v>2</v>
          </cell>
          <cell r="Q62">
            <v>2</v>
          </cell>
          <cell r="R62">
            <v>2</v>
          </cell>
          <cell r="S62">
            <v>2</v>
          </cell>
          <cell r="T62">
            <v>2</v>
          </cell>
          <cell r="U62">
            <v>2</v>
          </cell>
          <cell r="V62">
            <v>2</v>
          </cell>
          <cell r="W62">
            <v>24</v>
          </cell>
        </row>
        <row r="63">
          <cell r="A63">
            <v>53</v>
          </cell>
          <cell r="I63" t="str">
            <v>Cat Glotex warna putih</v>
          </cell>
          <cell r="J63" t="str">
            <v>kg</v>
          </cell>
          <cell r="K63">
            <v>2</v>
          </cell>
          <cell r="L63">
            <v>2</v>
          </cell>
          <cell r="M63">
            <v>2</v>
          </cell>
          <cell r="N63">
            <v>2</v>
          </cell>
          <cell r="O63">
            <v>2</v>
          </cell>
          <cell r="P63">
            <v>2</v>
          </cell>
          <cell r="Q63">
            <v>2</v>
          </cell>
          <cell r="R63">
            <v>2</v>
          </cell>
          <cell r="S63">
            <v>2</v>
          </cell>
          <cell r="T63">
            <v>2</v>
          </cell>
          <cell r="U63">
            <v>2</v>
          </cell>
          <cell r="V63">
            <v>2</v>
          </cell>
          <cell r="W63">
            <v>24</v>
          </cell>
        </row>
        <row r="64">
          <cell r="A64">
            <v>54</v>
          </cell>
          <cell r="I64" t="str">
            <v>Cat meni</v>
          </cell>
          <cell r="J64" t="str">
            <v>kg</v>
          </cell>
          <cell r="K64">
            <v>10</v>
          </cell>
          <cell r="O64">
            <v>10</v>
          </cell>
          <cell r="S64">
            <v>10</v>
          </cell>
          <cell r="W64">
            <v>30</v>
          </cell>
        </row>
        <row r="65">
          <cell r="A65">
            <v>55</v>
          </cell>
          <cell r="I65" t="str">
            <v>Cat Minyak Warna Biru ( utk. Pengecatan kontainer MCC )</v>
          </cell>
          <cell r="J65" t="str">
            <v>kg</v>
          </cell>
          <cell r="K65">
            <v>4</v>
          </cell>
          <cell r="L65">
            <v>4</v>
          </cell>
          <cell r="M65">
            <v>4</v>
          </cell>
          <cell r="N65">
            <v>4</v>
          </cell>
          <cell r="O65">
            <v>4</v>
          </cell>
          <cell r="P65">
            <v>4</v>
          </cell>
          <cell r="Q65">
            <v>4</v>
          </cell>
          <cell r="R65">
            <v>4</v>
          </cell>
          <cell r="S65">
            <v>4</v>
          </cell>
          <cell r="T65">
            <v>4</v>
          </cell>
          <cell r="U65">
            <v>4</v>
          </cell>
          <cell r="V65">
            <v>4</v>
          </cell>
          <cell r="W65">
            <v>48</v>
          </cell>
        </row>
        <row r="66">
          <cell r="A66">
            <v>56</v>
          </cell>
          <cell r="I66" t="str">
            <v>Cat Minyak Warna Kuning ( utk. fixed plant )</v>
          </cell>
          <cell r="J66" t="str">
            <v>liter</v>
          </cell>
          <cell r="K66">
            <v>8</v>
          </cell>
          <cell r="L66">
            <v>8</v>
          </cell>
          <cell r="M66">
            <v>8</v>
          </cell>
          <cell r="N66">
            <v>8</v>
          </cell>
          <cell r="O66">
            <v>8</v>
          </cell>
          <cell r="P66">
            <v>8</v>
          </cell>
          <cell r="Q66">
            <v>8</v>
          </cell>
          <cell r="R66">
            <v>8</v>
          </cell>
          <cell r="S66">
            <v>8</v>
          </cell>
          <cell r="T66">
            <v>8</v>
          </cell>
          <cell r="U66">
            <v>8</v>
          </cell>
          <cell r="V66">
            <v>8</v>
          </cell>
          <cell r="W66">
            <v>96</v>
          </cell>
        </row>
        <row r="67">
          <cell r="A67">
            <v>57</v>
          </cell>
          <cell r="I67" t="str">
            <v>Chemical anti karat ( rust remover )</v>
          </cell>
          <cell r="J67" t="str">
            <v>liter</v>
          </cell>
          <cell r="K67">
            <v>15</v>
          </cell>
          <cell r="P67">
            <v>15</v>
          </cell>
          <cell r="V67">
            <v>15</v>
          </cell>
          <cell r="W67">
            <v>45</v>
          </cell>
        </row>
        <row r="68">
          <cell r="A68">
            <v>58</v>
          </cell>
          <cell r="I68" t="str">
            <v>Connector kabel las</v>
          </cell>
          <cell r="J68" t="str">
            <v>pcs</v>
          </cell>
          <cell r="K68">
            <v>5</v>
          </cell>
          <cell r="N68">
            <v>5</v>
          </cell>
          <cell r="Q68">
            <v>5</v>
          </cell>
          <cell r="T68">
            <v>5</v>
          </cell>
          <cell r="W68">
            <v>20</v>
          </cell>
        </row>
        <row r="69">
          <cell r="A69">
            <v>59</v>
          </cell>
          <cell r="I69" t="str">
            <v>Cover Strip ( Ut. Tutup sambungan belting )</v>
          </cell>
          <cell r="J69" t="str">
            <v>roll</v>
          </cell>
          <cell r="K69">
            <v>2</v>
          </cell>
          <cell r="N69">
            <v>2</v>
          </cell>
          <cell r="P69">
            <v>2</v>
          </cell>
          <cell r="S69">
            <v>2</v>
          </cell>
          <cell r="W69">
            <v>8</v>
          </cell>
        </row>
        <row r="70">
          <cell r="A70">
            <v>60</v>
          </cell>
          <cell r="I70" t="str">
            <v>Cutting Tip (  Nozzle )</v>
          </cell>
          <cell r="J70" t="str">
            <v>pcs</v>
          </cell>
          <cell r="K70">
            <v>2</v>
          </cell>
          <cell r="O70">
            <v>2</v>
          </cell>
          <cell r="P70">
            <v>5</v>
          </cell>
          <cell r="R70">
            <v>5</v>
          </cell>
          <cell r="U70">
            <v>5</v>
          </cell>
          <cell r="W70">
            <v>19</v>
          </cell>
        </row>
        <row r="71">
          <cell r="A71">
            <v>61</v>
          </cell>
          <cell r="I71" t="str">
            <v>Duoble nipple</v>
          </cell>
          <cell r="J71" t="str">
            <v>pcs</v>
          </cell>
          <cell r="K71">
            <v>5</v>
          </cell>
          <cell r="P71">
            <v>5</v>
          </cell>
          <cell r="V71">
            <v>5</v>
          </cell>
          <cell r="W71">
            <v>15</v>
          </cell>
        </row>
        <row r="72">
          <cell r="A72">
            <v>62</v>
          </cell>
          <cell r="I72" t="str">
            <v>Danger Tag</v>
          </cell>
          <cell r="J72" t="str">
            <v>lsn</v>
          </cell>
          <cell r="K72">
            <v>4</v>
          </cell>
          <cell r="N72">
            <v>4</v>
          </cell>
          <cell r="Q72">
            <v>5</v>
          </cell>
          <cell r="T72">
            <v>5</v>
          </cell>
          <cell r="V72">
            <v>5</v>
          </cell>
          <cell r="W72">
            <v>23</v>
          </cell>
        </row>
        <row r="73">
          <cell r="A73">
            <v>63</v>
          </cell>
          <cell r="I73" t="str">
            <v>Electric contact cleaner</v>
          </cell>
          <cell r="J73" t="str">
            <v>can</v>
          </cell>
          <cell r="K73">
            <v>3</v>
          </cell>
          <cell r="L73">
            <v>3</v>
          </cell>
          <cell r="M73">
            <v>3</v>
          </cell>
          <cell r="N73">
            <v>3</v>
          </cell>
          <cell r="O73">
            <v>3</v>
          </cell>
          <cell r="P73">
            <v>4</v>
          </cell>
          <cell r="Q73">
            <v>4</v>
          </cell>
          <cell r="R73">
            <v>4</v>
          </cell>
          <cell r="S73">
            <v>4</v>
          </cell>
          <cell r="T73">
            <v>4</v>
          </cell>
          <cell r="U73">
            <v>4</v>
          </cell>
          <cell r="V73">
            <v>4</v>
          </cell>
          <cell r="W73">
            <v>43</v>
          </cell>
        </row>
        <row r="74">
          <cell r="A74">
            <v>64</v>
          </cell>
          <cell r="I74" t="str">
            <v>Electrode Holder 600 Ampere</v>
          </cell>
          <cell r="J74" t="str">
            <v>pcs</v>
          </cell>
          <cell r="K74">
            <v>2</v>
          </cell>
          <cell r="O74">
            <v>1</v>
          </cell>
          <cell r="S74">
            <v>2</v>
          </cell>
          <cell r="V74">
            <v>1</v>
          </cell>
          <cell r="W74">
            <v>6</v>
          </cell>
        </row>
        <row r="75">
          <cell r="A75">
            <v>65</v>
          </cell>
          <cell r="I75" t="str">
            <v>Engsel Pintu dari Plat besi 4 inch</v>
          </cell>
          <cell r="J75" t="str">
            <v>pcs</v>
          </cell>
          <cell r="W75">
            <v>0</v>
          </cell>
        </row>
        <row r="76">
          <cell r="A76">
            <v>66</v>
          </cell>
          <cell r="I76" t="str">
            <v>Filtrate 1 inchi merk Thurtill</v>
          </cell>
          <cell r="J76" t="str">
            <v>pcs</v>
          </cell>
          <cell r="W76">
            <v>0</v>
          </cell>
        </row>
        <row r="77">
          <cell r="A77">
            <v>67</v>
          </cell>
          <cell r="I77" t="str">
            <v>Flow gun 1 inchi</v>
          </cell>
          <cell r="J77" t="str">
            <v>pcs</v>
          </cell>
          <cell r="W77">
            <v>0</v>
          </cell>
        </row>
        <row r="78">
          <cell r="A78">
            <v>68</v>
          </cell>
          <cell r="I78" t="str">
            <v>Gasket TBA 0.8 mm</v>
          </cell>
          <cell r="J78" t="str">
            <v>meter</v>
          </cell>
          <cell r="K78">
            <v>1</v>
          </cell>
          <cell r="W78">
            <v>1</v>
          </cell>
        </row>
        <row r="79">
          <cell r="A79">
            <v>69</v>
          </cell>
          <cell r="I79" t="str">
            <v xml:space="preserve">Gergaji besi 1mata </v>
          </cell>
          <cell r="J79" t="str">
            <v>pcs</v>
          </cell>
          <cell r="K79">
            <v>6</v>
          </cell>
          <cell r="M79">
            <v>6</v>
          </cell>
          <cell r="O79">
            <v>6</v>
          </cell>
          <cell r="Q79">
            <v>6</v>
          </cell>
          <cell r="T79">
            <v>6</v>
          </cell>
          <cell r="V79">
            <v>6</v>
          </cell>
          <cell r="W79">
            <v>36</v>
          </cell>
        </row>
        <row r="80">
          <cell r="A80">
            <v>70</v>
          </cell>
          <cell r="I80" t="str">
            <v>Gerinda tangan</v>
          </cell>
          <cell r="J80" t="str">
            <v>set</v>
          </cell>
          <cell r="W80">
            <v>0</v>
          </cell>
        </row>
        <row r="81">
          <cell r="A81">
            <v>71</v>
          </cell>
          <cell r="I81" t="str">
            <v>Hardener UTR-20</v>
          </cell>
          <cell r="J81" t="str">
            <v>btl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3</v>
          </cell>
          <cell r="R81">
            <v>3</v>
          </cell>
          <cell r="S81">
            <v>3</v>
          </cell>
          <cell r="T81">
            <v>3</v>
          </cell>
          <cell r="U81">
            <v>3</v>
          </cell>
          <cell r="V81">
            <v>3</v>
          </cell>
          <cell r="W81">
            <v>30</v>
          </cell>
        </row>
        <row r="82">
          <cell r="A82">
            <v>72</v>
          </cell>
          <cell r="I82" t="str">
            <v>Hex Socket CSK Head Screw ( Countersunk ) M12</v>
          </cell>
          <cell r="J82" t="str">
            <v>pcs</v>
          </cell>
          <cell r="K82">
            <v>50</v>
          </cell>
          <cell r="L82">
            <v>50</v>
          </cell>
          <cell r="M82">
            <v>50</v>
          </cell>
          <cell r="N82">
            <v>50</v>
          </cell>
          <cell r="O82">
            <v>50</v>
          </cell>
          <cell r="P82">
            <v>50</v>
          </cell>
          <cell r="Q82">
            <v>50</v>
          </cell>
          <cell r="R82">
            <v>50</v>
          </cell>
          <cell r="S82">
            <v>50</v>
          </cell>
          <cell r="T82">
            <v>50</v>
          </cell>
          <cell r="U82">
            <v>50</v>
          </cell>
          <cell r="V82">
            <v>50</v>
          </cell>
          <cell r="W82">
            <v>600</v>
          </cell>
        </row>
        <row r="83">
          <cell r="A83">
            <v>73</v>
          </cell>
          <cell r="I83" t="str">
            <v>Impeler pump S. Suaran, Binungan, Crushing Plant</v>
          </cell>
          <cell r="J83" t="str">
            <v>set</v>
          </cell>
          <cell r="K83">
            <v>2</v>
          </cell>
          <cell r="W83">
            <v>2</v>
          </cell>
        </row>
        <row r="84">
          <cell r="A84">
            <v>74</v>
          </cell>
          <cell r="I84" t="str">
            <v xml:space="preserve">Kabel las serabut 1/2 inchi </v>
          </cell>
          <cell r="J84" t="str">
            <v>meter</v>
          </cell>
          <cell r="K84">
            <v>50</v>
          </cell>
          <cell r="P84">
            <v>50</v>
          </cell>
          <cell r="W84">
            <v>100</v>
          </cell>
        </row>
        <row r="85">
          <cell r="A85">
            <v>75</v>
          </cell>
          <cell r="I85" t="str">
            <v>Kabel roll</v>
          </cell>
          <cell r="J85" t="str">
            <v>15 m</v>
          </cell>
          <cell r="M85">
            <v>1</v>
          </cell>
          <cell r="W85">
            <v>1</v>
          </cell>
        </row>
        <row r="86">
          <cell r="A86">
            <v>76</v>
          </cell>
          <cell r="I86" t="str">
            <v>Kaca las bening ukuran 105 x 50 x 3 mm</v>
          </cell>
          <cell r="J86" t="str">
            <v>pcs</v>
          </cell>
          <cell r="K86">
            <v>2</v>
          </cell>
          <cell r="L86">
            <v>2</v>
          </cell>
          <cell r="M86">
            <v>2</v>
          </cell>
          <cell r="N86">
            <v>2</v>
          </cell>
          <cell r="O86">
            <v>2</v>
          </cell>
          <cell r="P86">
            <v>2</v>
          </cell>
          <cell r="Q86">
            <v>2</v>
          </cell>
          <cell r="R86">
            <v>3</v>
          </cell>
          <cell r="S86">
            <v>3</v>
          </cell>
          <cell r="T86">
            <v>3</v>
          </cell>
          <cell r="U86">
            <v>3</v>
          </cell>
          <cell r="V86">
            <v>3</v>
          </cell>
          <cell r="W86">
            <v>29</v>
          </cell>
        </row>
        <row r="87">
          <cell r="A87">
            <v>77</v>
          </cell>
          <cell r="I87" t="str">
            <v>Kaca las hitam ukuran 105 x 50 x 3 mm</v>
          </cell>
          <cell r="J87" t="str">
            <v>pcs</v>
          </cell>
          <cell r="K87">
            <v>2</v>
          </cell>
          <cell r="L87">
            <v>2</v>
          </cell>
          <cell r="M87">
            <v>2</v>
          </cell>
          <cell r="N87">
            <v>2</v>
          </cell>
          <cell r="O87">
            <v>2</v>
          </cell>
          <cell r="P87">
            <v>2</v>
          </cell>
          <cell r="Q87">
            <v>2</v>
          </cell>
          <cell r="R87">
            <v>3</v>
          </cell>
          <cell r="S87">
            <v>3</v>
          </cell>
          <cell r="T87">
            <v>3</v>
          </cell>
          <cell r="U87">
            <v>3</v>
          </cell>
          <cell r="V87">
            <v>3</v>
          </cell>
          <cell r="W87">
            <v>29</v>
          </cell>
        </row>
        <row r="88">
          <cell r="A88">
            <v>78</v>
          </cell>
          <cell r="I88" t="str">
            <v>Kapur besi</v>
          </cell>
          <cell r="J88" t="str">
            <v>ktk</v>
          </cell>
          <cell r="K88">
            <v>2</v>
          </cell>
          <cell r="M88">
            <v>2</v>
          </cell>
          <cell r="O88">
            <v>2</v>
          </cell>
          <cell r="P88">
            <v>2</v>
          </cell>
          <cell r="Q88">
            <v>2</v>
          </cell>
          <cell r="R88">
            <v>2</v>
          </cell>
          <cell r="S88">
            <v>2</v>
          </cell>
          <cell r="T88">
            <v>2</v>
          </cell>
          <cell r="U88">
            <v>2</v>
          </cell>
          <cell r="V88">
            <v>2</v>
          </cell>
          <cell r="W88">
            <v>20</v>
          </cell>
        </row>
        <row r="89">
          <cell r="A89">
            <v>79</v>
          </cell>
          <cell r="I89" t="str">
            <v>Kawat las Kuningan</v>
          </cell>
          <cell r="J89" t="str">
            <v>meter</v>
          </cell>
          <cell r="K89">
            <v>5</v>
          </cell>
          <cell r="P89">
            <v>5</v>
          </cell>
          <cell r="U89">
            <v>5</v>
          </cell>
          <cell r="W89">
            <v>15</v>
          </cell>
        </row>
        <row r="90">
          <cell r="A90">
            <v>80</v>
          </cell>
          <cell r="I90" t="str">
            <v>Klemp 1/2 inchi</v>
          </cell>
          <cell r="J90" t="str">
            <v>pcs</v>
          </cell>
          <cell r="K90">
            <v>4</v>
          </cell>
          <cell r="P90">
            <v>4</v>
          </cell>
          <cell r="W90">
            <v>8</v>
          </cell>
        </row>
        <row r="91">
          <cell r="A91">
            <v>81</v>
          </cell>
          <cell r="I91" t="str">
            <v>Knee drat dalam galvanis 1 inchi</v>
          </cell>
          <cell r="J91" t="str">
            <v>pcs</v>
          </cell>
          <cell r="K91">
            <v>0</v>
          </cell>
          <cell r="W91">
            <v>0</v>
          </cell>
        </row>
        <row r="92">
          <cell r="A92">
            <v>82</v>
          </cell>
          <cell r="I92" t="str">
            <v>Knee drat dalam Galvanis 1,5 inchi</v>
          </cell>
          <cell r="J92" t="str">
            <v>pcs</v>
          </cell>
          <cell r="K92">
            <v>10</v>
          </cell>
          <cell r="P92">
            <v>5</v>
          </cell>
          <cell r="W92">
            <v>15</v>
          </cell>
        </row>
        <row r="93">
          <cell r="A93">
            <v>83</v>
          </cell>
          <cell r="I93" t="str">
            <v>Kran Pancur 1/2 inchi</v>
          </cell>
          <cell r="J93" t="str">
            <v>pcs</v>
          </cell>
          <cell r="K93">
            <v>0</v>
          </cell>
          <cell r="W93">
            <v>0</v>
          </cell>
        </row>
        <row r="94">
          <cell r="A94">
            <v>84</v>
          </cell>
          <cell r="I94" t="str">
            <v>Kuas 2"</v>
          </cell>
          <cell r="J94" t="str">
            <v>pcs</v>
          </cell>
          <cell r="K94">
            <v>4</v>
          </cell>
          <cell r="L94">
            <v>4</v>
          </cell>
          <cell r="M94">
            <v>4</v>
          </cell>
          <cell r="N94">
            <v>4</v>
          </cell>
          <cell r="O94">
            <v>4</v>
          </cell>
          <cell r="P94">
            <v>4</v>
          </cell>
          <cell r="Q94">
            <v>4</v>
          </cell>
          <cell r="R94">
            <v>4</v>
          </cell>
          <cell r="S94">
            <v>4</v>
          </cell>
          <cell r="T94">
            <v>4</v>
          </cell>
          <cell r="U94">
            <v>4</v>
          </cell>
          <cell r="V94">
            <v>4</v>
          </cell>
          <cell r="W94">
            <v>48</v>
          </cell>
        </row>
        <row r="95">
          <cell r="A95">
            <v>85</v>
          </cell>
          <cell r="I95" t="str">
            <v>Kuas 3 "</v>
          </cell>
          <cell r="J95" t="str">
            <v>pcs</v>
          </cell>
          <cell r="K95">
            <v>2</v>
          </cell>
          <cell r="L95">
            <v>2</v>
          </cell>
          <cell r="M95">
            <v>2</v>
          </cell>
          <cell r="N95">
            <v>2</v>
          </cell>
          <cell r="O95">
            <v>2</v>
          </cell>
          <cell r="P95">
            <v>2</v>
          </cell>
          <cell r="Q95">
            <v>2</v>
          </cell>
          <cell r="R95">
            <v>2</v>
          </cell>
          <cell r="S95">
            <v>2</v>
          </cell>
          <cell r="T95">
            <v>2</v>
          </cell>
          <cell r="U95">
            <v>2</v>
          </cell>
          <cell r="V95">
            <v>2</v>
          </cell>
          <cell r="W95">
            <v>24</v>
          </cell>
        </row>
        <row r="96">
          <cell r="A96">
            <v>86</v>
          </cell>
          <cell r="I96" t="str">
            <v>Kunci Gembok Kuningan uk. 2 cm</v>
          </cell>
          <cell r="J96" t="str">
            <v>pcs</v>
          </cell>
          <cell r="K96">
            <v>0</v>
          </cell>
          <cell r="W96">
            <v>0</v>
          </cell>
        </row>
        <row r="97">
          <cell r="A97">
            <v>87</v>
          </cell>
          <cell r="I97" t="str">
            <v>Kunci Gembok Uk 60 mm</v>
          </cell>
          <cell r="J97" t="str">
            <v>pcs</v>
          </cell>
          <cell r="K97">
            <v>0</v>
          </cell>
          <cell r="W97">
            <v>0</v>
          </cell>
        </row>
        <row r="98">
          <cell r="A98">
            <v>88</v>
          </cell>
          <cell r="I98" t="str">
            <v>Lem Belting SC-2000</v>
          </cell>
          <cell r="J98" t="str">
            <v>can</v>
          </cell>
          <cell r="K98">
            <v>4</v>
          </cell>
          <cell r="L98">
            <v>4</v>
          </cell>
          <cell r="M98">
            <v>4</v>
          </cell>
          <cell r="N98">
            <v>4</v>
          </cell>
          <cell r="O98">
            <v>4</v>
          </cell>
          <cell r="P98">
            <v>4</v>
          </cell>
          <cell r="Q98">
            <v>4</v>
          </cell>
          <cell r="R98">
            <v>4</v>
          </cell>
          <cell r="S98">
            <v>4</v>
          </cell>
          <cell r="T98">
            <v>4</v>
          </cell>
          <cell r="U98">
            <v>4</v>
          </cell>
          <cell r="V98">
            <v>4</v>
          </cell>
          <cell r="W98">
            <v>48</v>
          </cell>
        </row>
        <row r="99">
          <cell r="A99">
            <v>89</v>
          </cell>
          <cell r="I99" t="str">
            <v>Majun</v>
          </cell>
          <cell r="J99" t="str">
            <v>kg</v>
          </cell>
          <cell r="K99">
            <v>15</v>
          </cell>
          <cell r="L99">
            <v>15</v>
          </cell>
          <cell r="M99">
            <v>15</v>
          </cell>
          <cell r="N99">
            <v>15</v>
          </cell>
          <cell r="O99">
            <v>20</v>
          </cell>
          <cell r="P99">
            <v>20</v>
          </cell>
          <cell r="Q99">
            <v>20</v>
          </cell>
          <cell r="R99">
            <v>20</v>
          </cell>
          <cell r="S99">
            <v>20</v>
          </cell>
          <cell r="T99">
            <v>20</v>
          </cell>
          <cell r="U99">
            <v>20</v>
          </cell>
          <cell r="V99">
            <v>20</v>
          </cell>
          <cell r="W99">
            <v>220</v>
          </cell>
        </row>
        <row r="100">
          <cell r="A100">
            <v>90</v>
          </cell>
          <cell r="I100" t="str">
            <v>Masker Kain</v>
          </cell>
          <cell r="J100" t="str">
            <v>each</v>
          </cell>
          <cell r="K100">
            <v>48</v>
          </cell>
          <cell r="L100">
            <v>48</v>
          </cell>
          <cell r="M100">
            <v>48</v>
          </cell>
          <cell r="N100">
            <v>48</v>
          </cell>
          <cell r="O100">
            <v>48</v>
          </cell>
          <cell r="P100">
            <v>48</v>
          </cell>
          <cell r="Q100">
            <v>48</v>
          </cell>
          <cell r="R100">
            <v>48</v>
          </cell>
          <cell r="S100">
            <v>48</v>
          </cell>
          <cell r="T100">
            <v>48</v>
          </cell>
          <cell r="U100">
            <v>48</v>
          </cell>
          <cell r="V100">
            <v>48</v>
          </cell>
          <cell r="W100">
            <v>576</v>
          </cell>
        </row>
        <row r="101">
          <cell r="A101">
            <v>91</v>
          </cell>
          <cell r="I101" t="str">
            <v>Mata bor HSS 10 mm</v>
          </cell>
          <cell r="J101" t="str">
            <v>set</v>
          </cell>
          <cell r="K101">
            <v>1</v>
          </cell>
          <cell r="W101">
            <v>1</v>
          </cell>
        </row>
        <row r="102">
          <cell r="A102">
            <v>92</v>
          </cell>
          <cell r="I102" t="str">
            <v>Mata bor HSS 12 ,5 mm</v>
          </cell>
          <cell r="J102" t="str">
            <v>pcs</v>
          </cell>
          <cell r="K102">
            <v>1</v>
          </cell>
          <cell r="W102">
            <v>1</v>
          </cell>
        </row>
        <row r="103">
          <cell r="A103">
            <v>93</v>
          </cell>
          <cell r="I103" t="str">
            <v>Mata bor HSS 8 mm</v>
          </cell>
          <cell r="J103" t="str">
            <v>pcs</v>
          </cell>
          <cell r="K103">
            <v>1</v>
          </cell>
          <cell r="W103">
            <v>1</v>
          </cell>
        </row>
        <row r="104">
          <cell r="A104">
            <v>94</v>
          </cell>
          <cell r="I104" t="str">
            <v>Mata Gergaji Besi1 sisi Sandvick</v>
          </cell>
          <cell r="J104" t="str">
            <v>pcs</v>
          </cell>
          <cell r="K104">
            <v>8</v>
          </cell>
          <cell r="M104">
            <v>8</v>
          </cell>
          <cell r="O104">
            <v>8</v>
          </cell>
          <cell r="Q104">
            <v>8</v>
          </cell>
          <cell r="S104">
            <v>8</v>
          </cell>
          <cell r="U104">
            <v>8</v>
          </cell>
          <cell r="V104">
            <v>6</v>
          </cell>
          <cell r="W104">
            <v>54</v>
          </cell>
        </row>
        <row r="105">
          <cell r="A105">
            <v>95</v>
          </cell>
          <cell r="I105" t="str">
            <v xml:space="preserve">Mechanical Seal </v>
          </cell>
          <cell r="J105" t="str">
            <v>pcs</v>
          </cell>
          <cell r="K105">
            <v>0</v>
          </cell>
          <cell r="W105">
            <v>0</v>
          </cell>
        </row>
        <row r="106">
          <cell r="A106">
            <v>96</v>
          </cell>
          <cell r="I106" t="str">
            <v>Meja dudukan Microfone</v>
          </cell>
          <cell r="J106" t="str">
            <v>pcs</v>
          </cell>
          <cell r="K106">
            <v>2</v>
          </cell>
          <cell r="W106">
            <v>2</v>
          </cell>
        </row>
        <row r="107">
          <cell r="A107">
            <v>97</v>
          </cell>
          <cell r="I107" t="str">
            <v>Meteran 7.5 meter</v>
          </cell>
          <cell r="J107" t="str">
            <v>pcs</v>
          </cell>
          <cell r="P107">
            <v>1</v>
          </cell>
          <cell r="U107">
            <v>1</v>
          </cell>
          <cell r="W107">
            <v>2</v>
          </cell>
        </row>
        <row r="108">
          <cell r="A108">
            <v>98</v>
          </cell>
          <cell r="I108" t="str">
            <v>Microfone</v>
          </cell>
          <cell r="J108" t="str">
            <v>pcs</v>
          </cell>
          <cell r="K108">
            <v>2</v>
          </cell>
          <cell r="W108">
            <v>2</v>
          </cell>
        </row>
        <row r="109">
          <cell r="A109">
            <v>99</v>
          </cell>
          <cell r="I109" t="str">
            <v>Mur Baut M10 x 35 mm</v>
          </cell>
          <cell r="J109" t="str">
            <v>pcs</v>
          </cell>
          <cell r="K109">
            <v>50</v>
          </cell>
          <cell r="L109">
            <v>50</v>
          </cell>
          <cell r="M109">
            <v>50</v>
          </cell>
          <cell r="N109">
            <v>50</v>
          </cell>
          <cell r="O109">
            <v>50</v>
          </cell>
          <cell r="P109">
            <v>50</v>
          </cell>
          <cell r="Q109">
            <v>50</v>
          </cell>
          <cell r="R109">
            <v>50</v>
          </cell>
          <cell r="S109">
            <v>50</v>
          </cell>
          <cell r="T109">
            <v>50</v>
          </cell>
          <cell r="U109">
            <v>50</v>
          </cell>
          <cell r="V109">
            <v>50</v>
          </cell>
          <cell r="W109">
            <v>600</v>
          </cell>
        </row>
        <row r="110">
          <cell r="A110">
            <v>100</v>
          </cell>
          <cell r="I110" t="str">
            <v>Mur Baut M12 x 35 mm</v>
          </cell>
          <cell r="J110" t="str">
            <v>pcs</v>
          </cell>
          <cell r="K110">
            <v>50</v>
          </cell>
          <cell r="L110">
            <v>50</v>
          </cell>
          <cell r="M110">
            <v>50</v>
          </cell>
          <cell r="N110">
            <v>50</v>
          </cell>
          <cell r="O110">
            <v>50</v>
          </cell>
          <cell r="P110">
            <v>50</v>
          </cell>
          <cell r="Q110">
            <v>50</v>
          </cell>
          <cell r="R110">
            <v>50</v>
          </cell>
          <cell r="S110">
            <v>50</v>
          </cell>
          <cell r="T110">
            <v>50</v>
          </cell>
          <cell r="U110">
            <v>50</v>
          </cell>
          <cell r="V110">
            <v>50</v>
          </cell>
          <cell r="W110">
            <v>600</v>
          </cell>
        </row>
        <row r="111">
          <cell r="A111">
            <v>101</v>
          </cell>
          <cell r="I111" t="str">
            <v>Mur Baut M16 x 35 mm</v>
          </cell>
          <cell r="J111" t="str">
            <v>pcs</v>
          </cell>
          <cell r="K111">
            <v>50</v>
          </cell>
          <cell r="L111">
            <v>50</v>
          </cell>
          <cell r="M111">
            <v>50</v>
          </cell>
          <cell r="N111">
            <v>50</v>
          </cell>
          <cell r="O111">
            <v>50</v>
          </cell>
          <cell r="P111">
            <v>50</v>
          </cell>
          <cell r="Q111">
            <v>50</v>
          </cell>
          <cell r="R111">
            <v>50</v>
          </cell>
          <cell r="S111">
            <v>50</v>
          </cell>
          <cell r="T111">
            <v>50</v>
          </cell>
          <cell r="U111">
            <v>50</v>
          </cell>
          <cell r="V111">
            <v>50</v>
          </cell>
          <cell r="W111">
            <v>600</v>
          </cell>
        </row>
        <row r="112">
          <cell r="A112">
            <v>102</v>
          </cell>
          <cell r="I112" t="str">
            <v>Marine paint , kuning ( Re-paint Conveyor )</v>
          </cell>
          <cell r="J112" t="str">
            <v>pail</v>
          </cell>
          <cell r="K112">
            <v>10</v>
          </cell>
          <cell r="W112">
            <v>10</v>
          </cell>
        </row>
        <row r="113">
          <cell r="A113">
            <v>103</v>
          </cell>
          <cell r="I113" t="str">
            <v>Oxigen</v>
          </cell>
          <cell r="J113" t="str">
            <v>tube</v>
          </cell>
          <cell r="K113">
            <v>8</v>
          </cell>
          <cell r="L113">
            <v>8</v>
          </cell>
          <cell r="M113">
            <v>8</v>
          </cell>
          <cell r="N113">
            <v>8</v>
          </cell>
          <cell r="O113">
            <v>8</v>
          </cell>
          <cell r="P113">
            <v>8</v>
          </cell>
          <cell r="Q113">
            <v>8</v>
          </cell>
          <cell r="R113">
            <v>8</v>
          </cell>
          <cell r="S113">
            <v>8</v>
          </cell>
          <cell r="T113">
            <v>8</v>
          </cell>
          <cell r="U113">
            <v>8</v>
          </cell>
          <cell r="V113">
            <v>8</v>
          </cell>
          <cell r="W113">
            <v>96</v>
          </cell>
        </row>
        <row r="114">
          <cell r="A114">
            <v>104</v>
          </cell>
          <cell r="I114" t="str">
            <v>Pipa baja tebal  dia. 1,5 inchi</v>
          </cell>
          <cell r="J114" t="str">
            <v>btg</v>
          </cell>
          <cell r="K114">
            <v>4</v>
          </cell>
          <cell r="P114">
            <v>6</v>
          </cell>
          <cell r="W114">
            <v>10</v>
          </cell>
        </row>
        <row r="115">
          <cell r="A115">
            <v>105</v>
          </cell>
          <cell r="I115" t="str">
            <v>Pipa baja tebal dia. 1 inchi</v>
          </cell>
          <cell r="J115" t="str">
            <v>btg</v>
          </cell>
          <cell r="P115">
            <v>3</v>
          </cell>
          <cell r="W115">
            <v>3</v>
          </cell>
        </row>
        <row r="116">
          <cell r="A116">
            <v>106</v>
          </cell>
          <cell r="I116" t="str">
            <v>Pipa Galvanize 3 inchi</v>
          </cell>
          <cell r="J116" t="str">
            <v>btg</v>
          </cell>
          <cell r="K116">
            <v>5</v>
          </cell>
          <cell r="P116">
            <v>2</v>
          </cell>
          <cell r="W116">
            <v>7</v>
          </cell>
        </row>
        <row r="117">
          <cell r="A117">
            <v>107</v>
          </cell>
          <cell r="I117" t="str">
            <v>Pipa Galvanize 1/2 inchi</v>
          </cell>
          <cell r="J117" t="str">
            <v>btg</v>
          </cell>
          <cell r="L117">
            <v>2</v>
          </cell>
          <cell r="P117">
            <v>2</v>
          </cell>
          <cell r="V117">
            <v>2</v>
          </cell>
          <cell r="W117">
            <v>6</v>
          </cell>
        </row>
        <row r="118">
          <cell r="A118">
            <v>108</v>
          </cell>
          <cell r="I118" t="str">
            <v>Plate Bordes 2 mm</v>
          </cell>
          <cell r="J118" t="str">
            <v>lbr</v>
          </cell>
          <cell r="K118">
            <v>4</v>
          </cell>
          <cell r="P118">
            <v>4</v>
          </cell>
          <cell r="T118">
            <v>4</v>
          </cell>
          <cell r="W118">
            <v>12</v>
          </cell>
        </row>
        <row r="119">
          <cell r="A119">
            <v>109</v>
          </cell>
          <cell r="I119" t="str">
            <v>Plate expand</v>
          </cell>
          <cell r="J119" t="str">
            <v>lbr</v>
          </cell>
          <cell r="K119">
            <v>5</v>
          </cell>
          <cell r="P119">
            <v>5</v>
          </cell>
          <cell r="V119">
            <v>5</v>
          </cell>
          <cell r="W119">
            <v>15</v>
          </cell>
        </row>
        <row r="120">
          <cell r="A120">
            <v>110</v>
          </cell>
          <cell r="I120" t="str">
            <v>Plate Mild Steel  t = 5 mm  utk. Perbaikan portable hopper</v>
          </cell>
          <cell r="J120" t="str">
            <v>lbr</v>
          </cell>
          <cell r="K120">
            <v>6</v>
          </cell>
          <cell r="Q120">
            <v>6</v>
          </cell>
          <cell r="V120">
            <v>2</v>
          </cell>
          <cell r="W120">
            <v>14</v>
          </cell>
        </row>
        <row r="121">
          <cell r="A121">
            <v>111</v>
          </cell>
          <cell r="I121" t="str">
            <v>Plate Hardox</v>
          </cell>
          <cell r="J121" t="str">
            <v>lbr</v>
          </cell>
          <cell r="K121">
            <v>4</v>
          </cell>
          <cell r="P121">
            <v>4</v>
          </cell>
          <cell r="V121">
            <v>4</v>
          </cell>
          <cell r="W121">
            <v>12</v>
          </cell>
        </row>
        <row r="122">
          <cell r="A122">
            <v>112</v>
          </cell>
          <cell r="I122" t="str">
            <v>Plate Strip 5 mm</v>
          </cell>
          <cell r="J122" t="str">
            <v>btg</v>
          </cell>
          <cell r="K122">
            <v>5</v>
          </cell>
          <cell r="M122">
            <v>5</v>
          </cell>
          <cell r="P122">
            <v>5</v>
          </cell>
          <cell r="S122">
            <v>5</v>
          </cell>
          <cell r="V122">
            <v>5</v>
          </cell>
          <cell r="W122">
            <v>25</v>
          </cell>
        </row>
        <row r="123">
          <cell r="A123">
            <v>113</v>
          </cell>
          <cell r="I123" t="str">
            <v>Plug drat dalam 1/2 inchi</v>
          </cell>
          <cell r="J123" t="str">
            <v>pcs</v>
          </cell>
          <cell r="W123">
            <v>0</v>
          </cell>
        </row>
        <row r="124">
          <cell r="A124">
            <v>114</v>
          </cell>
          <cell r="I124" t="str">
            <v>Pressure Gauge 1/2 inchi range 1-10 bar</v>
          </cell>
          <cell r="J124" t="str">
            <v>pcs</v>
          </cell>
          <cell r="W124">
            <v>0</v>
          </cell>
        </row>
        <row r="125">
          <cell r="A125">
            <v>115</v>
          </cell>
          <cell r="I125" t="str">
            <v>Regulator (Oxcy &amp; Accy)</v>
          </cell>
          <cell r="J125" t="str">
            <v>set</v>
          </cell>
          <cell r="K125">
            <v>2</v>
          </cell>
          <cell r="P125">
            <v>2</v>
          </cell>
          <cell r="W125">
            <v>4</v>
          </cell>
        </row>
        <row r="126">
          <cell r="A126">
            <v>116</v>
          </cell>
          <cell r="I126" t="str">
            <v>Reducer 1.5 x 1 inchi</v>
          </cell>
          <cell r="J126" t="str">
            <v>pcs</v>
          </cell>
          <cell r="W126">
            <v>0</v>
          </cell>
        </row>
        <row r="127">
          <cell r="A127">
            <v>117</v>
          </cell>
          <cell r="I127" t="str">
            <v>Carrier roller</v>
          </cell>
          <cell r="J127" t="str">
            <v>pcs</v>
          </cell>
          <cell r="K127">
            <v>10</v>
          </cell>
          <cell r="M127">
            <v>10</v>
          </cell>
          <cell r="O127">
            <v>10</v>
          </cell>
          <cell r="Q127">
            <v>10</v>
          </cell>
          <cell r="S127">
            <v>10</v>
          </cell>
          <cell r="U127">
            <v>10</v>
          </cell>
          <cell r="W127">
            <v>60</v>
          </cell>
        </row>
        <row r="128">
          <cell r="A128">
            <v>118</v>
          </cell>
          <cell r="I128" t="str">
            <v>Bend pulley</v>
          </cell>
          <cell r="J128" t="str">
            <v>pcs</v>
          </cell>
          <cell r="K128">
            <v>1</v>
          </cell>
          <cell r="M128">
            <v>1</v>
          </cell>
          <cell r="O128">
            <v>1</v>
          </cell>
          <cell r="W128">
            <v>3</v>
          </cell>
        </row>
        <row r="129">
          <cell r="A129">
            <v>119</v>
          </cell>
          <cell r="I129" t="str">
            <v>Tail pulley</v>
          </cell>
          <cell r="K129">
            <v>1</v>
          </cell>
          <cell r="M129">
            <v>1</v>
          </cell>
          <cell r="P129">
            <v>1</v>
          </cell>
          <cell r="S129">
            <v>1</v>
          </cell>
          <cell r="V129">
            <v>1</v>
          </cell>
          <cell r="W129">
            <v>5</v>
          </cell>
        </row>
        <row r="130">
          <cell r="A130">
            <v>120</v>
          </cell>
          <cell r="I130" t="str">
            <v>Head pulley</v>
          </cell>
          <cell r="J130" t="str">
            <v>pcs</v>
          </cell>
          <cell r="M130">
            <v>1</v>
          </cell>
          <cell r="P130">
            <v>1</v>
          </cell>
          <cell r="S130">
            <v>1</v>
          </cell>
          <cell r="V130">
            <v>1</v>
          </cell>
          <cell r="W130">
            <v>4</v>
          </cell>
        </row>
        <row r="131">
          <cell r="A131">
            <v>121</v>
          </cell>
          <cell r="I131" t="str">
            <v>Return roller</v>
          </cell>
          <cell r="J131" t="str">
            <v>pcs</v>
          </cell>
          <cell r="K131">
            <v>6</v>
          </cell>
          <cell r="M131">
            <v>6</v>
          </cell>
          <cell r="O131">
            <v>6</v>
          </cell>
          <cell r="Q131">
            <v>6</v>
          </cell>
          <cell r="S131">
            <v>6</v>
          </cell>
          <cell r="U131">
            <v>6</v>
          </cell>
          <cell r="W131">
            <v>36</v>
          </cell>
        </row>
        <row r="132">
          <cell r="A132">
            <v>122</v>
          </cell>
          <cell r="I132" t="str">
            <v>Sarung tangan las kulit</v>
          </cell>
          <cell r="J132" t="str">
            <v>psg</v>
          </cell>
          <cell r="K132">
            <v>4</v>
          </cell>
          <cell r="P132">
            <v>4</v>
          </cell>
          <cell r="W132">
            <v>8</v>
          </cell>
        </row>
        <row r="133">
          <cell r="A133">
            <v>123</v>
          </cell>
          <cell r="I133" t="str">
            <v>Sarung tangan katun</v>
          </cell>
          <cell r="J133" t="str">
            <v>psg</v>
          </cell>
          <cell r="K133">
            <v>60</v>
          </cell>
          <cell r="L133">
            <v>60</v>
          </cell>
          <cell r="M133">
            <v>60</v>
          </cell>
          <cell r="N133">
            <v>60</v>
          </cell>
          <cell r="O133">
            <v>60</v>
          </cell>
          <cell r="P133">
            <v>60</v>
          </cell>
          <cell r="Q133">
            <v>60</v>
          </cell>
          <cell r="R133">
            <v>60</v>
          </cell>
          <cell r="S133">
            <v>60</v>
          </cell>
          <cell r="T133">
            <v>60</v>
          </cell>
          <cell r="U133">
            <v>60</v>
          </cell>
          <cell r="V133">
            <v>60</v>
          </cell>
          <cell r="W133">
            <v>720</v>
          </cell>
        </row>
        <row r="134">
          <cell r="A134">
            <v>124</v>
          </cell>
          <cell r="I134" t="str">
            <v>Seal Asbes gulungan</v>
          </cell>
          <cell r="J134" t="str">
            <v>meter</v>
          </cell>
          <cell r="K134">
            <v>10</v>
          </cell>
          <cell r="P134">
            <v>10</v>
          </cell>
          <cell r="W134">
            <v>20</v>
          </cell>
        </row>
        <row r="135">
          <cell r="A135">
            <v>125</v>
          </cell>
          <cell r="I135" t="str">
            <v>Selang serabut 3/4" inchi</v>
          </cell>
          <cell r="J135" t="str">
            <v>meter</v>
          </cell>
          <cell r="K135">
            <v>30</v>
          </cell>
          <cell r="P135">
            <v>30</v>
          </cell>
          <cell r="W135">
            <v>60</v>
          </cell>
        </row>
        <row r="136">
          <cell r="A136">
            <v>126</v>
          </cell>
          <cell r="I136" t="str">
            <v>Selang utk. Las oksigen dan acetelyn</v>
          </cell>
          <cell r="J136" t="str">
            <v>meter</v>
          </cell>
          <cell r="P136">
            <v>50</v>
          </cell>
          <cell r="W136">
            <v>50</v>
          </cell>
        </row>
        <row r="137">
          <cell r="A137">
            <v>127</v>
          </cell>
          <cell r="I137" t="str">
            <v>Sikat Baja</v>
          </cell>
          <cell r="J137" t="str">
            <v>pcs</v>
          </cell>
          <cell r="K137">
            <v>2</v>
          </cell>
          <cell r="N137">
            <v>2</v>
          </cell>
          <cell r="Q137">
            <v>2</v>
          </cell>
          <cell r="T137">
            <v>2</v>
          </cell>
          <cell r="W137">
            <v>8</v>
          </cell>
        </row>
        <row r="138">
          <cell r="A138">
            <v>128</v>
          </cell>
          <cell r="I138" t="str">
            <v>Slurry Pump 2,5 s/d 3 Hp ( Pompa tunel  C plant)</v>
          </cell>
          <cell r="J138" t="str">
            <v>set</v>
          </cell>
          <cell r="K138">
            <v>1</v>
          </cell>
          <cell r="W138">
            <v>1</v>
          </cell>
        </row>
        <row r="139">
          <cell r="A139">
            <v>129</v>
          </cell>
          <cell r="I139" t="str">
            <v>Tee 1/2 inchi</v>
          </cell>
          <cell r="J139" t="str">
            <v>pcs</v>
          </cell>
          <cell r="W139">
            <v>0</v>
          </cell>
        </row>
        <row r="140">
          <cell r="A140">
            <v>130</v>
          </cell>
          <cell r="I140" t="str">
            <v>Tee drat dalam galvanis 1.5 inchi</v>
          </cell>
          <cell r="J140" t="str">
            <v>pcs</v>
          </cell>
          <cell r="W140">
            <v>0</v>
          </cell>
        </row>
        <row r="141">
          <cell r="A141">
            <v>131</v>
          </cell>
          <cell r="I141" t="str">
            <v>Thinner  B</v>
          </cell>
          <cell r="J141" t="str">
            <v>kg</v>
          </cell>
          <cell r="K141">
            <v>6</v>
          </cell>
          <cell r="L141">
            <v>6</v>
          </cell>
          <cell r="M141">
            <v>6</v>
          </cell>
          <cell r="N141">
            <v>6</v>
          </cell>
          <cell r="O141">
            <v>6</v>
          </cell>
          <cell r="P141">
            <v>6</v>
          </cell>
          <cell r="Q141">
            <v>6</v>
          </cell>
          <cell r="R141">
            <v>6</v>
          </cell>
          <cell r="S141">
            <v>6</v>
          </cell>
          <cell r="T141">
            <v>6</v>
          </cell>
          <cell r="U141">
            <v>6</v>
          </cell>
          <cell r="V141">
            <v>6</v>
          </cell>
          <cell r="W141">
            <v>72</v>
          </cell>
        </row>
        <row r="142">
          <cell r="A142">
            <v>132</v>
          </cell>
          <cell r="I142" t="str">
            <v xml:space="preserve">Thinner A special </v>
          </cell>
          <cell r="J142" t="str">
            <v>liter</v>
          </cell>
          <cell r="K142">
            <v>6</v>
          </cell>
          <cell r="N142">
            <v>6</v>
          </cell>
          <cell r="Q142">
            <v>6</v>
          </cell>
          <cell r="T142">
            <v>6</v>
          </cell>
          <cell r="W142">
            <v>24</v>
          </cell>
        </row>
        <row r="143">
          <cell r="A143">
            <v>133</v>
          </cell>
          <cell r="I143" t="str">
            <v>Thinner special untuk Marine paint ( Re-paint Conveyor )</v>
          </cell>
          <cell r="J143" t="str">
            <v>liter</v>
          </cell>
          <cell r="K143">
            <v>125</v>
          </cell>
          <cell r="W143">
            <v>125</v>
          </cell>
        </row>
        <row r="144">
          <cell r="A144">
            <v>134</v>
          </cell>
          <cell r="I144" t="str">
            <v>Tip Cleaner set no 5 s/d 27</v>
          </cell>
          <cell r="J144" t="str">
            <v>Pcs</v>
          </cell>
          <cell r="K144">
            <v>3</v>
          </cell>
          <cell r="O144">
            <v>3</v>
          </cell>
          <cell r="R144">
            <v>3</v>
          </cell>
          <cell r="U144">
            <v>3</v>
          </cell>
          <cell r="W144">
            <v>12</v>
          </cell>
        </row>
        <row r="145">
          <cell r="A145">
            <v>135</v>
          </cell>
          <cell r="I145" t="str">
            <v>TOA Horn Speaker model ZH-5025</v>
          </cell>
          <cell r="J145" t="str">
            <v>pcs</v>
          </cell>
          <cell r="N145">
            <v>1</v>
          </cell>
          <cell r="W145">
            <v>1</v>
          </cell>
        </row>
        <row r="146">
          <cell r="A146">
            <v>136</v>
          </cell>
          <cell r="I146" t="str">
            <v>Tools set Proto  Set No . 98301</v>
          </cell>
          <cell r="J146" t="str">
            <v>Box</v>
          </cell>
          <cell r="K146">
            <v>2</v>
          </cell>
          <cell r="W146">
            <v>2</v>
          </cell>
        </row>
        <row r="147">
          <cell r="A147">
            <v>137</v>
          </cell>
          <cell r="I147" t="str">
            <v>TOA PA Amplifier model ZA-301</v>
          </cell>
          <cell r="J147" t="str">
            <v>pcs</v>
          </cell>
          <cell r="W147">
            <v>0</v>
          </cell>
        </row>
        <row r="148">
          <cell r="A148">
            <v>138</v>
          </cell>
          <cell r="I148" t="str">
            <v>V belt tension gauge</v>
          </cell>
          <cell r="J148" t="str">
            <v>set</v>
          </cell>
          <cell r="K148">
            <v>1</v>
          </cell>
          <cell r="W148">
            <v>1</v>
          </cell>
        </row>
        <row r="149">
          <cell r="A149">
            <v>139</v>
          </cell>
          <cell r="I149" t="str">
            <v>Water moor Galvanis 1,5 inchi</v>
          </cell>
          <cell r="J149" t="str">
            <v>pcs</v>
          </cell>
          <cell r="K149">
            <v>4</v>
          </cell>
          <cell r="W149">
            <v>4</v>
          </cell>
        </row>
        <row r="150">
          <cell r="A150">
            <v>140</v>
          </cell>
          <cell r="I150" t="str">
            <v>Welding Electrodes CIA - 2 (3.2 x 300 mm)</v>
          </cell>
          <cell r="J150" t="str">
            <v>Batang</v>
          </cell>
          <cell r="W150">
            <v>0</v>
          </cell>
        </row>
        <row r="151">
          <cell r="A151">
            <v>141</v>
          </cell>
          <cell r="I151" t="str">
            <v>Welding Electrodes LB 52  (3.2 mm)</v>
          </cell>
          <cell r="J151" t="str">
            <v>kg</v>
          </cell>
          <cell r="K151">
            <v>8</v>
          </cell>
          <cell r="L151">
            <v>8</v>
          </cell>
          <cell r="M151">
            <v>8</v>
          </cell>
          <cell r="N151">
            <v>8</v>
          </cell>
          <cell r="O151">
            <v>10</v>
          </cell>
          <cell r="P151">
            <v>10</v>
          </cell>
          <cell r="Q151">
            <v>10</v>
          </cell>
          <cell r="R151">
            <v>10</v>
          </cell>
          <cell r="S151">
            <v>10</v>
          </cell>
          <cell r="T151">
            <v>10</v>
          </cell>
          <cell r="U151">
            <v>15</v>
          </cell>
          <cell r="V151">
            <v>15</v>
          </cell>
          <cell r="W151">
            <v>122</v>
          </cell>
        </row>
        <row r="152">
          <cell r="A152">
            <v>142</v>
          </cell>
          <cell r="I152" t="str">
            <v>Welding Electrodes LB 52 U (3.2 mm)</v>
          </cell>
          <cell r="J152" t="str">
            <v>kg</v>
          </cell>
          <cell r="K152">
            <v>15</v>
          </cell>
          <cell r="L152">
            <v>15</v>
          </cell>
          <cell r="M152">
            <v>15</v>
          </cell>
          <cell r="N152">
            <v>15</v>
          </cell>
          <cell r="O152">
            <v>20</v>
          </cell>
          <cell r="P152">
            <v>10</v>
          </cell>
          <cell r="Q152">
            <v>10</v>
          </cell>
          <cell r="R152">
            <v>10</v>
          </cell>
          <cell r="S152">
            <v>10</v>
          </cell>
          <cell r="T152">
            <v>10</v>
          </cell>
          <cell r="U152">
            <v>10</v>
          </cell>
          <cell r="V152">
            <v>10</v>
          </cell>
          <cell r="W152">
            <v>150</v>
          </cell>
        </row>
        <row r="153">
          <cell r="A153">
            <v>143</v>
          </cell>
          <cell r="I153" t="str">
            <v>Welding Electrodes LB 52  (4.0  mm)</v>
          </cell>
          <cell r="J153" t="str">
            <v>kg</v>
          </cell>
          <cell r="K153">
            <v>8</v>
          </cell>
          <cell r="L153">
            <v>8</v>
          </cell>
          <cell r="N153">
            <v>8</v>
          </cell>
          <cell r="P153">
            <v>8</v>
          </cell>
          <cell r="R153">
            <v>8</v>
          </cell>
          <cell r="T153">
            <v>8</v>
          </cell>
          <cell r="V153">
            <v>8</v>
          </cell>
          <cell r="W153">
            <v>56</v>
          </cell>
        </row>
        <row r="154">
          <cell r="A154">
            <v>144</v>
          </cell>
          <cell r="I154" t="str">
            <v>Welding Electrodes NC ( 3.2 mm )</v>
          </cell>
          <cell r="J154" t="str">
            <v>kg</v>
          </cell>
          <cell r="K154">
            <v>10</v>
          </cell>
          <cell r="Q154">
            <v>10</v>
          </cell>
          <cell r="W154">
            <v>20</v>
          </cell>
        </row>
        <row r="155">
          <cell r="A155">
            <v>145</v>
          </cell>
          <cell r="I155" t="str">
            <v>Welding Electrodes RB 26 (2.6 mm)</v>
          </cell>
          <cell r="J155" t="str">
            <v>kg</v>
          </cell>
          <cell r="K155">
            <v>8</v>
          </cell>
          <cell r="M155">
            <v>8</v>
          </cell>
          <cell r="O155">
            <v>8</v>
          </cell>
          <cell r="Q155">
            <v>8</v>
          </cell>
          <cell r="S155">
            <v>8</v>
          </cell>
          <cell r="U155">
            <v>8</v>
          </cell>
          <cell r="W155">
            <v>48</v>
          </cell>
        </row>
        <row r="156">
          <cell r="A156">
            <v>146</v>
          </cell>
          <cell r="I156" t="str">
            <v>Welding Electrodes RB 26 (3.2 mm)</v>
          </cell>
          <cell r="J156" t="str">
            <v>kg</v>
          </cell>
          <cell r="K156">
            <v>10</v>
          </cell>
          <cell r="L156">
            <v>10</v>
          </cell>
          <cell r="M156">
            <v>10</v>
          </cell>
          <cell r="N156">
            <v>10</v>
          </cell>
          <cell r="O156">
            <v>10</v>
          </cell>
          <cell r="P156">
            <v>10</v>
          </cell>
          <cell r="Q156">
            <v>10</v>
          </cell>
          <cell r="R156">
            <v>10</v>
          </cell>
          <cell r="S156">
            <v>10</v>
          </cell>
          <cell r="T156">
            <v>10</v>
          </cell>
          <cell r="U156">
            <v>10</v>
          </cell>
          <cell r="V156">
            <v>10</v>
          </cell>
          <cell r="W156">
            <v>120</v>
          </cell>
        </row>
        <row r="157">
          <cell r="A157">
            <v>147</v>
          </cell>
          <cell r="I157" t="str">
            <v>Rubber coupling  pompa electric</v>
          </cell>
          <cell r="J157" t="str">
            <v>pcs</v>
          </cell>
          <cell r="K157">
            <v>6</v>
          </cell>
          <cell r="R157">
            <v>6</v>
          </cell>
          <cell r="W157">
            <v>12</v>
          </cell>
        </row>
        <row r="158">
          <cell r="A158">
            <v>148</v>
          </cell>
          <cell r="I158" t="str">
            <v>Rubber coupling  pompa hydrant binungan</v>
          </cell>
          <cell r="J158" t="str">
            <v>pcs</v>
          </cell>
          <cell r="K158">
            <v>6</v>
          </cell>
          <cell r="R158">
            <v>6</v>
          </cell>
          <cell r="W158">
            <v>12</v>
          </cell>
        </row>
        <row r="159">
          <cell r="A159">
            <v>149</v>
          </cell>
          <cell r="I159" t="str">
            <v>Lampu bohlam 40 watt</v>
          </cell>
          <cell r="J159" t="str">
            <v>pcs</v>
          </cell>
          <cell r="K159">
            <v>4</v>
          </cell>
          <cell r="O159">
            <v>4</v>
          </cell>
          <cell r="S159">
            <v>4</v>
          </cell>
          <cell r="W159">
            <v>12</v>
          </cell>
        </row>
        <row r="160">
          <cell r="A160">
            <v>150</v>
          </cell>
          <cell r="I160" t="str">
            <v>Kapi skrap 2 inchi</v>
          </cell>
          <cell r="J160" t="str">
            <v>Pcs</v>
          </cell>
          <cell r="K160">
            <v>3</v>
          </cell>
          <cell r="O160">
            <v>3</v>
          </cell>
          <cell r="S160">
            <v>3</v>
          </cell>
          <cell r="W160">
            <v>9</v>
          </cell>
        </row>
        <row r="161">
          <cell r="A161">
            <v>151</v>
          </cell>
          <cell r="I161" t="str">
            <v>Sekop</v>
          </cell>
          <cell r="J161" t="str">
            <v>Pcs</v>
          </cell>
          <cell r="K161">
            <v>4</v>
          </cell>
          <cell r="N161">
            <v>4</v>
          </cell>
          <cell r="Q161">
            <v>4</v>
          </cell>
          <cell r="T161">
            <v>4</v>
          </cell>
          <cell r="W161">
            <v>16</v>
          </cell>
        </row>
        <row r="162">
          <cell r="A162">
            <v>152</v>
          </cell>
          <cell r="I162" t="str">
            <v>Gerobak dorong</v>
          </cell>
          <cell r="J162" t="str">
            <v>Pcs</v>
          </cell>
          <cell r="N162">
            <v>2</v>
          </cell>
          <cell r="Q162">
            <v>2</v>
          </cell>
          <cell r="T162">
            <v>2</v>
          </cell>
          <cell r="W162">
            <v>6</v>
          </cell>
        </row>
        <row r="163">
          <cell r="A163">
            <v>153</v>
          </cell>
          <cell r="I163" t="str">
            <v>Battery senter</v>
          </cell>
          <cell r="J163" t="str">
            <v>pcs</v>
          </cell>
          <cell r="K163">
            <v>12</v>
          </cell>
          <cell r="L163">
            <v>12</v>
          </cell>
          <cell r="M163">
            <v>12</v>
          </cell>
          <cell r="N163">
            <v>12</v>
          </cell>
          <cell r="O163">
            <v>12</v>
          </cell>
          <cell r="P163">
            <v>12</v>
          </cell>
          <cell r="Q163">
            <v>12</v>
          </cell>
          <cell r="R163">
            <v>12</v>
          </cell>
          <cell r="S163">
            <v>12</v>
          </cell>
          <cell r="T163">
            <v>12</v>
          </cell>
          <cell r="U163">
            <v>12</v>
          </cell>
          <cell r="V163">
            <v>12</v>
          </cell>
          <cell r="W163">
            <v>144</v>
          </cell>
        </row>
        <row r="164">
          <cell r="A164">
            <v>154</v>
          </cell>
          <cell r="I164" t="str">
            <v>Seal Tape</v>
          </cell>
          <cell r="J164" t="str">
            <v>Lsn</v>
          </cell>
          <cell r="K164">
            <v>2</v>
          </cell>
          <cell r="N164">
            <v>2</v>
          </cell>
          <cell r="Q164">
            <v>2</v>
          </cell>
          <cell r="T164">
            <v>1</v>
          </cell>
          <cell r="W164">
            <v>7</v>
          </cell>
        </row>
        <row r="165">
          <cell r="A165">
            <v>155</v>
          </cell>
          <cell r="I165" t="str">
            <v>Plastic Steel ( Quick Set )</v>
          </cell>
          <cell r="J165" t="str">
            <v>tube</v>
          </cell>
          <cell r="K165">
            <v>3</v>
          </cell>
          <cell r="N165">
            <v>3</v>
          </cell>
          <cell r="Q165">
            <v>3</v>
          </cell>
          <cell r="T165">
            <v>3</v>
          </cell>
          <cell r="W165">
            <v>12</v>
          </cell>
        </row>
        <row r="166">
          <cell r="A166">
            <v>156</v>
          </cell>
          <cell r="W166">
            <v>0</v>
          </cell>
        </row>
        <row r="167">
          <cell r="A167">
            <v>157</v>
          </cell>
          <cell r="C167" t="str">
            <v>0</v>
          </cell>
          <cell r="D167">
            <v>5</v>
          </cell>
          <cell r="E167">
            <v>2</v>
          </cell>
          <cell r="F167">
            <v>0</v>
          </cell>
          <cell r="H167" t="str">
            <v>Spareparts</v>
          </cell>
          <cell r="J167" t="str">
            <v>unit</v>
          </cell>
          <cell r="W167">
            <v>0</v>
          </cell>
        </row>
        <row r="168">
          <cell r="A168">
            <v>158</v>
          </cell>
          <cell r="J168" t="str">
            <v>pcs</v>
          </cell>
          <cell r="W168">
            <v>0</v>
          </cell>
        </row>
        <row r="169">
          <cell r="A169">
            <v>159</v>
          </cell>
          <cell r="J169" t="str">
            <v>unit</v>
          </cell>
          <cell r="W169">
            <v>0</v>
          </cell>
        </row>
        <row r="170">
          <cell r="A170">
            <v>160</v>
          </cell>
          <cell r="J170" t="str">
            <v>pcs</v>
          </cell>
          <cell r="W170">
            <v>0</v>
          </cell>
        </row>
        <row r="171">
          <cell r="A171">
            <v>161</v>
          </cell>
          <cell r="J171" t="str">
            <v>pcs</v>
          </cell>
          <cell r="W171">
            <v>0</v>
          </cell>
        </row>
        <row r="172">
          <cell r="A172">
            <v>162</v>
          </cell>
          <cell r="J172" t="str">
            <v>pcs</v>
          </cell>
          <cell r="W172">
            <v>0</v>
          </cell>
        </row>
        <row r="173">
          <cell r="A173">
            <v>163</v>
          </cell>
          <cell r="J173" t="str">
            <v>pcs</v>
          </cell>
          <cell r="W173">
            <v>0</v>
          </cell>
        </row>
        <row r="174">
          <cell r="A174">
            <v>164</v>
          </cell>
          <cell r="J174" t="str">
            <v>pcs</v>
          </cell>
          <cell r="W174">
            <v>0</v>
          </cell>
        </row>
        <row r="175">
          <cell r="A175">
            <v>165</v>
          </cell>
          <cell r="J175" t="str">
            <v>pcs</v>
          </cell>
          <cell r="W175">
            <v>0</v>
          </cell>
        </row>
        <row r="176">
          <cell r="A176">
            <v>166</v>
          </cell>
          <cell r="J176" t="str">
            <v>pcs</v>
          </cell>
          <cell r="W176">
            <v>0</v>
          </cell>
        </row>
        <row r="177">
          <cell r="A177">
            <v>167</v>
          </cell>
          <cell r="J177" t="str">
            <v>unit</v>
          </cell>
          <cell r="W177">
            <v>0</v>
          </cell>
        </row>
        <row r="178">
          <cell r="A178">
            <v>168</v>
          </cell>
          <cell r="J178" t="str">
            <v>m</v>
          </cell>
          <cell r="W178">
            <v>0</v>
          </cell>
        </row>
        <row r="179">
          <cell r="A179">
            <v>169</v>
          </cell>
          <cell r="J179" t="str">
            <v>pcs</v>
          </cell>
          <cell r="W179">
            <v>0</v>
          </cell>
        </row>
        <row r="180">
          <cell r="A180">
            <v>170</v>
          </cell>
          <cell r="J180" t="str">
            <v>pcs</v>
          </cell>
          <cell r="W180">
            <v>0</v>
          </cell>
        </row>
        <row r="181">
          <cell r="A181">
            <v>171</v>
          </cell>
          <cell r="J181" t="str">
            <v>pcs</v>
          </cell>
          <cell r="W181">
            <v>0</v>
          </cell>
        </row>
        <row r="182">
          <cell r="A182">
            <v>172</v>
          </cell>
          <cell r="J182" t="str">
            <v>pcs</v>
          </cell>
          <cell r="W182">
            <v>0</v>
          </cell>
        </row>
        <row r="183">
          <cell r="A183">
            <v>173</v>
          </cell>
          <cell r="J183" t="str">
            <v>m</v>
          </cell>
          <cell r="W183">
            <v>0</v>
          </cell>
        </row>
        <row r="184">
          <cell r="A184">
            <v>174</v>
          </cell>
          <cell r="J184" t="str">
            <v>pcs</v>
          </cell>
          <cell r="W184">
            <v>0</v>
          </cell>
        </row>
        <row r="185">
          <cell r="A185">
            <v>175</v>
          </cell>
          <cell r="J185" t="str">
            <v>pcs</v>
          </cell>
          <cell r="W185">
            <v>0</v>
          </cell>
        </row>
        <row r="186">
          <cell r="A186">
            <v>176</v>
          </cell>
          <cell r="J186" t="str">
            <v>pcs</v>
          </cell>
          <cell r="W186">
            <v>0</v>
          </cell>
        </row>
        <row r="187">
          <cell r="A187">
            <v>177</v>
          </cell>
          <cell r="J187" t="str">
            <v>pcs</v>
          </cell>
          <cell r="W187">
            <v>0</v>
          </cell>
        </row>
        <row r="188">
          <cell r="A188">
            <v>178</v>
          </cell>
          <cell r="J188" t="str">
            <v>pcs</v>
          </cell>
          <cell r="W188">
            <v>0</v>
          </cell>
        </row>
        <row r="189">
          <cell r="A189">
            <v>179</v>
          </cell>
          <cell r="W189">
            <v>0</v>
          </cell>
        </row>
        <row r="190">
          <cell r="A190">
            <v>180</v>
          </cell>
          <cell r="C190" t="str">
            <v>0</v>
          </cell>
          <cell r="D190">
            <v>5</v>
          </cell>
          <cell r="E190">
            <v>3</v>
          </cell>
          <cell r="F190">
            <v>0</v>
          </cell>
          <cell r="H190" t="str">
            <v>Materials</v>
          </cell>
          <cell r="J190" t="str">
            <v>unit</v>
          </cell>
          <cell r="W190">
            <v>0</v>
          </cell>
        </row>
        <row r="191">
          <cell r="A191">
            <v>181</v>
          </cell>
          <cell r="J191" t="str">
            <v>pcs</v>
          </cell>
          <cell r="W191">
            <v>0</v>
          </cell>
        </row>
        <row r="192">
          <cell r="A192">
            <v>182</v>
          </cell>
          <cell r="J192" t="str">
            <v>pcs</v>
          </cell>
          <cell r="W192">
            <v>0</v>
          </cell>
        </row>
        <row r="193">
          <cell r="A193">
            <v>183</v>
          </cell>
          <cell r="J193" t="str">
            <v>unit</v>
          </cell>
          <cell r="W193">
            <v>0</v>
          </cell>
        </row>
        <row r="194">
          <cell r="A194">
            <v>184</v>
          </cell>
          <cell r="J194" t="str">
            <v>m</v>
          </cell>
          <cell r="W194">
            <v>0</v>
          </cell>
        </row>
        <row r="195">
          <cell r="A195">
            <v>185</v>
          </cell>
          <cell r="J195" t="str">
            <v>roll</v>
          </cell>
          <cell r="W195">
            <v>0</v>
          </cell>
        </row>
        <row r="196">
          <cell r="A196">
            <v>186</v>
          </cell>
          <cell r="W196">
            <v>0</v>
          </cell>
        </row>
        <row r="197">
          <cell r="A197">
            <v>187</v>
          </cell>
          <cell r="C197" t="str">
            <v>0</v>
          </cell>
          <cell r="D197">
            <v>5</v>
          </cell>
          <cell r="E197">
            <v>4</v>
          </cell>
          <cell r="F197">
            <v>0</v>
          </cell>
          <cell r="H197" t="str">
            <v>Others</v>
          </cell>
          <cell r="J197" t="str">
            <v>unit</v>
          </cell>
          <cell r="W197">
            <v>0</v>
          </cell>
        </row>
        <row r="198">
          <cell r="A198">
            <v>188</v>
          </cell>
          <cell r="J198" t="str">
            <v>unit</v>
          </cell>
          <cell r="W198">
            <v>0</v>
          </cell>
        </row>
        <row r="199">
          <cell r="A199">
            <v>189</v>
          </cell>
          <cell r="J199" t="str">
            <v>unit</v>
          </cell>
          <cell r="W199">
            <v>0</v>
          </cell>
        </row>
        <row r="200">
          <cell r="A200">
            <v>190</v>
          </cell>
          <cell r="J200" t="str">
            <v>unit</v>
          </cell>
          <cell r="W200">
            <v>0</v>
          </cell>
        </row>
        <row r="201">
          <cell r="A201">
            <v>191</v>
          </cell>
          <cell r="J201" t="str">
            <v>unit</v>
          </cell>
          <cell r="W201">
            <v>0</v>
          </cell>
        </row>
        <row r="202">
          <cell r="A202">
            <v>192</v>
          </cell>
          <cell r="J202" t="str">
            <v>unit</v>
          </cell>
          <cell r="W202">
            <v>0</v>
          </cell>
        </row>
        <row r="203">
          <cell r="A203">
            <v>193</v>
          </cell>
          <cell r="J203" t="str">
            <v>unit</v>
          </cell>
          <cell r="W203">
            <v>0</v>
          </cell>
        </row>
        <row r="204">
          <cell r="A204">
            <v>194</v>
          </cell>
          <cell r="I204" t="str">
            <v>Fire Hose 1.5 "</v>
          </cell>
          <cell r="J204" t="str">
            <v>unit</v>
          </cell>
          <cell r="W204">
            <v>0</v>
          </cell>
        </row>
        <row r="205">
          <cell r="A205">
            <v>195</v>
          </cell>
          <cell r="I205" t="str">
            <v>Adaptor Coupling PN 24896</v>
          </cell>
          <cell r="J205" t="str">
            <v>unit</v>
          </cell>
          <cell r="W205">
            <v>0</v>
          </cell>
        </row>
        <row r="206">
          <cell r="A206">
            <v>196</v>
          </cell>
          <cell r="I206" t="str">
            <v>Locking Coupling PN 24895</v>
          </cell>
          <cell r="J206" t="str">
            <v>unit</v>
          </cell>
          <cell r="W206">
            <v>0</v>
          </cell>
        </row>
        <row r="207">
          <cell r="A207">
            <v>197</v>
          </cell>
          <cell r="I207" t="str">
            <v>Reaming Shell</v>
          </cell>
          <cell r="J207" t="str">
            <v>unit</v>
          </cell>
          <cell r="W207">
            <v>0</v>
          </cell>
        </row>
        <row r="208">
          <cell r="A208">
            <v>198</v>
          </cell>
          <cell r="I208" t="str">
            <v>Diamond Bit</v>
          </cell>
          <cell r="J208" t="str">
            <v>unit</v>
          </cell>
          <cell r="W208">
            <v>0</v>
          </cell>
        </row>
        <row r="209">
          <cell r="A209">
            <v>199</v>
          </cell>
          <cell r="I209" t="str">
            <v>Three Wing Bit</v>
          </cell>
          <cell r="J209" t="str">
            <v>unit</v>
          </cell>
          <cell r="W209">
            <v>0</v>
          </cell>
        </row>
        <row r="210">
          <cell r="A210">
            <v>200</v>
          </cell>
          <cell r="I210" t="str">
            <v>Widya ( Tungsten )</v>
          </cell>
          <cell r="J210" t="str">
            <v>unit</v>
          </cell>
          <cell r="W210">
            <v>0</v>
          </cell>
        </row>
        <row r="211">
          <cell r="A211">
            <v>201</v>
          </cell>
          <cell r="I211" t="str">
            <v>Tali Rafia</v>
          </cell>
          <cell r="J211" t="str">
            <v>unit</v>
          </cell>
          <cell r="W211">
            <v>0</v>
          </cell>
        </row>
        <row r="212">
          <cell r="A212">
            <v>202</v>
          </cell>
          <cell r="I212" t="str">
            <v>Water Swivel</v>
          </cell>
          <cell r="J212" t="str">
            <v>unit</v>
          </cell>
          <cell r="W212">
            <v>0</v>
          </cell>
        </row>
        <row r="213">
          <cell r="A213">
            <v>203</v>
          </cell>
          <cell r="I213" t="str">
            <v>Tali Starter</v>
          </cell>
          <cell r="J213" t="str">
            <v>unit</v>
          </cell>
          <cell r="W213">
            <v>0</v>
          </cell>
        </row>
        <row r="214">
          <cell r="A214">
            <v>204</v>
          </cell>
          <cell r="I214" t="str">
            <v>Spiral Hose</v>
          </cell>
          <cell r="J214" t="str">
            <v>unit</v>
          </cell>
          <cell r="W214">
            <v>0</v>
          </cell>
        </row>
        <row r="215">
          <cell r="A215">
            <v>205</v>
          </cell>
          <cell r="I215" t="str">
            <v>Water Pump Robin EY 15</v>
          </cell>
          <cell r="J215" t="str">
            <v>unit</v>
          </cell>
          <cell r="W215">
            <v>0</v>
          </cell>
        </row>
        <row r="216">
          <cell r="A216">
            <v>206</v>
          </cell>
          <cell r="I216" t="str">
            <v>Kunci Pas</v>
          </cell>
          <cell r="J216" t="str">
            <v>unit</v>
          </cell>
          <cell r="W216">
            <v>0</v>
          </cell>
        </row>
        <row r="217">
          <cell r="A217">
            <v>207</v>
          </cell>
          <cell r="I217" t="str">
            <v>Obeng</v>
          </cell>
          <cell r="J217" t="str">
            <v>unit</v>
          </cell>
          <cell r="W217">
            <v>0</v>
          </cell>
        </row>
        <row r="218">
          <cell r="A218">
            <v>208</v>
          </cell>
          <cell r="I218" t="str">
            <v>Tang</v>
          </cell>
          <cell r="J218" t="str">
            <v>unit</v>
          </cell>
          <cell r="W218">
            <v>0</v>
          </cell>
        </row>
        <row r="219">
          <cell r="A219">
            <v>209</v>
          </cell>
          <cell r="I219" t="str">
            <v>Gunting</v>
          </cell>
          <cell r="J219" t="str">
            <v>unit</v>
          </cell>
          <cell r="W219">
            <v>0</v>
          </cell>
        </row>
        <row r="220">
          <cell r="A220">
            <v>210</v>
          </cell>
          <cell r="I220" t="str">
            <v>Paku Payung</v>
          </cell>
          <cell r="J220" t="str">
            <v>unit</v>
          </cell>
          <cell r="W220">
            <v>0</v>
          </cell>
        </row>
        <row r="221">
          <cell r="A221">
            <v>211</v>
          </cell>
          <cell r="I221" t="str">
            <v>Paku Ulin 5"</v>
          </cell>
          <cell r="J221" t="str">
            <v>unit</v>
          </cell>
          <cell r="W221">
            <v>0</v>
          </cell>
        </row>
        <row r="222">
          <cell r="A222">
            <v>212</v>
          </cell>
          <cell r="I222" t="str">
            <v>Batu Asah</v>
          </cell>
          <cell r="J222" t="str">
            <v>unit</v>
          </cell>
          <cell r="W222">
            <v>0</v>
          </cell>
        </row>
        <row r="223">
          <cell r="A223">
            <v>213</v>
          </cell>
          <cell r="I223" t="str">
            <v>Parang Tawao</v>
          </cell>
          <cell r="J223" t="str">
            <v>unit</v>
          </cell>
          <cell r="W223">
            <v>0</v>
          </cell>
        </row>
        <row r="224">
          <cell r="A224">
            <v>214</v>
          </cell>
          <cell r="I224" t="str">
            <v xml:space="preserve">Semen </v>
          </cell>
          <cell r="J224" t="str">
            <v>unit</v>
          </cell>
          <cell r="W224">
            <v>0</v>
          </cell>
        </row>
        <row r="225">
          <cell r="A225">
            <v>215</v>
          </cell>
          <cell r="I225" t="str">
            <v>Cat Glotex</v>
          </cell>
          <cell r="J225" t="str">
            <v>unit</v>
          </cell>
          <cell r="W225">
            <v>0</v>
          </cell>
        </row>
        <row r="226">
          <cell r="A226">
            <v>216</v>
          </cell>
          <cell r="I226" t="str">
            <v>Kuas 4 "</v>
          </cell>
          <cell r="J226" t="str">
            <v>unit</v>
          </cell>
          <cell r="W226">
            <v>0</v>
          </cell>
        </row>
        <row r="227">
          <cell r="A227">
            <v>217</v>
          </cell>
          <cell r="I227" t="str">
            <v>Meteran ( 50 meter )</v>
          </cell>
          <cell r="J227" t="str">
            <v>unit</v>
          </cell>
          <cell r="W227">
            <v>0</v>
          </cell>
        </row>
        <row r="228">
          <cell r="A228">
            <v>218</v>
          </cell>
          <cell r="I228" t="str">
            <v>Meteran ( 5 meter )</v>
          </cell>
          <cell r="J228" t="str">
            <v>unit</v>
          </cell>
          <cell r="W228">
            <v>0</v>
          </cell>
        </row>
        <row r="229">
          <cell r="A229">
            <v>219</v>
          </cell>
          <cell r="I229" t="str">
            <v>Meteran ( 3 meter )</v>
          </cell>
          <cell r="J229" t="str">
            <v>unit</v>
          </cell>
          <cell r="W229">
            <v>0</v>
          </cell>
        </row>
        <row r="230">
          <cell r="A230">
            <v>220</v>
          </cell>
          <cell r="W230">
            <v>0</v>
          </cell>
        </row>
        <row r="231">
          <cell r="A231">
            <v>221</v>
          </cell>
          <cell r="B231" t="str">
            <v>060</v>
          </cell>
          <cell r="G231" t="str">
            <v>Transportation Material</v>
          </cell>
          <cell r="J231" t="str">
            <v>unit</v>
          </cell>
          <cell r="W231">
            <v>0</v>
          </cell>
        </row>
        <row r="232">
          <cell r="A232">
            <v>222</v>
          </cell>
          <cell r="W232">
            <v>0</v>
          </cell>
        </row>
        <row r="233">
          <cell r="A233">
            <v>223</v>
          </cell>
          <cell r="B233" t="str">
            <v>070</v>
          </cell>
          <cell r="G233" t="str">
            <v>Insurance</v>
          </cell>
          <cell r="J233" t="str">
            <v>unit</v>
          </cell>
          <cell r="W233">
            <v>0</v>
          </cell>
        </row>
        <row r="234">
          <cell r="A234">
            <v>224</v>
          </cell>
          <cell r="W234">
            <v>0</v>
          </cell>
        </row>
        <row r="235">
          <cell r="A235">
            <v>225</v>
          </cell>
          <cell r="B235" t="str">
            <v>210</v>
          </cell>
          <cell r="G235" t="str">
            <v>Office Supplies</v>
          </cell>
          <cell r="J235" t="str">
            <v>unit</v>
          </cell>
          <cell r="W235">
            <v>0</v>
          </cell>
        </row>
        <row r="236">
          <cell r="A236">
            <v>226</v>
          </cell>
          <cell r="I236" t="str">
            <v>Spidol marker permanen</v>
          </cell>
          <cell r="J236" t="str">
            <v>lusin</v>
          </cell>
          <cell r="W236">
            <v>0</v>
          </cell>
        </row>
        <row r="237">
          <cell r="A237">
            <v>227</v>
          </cell>
          <cell r="I237" t="str">
            <v>Spidol board marker</v>
          </cell>
          <cell r="J237" t="str">
            <v>lusin</v>
          </cell>
          <cell r="W237">
            <v>0</v>
          </cell>
        </row>
        <row r="238">
          <cell r="A238">
            <v>228</v>
          </cell>
          <cell r="I238" t="str">
            <v>White Board</v>
          </cell>
          <cell r="J238" t="str">
            <v>unit</v>
          </cell>
          <cell r="W238">
            <v>0</v>
          </cell>
        </row>
        <row r="239">
          <cell r="A239">
            <v>229</v>
          </cell>
          <cell r="I239" t="str">
            <v>Buku Lapangan A4</v>
          </cell>
          <cell r="J239" t="str">
            <v>pcs</v>
          </cell>
          <cell r="W239">
            <v>0</v>
          </cell>
        </row>
        <row r="240">
          <cell r="A240">
            <v>230</v>
          </cell>
          <cell r="I240" t="str">
            <v>Buku Folio</v>
          </cell>
          <cell r="J240" t="str">
            <v>unit</v>
          </cell>
          <cell r="W240">
            <v>0</v>
          </cell>
        </row>
        <row r="241">
          <cell r="A241">
            <v>231</v>
          </cell>
          <cell r="I241" t="str">
            <v>Kertas A4</v>
          </cell>
          <cell r="J241" t="str">
            <v>rim</v>
          </cell>
          <cell r="W241">
            <v>0</v>
          </cell>
        </row>
        <row r="242">
          <cell r="A242">
            <v>232</v>
          </cell>
          <cell r="I242" t="str">
            <v>Kertas A3</v>
          </cell>
          <cell r="J242" t="str">
            <v>rim</v>
          </cell>
          <cell r="W242">
            <v>0</v>
          </cell>
        </row>
        <row r="243">
          <cell r="A243">
            <v>233</v>
          </cell>
          <cell r="I243" t="str">
            <v xml:space="preserve">Kertas Plotter </v>
          </cell>
          <cell r="J243" t="str">
            <v>rim</v>
          </cell>
          <cell r="W243">
            <v>0</v>
          </cell>
        </row>
        <row r="244">
          <cell r="A244">
            <v>234</v>
          </cell>
          <cell r="I244" t="str">
            <v>Cartridge Plotter</v>
          </cell>
          <cell r="J244" t="str">
            <v>unit</v>
          </cell>
          <cell r="W244">
            <v>0</v>
          </cell>
        </row>
        <row r="245">
          <cell r="A245">
            <v>235</v>
          </cell>
          <cell r="I245" t="str">
            <v>Map Folio</v>
          </cell>
          <cell r="J245" t="str">
            <v>unit</v>
          </cell>
          <cell r="W245">
            <v>0</v>
          </cell>
        </row>
        <row r="246">
          <cell r="A246">
            <v>236</v>
          </cell>
          <cell r="I246" t="str">
            <v>Map Odner</v>
          </cell>
          <cell r="J246" t="str">
            <v>unit</v>
          </cell>
          <cell r="W246">
            <v>0</v>
          </cell>
        </row>
        <row r="247">
          <cell r="A247">
            <v>237</v>
          </cell>
          <cell r="I247" t="str">
            <v>Karet penghapus</v>
          </cell>
          <cell r="J247" t="str">
            <v>unit</v>
          </cell>
          <cell r="W247">
            <v>0</v>
          </cell>
        </row>
        <row r="248">
          <cell r="A248">
            <v>238</v>
          </cell>
          <cell r="I248" t="str">
            <v>Isi Pensil</v>
          </cell>
          <cell r="J248" t="str">
            <v>unit</v>
          </cell>
          <cell r="W248">
            <v>0</v>
          </cell>
        </row>
        <row r="249">
          <cell r="A249">
            <v>239</v>
          </cell>
          <cell r="I249" t="str">
            <v>Stapples</v>
          </cell>
          <cell r="J249" t="str">
            <v>unit</v>
          </cell>
          <cell r="W249">
            <v>0</v>
          </cell>
        </row>
        <row r="250">
          <cell r="A250">
            <v>240</v>
          </cell>
          <cell r="I250" t="str">
            <v>Stappler</v>
          </cell>
          <cell r="J250" t="str">
            <v>unit</v>
          </cell>
          <cell r="W250">
            <v>0</v>
          </cell>
        </row>
        <row r="251">
          <cell r="A251">
            <v>241</v>
          </cell>
          <cell r="I251" t="str">
            <v>Karung sample 50 KG</v>
          </cell>
          <cell r="J251" t="str">
            <v>unit</v>
          </cell>
          <cell r="W251">
            <v>0</v>
          </cell>
        </row>
        <row r="252">
          <cell r="A252">
            <v>242</v>
          </cell>
          <cell r="I252" t="str">
            <v>Kartu sample</v>
          </cell>
          <cell r="J252" t="str">
            <v>unit</v>
          </cell>
          <cell r="W252">
            <v>0</v>
          </cell>
        </row>
        <row r="253">
          <cell r="A253">
            <v>243</v>
          </cell>
          <cell r="I253" t="str">
            <v>Plastik sample</v>
          </cell>
          <cell r="J253" t="str">
            <v>unit</v>
          </cell>
          <cell r="W253">
            <v>0</v>
          </cell>
        </row>
        <row r="254">
          <cell r="A254">
            <v>244</v>
          </cell>
          <cell r="I254" t="str">
            <v>Form Timbangan dan Alat berat</v>
          </cell>
          <cell r="J254" t="str">
            <v>rim</v>
          </cell>
          <cell r="W254">
            <v>0</v>
          </cell>
        </row>
        <row r="255">
          <cell r="A255">
            <v>245</v>
          </cell>
          <cell r="I255" t="str">
            <v>Pita Mapping</v>
          </cell>
          <cell r="J255" t="str">
            <v>roll</v>
          </cell>
          <cell r="W255">
            <v>0</v>
          </cell>
        </row>
        <row r="256">
          <cell r="A256">
            <v>246</v>
          </cell>
          <cell r="I256" t="str">
            <v>Continuous Form ( 2 PLY )</v>
          </cell>
          <cell r="J256" t="str">
            <v>unit</v>
          </cell>
          <cell r="W256">
            <v>0</v>
          </cell>
        </row>
        <row r="257">
          <cell r="A257">
            <v>247</v>
          </cell>
          <cell r="I257" t="str">
            <v>Pita printer Epson LQ-1170</v>
          </cell>
          <cell r="J257" t="str">
            <v>unit</v>
          </cell>
          <cell r="W257">
            <v>0</v>
          </cell>
        </row>
        <row r="258">
          <cell r="A258">
            <v>248</v>
          </cell>
          <cell r="I258" t="str">
            <v>Discette 3.5"</v>
          </cell>
          <cell r="J258" t="str">
            <v>pcs</v>
          </cell>
          <cell r="W258">
            <v>0</v>
          </cell>
        </row>
        <row r="259">
          <cell r="A259">
            <v>249</v>
          </cell>
          <cell r="I259" t="str">
            <v>Cutter kecil</v>
          </cell>
          <cell r="J259" t="str">
            <v>unit</v>
          </cell>
          <cell r="W259">
            <v>0</v>
          </cell>
        </row>
        <row r="260">
          <cell r="A260">
            <v>250</v>
          </cell>
          <cell r="I260" t="str">
            <v>Isi cutter kecil</v>
          </cell>
          <cell r="J260" t="str">
            <v>pcs</v>
          </cell>
          <cell r="W260">
            <v>0</v>
          </cell>
        </row>
        <row r="261">
          <cell r="A261">
            <v>251</v>
          </cell>
          <cell r="I261" t="str">
            <v>Buku saku</v>
          </cell>
          <cell r="J261" t="str">
            <v>unit</v>
          </cell>
          <cell r="W261">
            <v>0</v>
          </cell>
        </row>
        <row r="262">
          <cell r="A262">
            <v>252</v>
          </cell>
          <cell r="I262" t="str">
            <v>Arch Binder</v>
          </cell>
          <cell r="J262" t="str">
            <v>pcs</v>
          </cell>
          <cell r="W262">
            <v>0</v>
          </cell>
        </row>
        <row r="263">
          <cell r="A263">
            <v>253</v>
          </cell>
          <cell r="I263" t="str">
            <v>Cetak Form Pengukuran</v>
          </cell>
          <cell r="J263" t="str">
            <v>unit</v>
          </cell>
          <cell r="W263">
            <v>0</v>
          </cell>
        </row>
        <row r="264">
          <cell r="A264">
            <v>254</v>
          </cell>
          <cell r="I264" t="str">
            <v>Kalkulator FX 3600</v>
          </cell>
          <cell r="J264" t="str">
            <v>unit</v>
          </cell>
          <cell r="W264">
            <v>0</v>
          </cell>
        </row>
        <row r="265">
          <cell r="A265">
            <v>255</v>
          </cell>
          <cell r="I265" t="str">
            <v>Payung</v>
          </cell>
          <cell r="J265" t="str">
            <v>unit</v>
          </cell>
          <cell r="W265">
            <v>0</v>
          </cell>
        </row>
        <row r="266">
          <cell r="A266">
            <v>256</v>
          </cell>
          <cell r="I266" t="str">
            <v>Senter</v>
          </cell>
          <cell r="J266" t="str">
            <v>unit</v>
          </cell>
          <cell r="W266">
            <v>0</v>
          </cell>
        </row>
        <row r="267">
          <cell r="A267">
            <v>257</v>
          </cell>
          <cell r="I267" t="str">
            <v>Bateray Senter</v>
          </cell>
          <cell r="J267" t="str">
            <v>pcs</v>
          </cell>
          <cell r="W267">
            <v>0</v>
          </cell>
        </row>
        <row r="268">
          <cell r="A268">
            <v>258</v>
          </cell>
          <cell r="I268" t="str">
            <v>Sarung tangan</v>
          </cell>
          <cell r="J268" t="str">
            <v>unit</v>
          </cell>
          <cell r="W268">
            <v>0</v>
          </cell>
        </row>
        <row r="269">
          <cell r="A269">
            <v>259</v>
          </cell>
          <cell r="I269" t="str">
            <v>Clinometer (Suunto)</v>
          </cell>
          <cell r="J269" t="str">
            <v>unit</v>
          </cell>
          <cell r="W269">
            <v>0</v>
          </cell>
        </row>
        <row r="270">
          <cell r="A270">
            <v>260</v>
          </cell>
          <cell r="I270" t="str">
            <v>Compass (Suunto)</v>
          </cell>
          <cell r="J270" t="str">
            <v>unit</v>
          </cell>
          <cell r="W270">
            <v>0</v>
          </cell>
        </row>
        <row r="271">
          <cell r="A271">
            <v>261</v>
          </cell>
        </row>
        <row r="272">
          <cell r="A272">
            <v>262</v>
          </cell>
          <cell r="B272" t="str">
            <v>220</v>
          </cell>
          <cell r="G272" t="str">
            <v>Safety Supplies</v>
          </cell>
          <cell r="J272" t="str">
            <v>unit</v>
          </cell>
          <cell r="W272">
            <v>0</v>
          </cell>
        </row>
        <row r="273">
          <cell r="A273">
            <v>263</v>
          </cell>
          <cell r="I273" t="str">
            <v>Safety Shoes</v>
          </cell>
          <cell r="J273" t="str">
            <v>pcs</v>
          </cell>
          <cell r="W273">
            <v>0</v>
          </cell>
        </row>
        <row r="274">
          <cell r="A274">
            <v>264</v>
          </cell>
          <cell r="I274" t="str">
            <v>Helmet</v>
          </cell>
          <cell r="J274" t="str">
            <v>unit</v>
          </cell>
          <cell r="W274">
            <v>0</v>
          </cell>
        </row>
        <row r="275">
          <cell r="A275">
            <v>265</v>
          </cell>
          <cell r="I275" t="str">
            <v>Ear plug</v>
          </cell>
          <cell r="J275" t="str">
            <v>unit</v>
          </cell>
          <cell r="W275">
            <v>0</v>
          </cell>
        </row>
        <row r="276">
          <cell r="A276">
            <v>266</v>
          </cell>
          <cell r="I276" t="str">
            <v>Dust Respirator</v>
          </cell>
          <cell r="J276" t="str">
            <v>pcs</v>
          </cell>
          <cell r="W276">
            <v>0</v>
          </cell>
        </row>
        <row r="277">
          <cell r="A277">
            <v>267</v>
          </cell>
          <cell r="I277" t="str">
            <v>Kaca Mata (Sun Glasses)</v>
          </cell>
          <cell r="J277" t="str">
            <v>pcs</v>
          </cell>
          <cell r="W277">
            <v>0</v>
          </cell>
        </row>
        <row r="278">
          <cell r="A278">
            <v>268</v>
          </cell>
          <cell r="I278" t="str">
            <v>Rain Coat</v>
          </cell>
          <cell r="J278" t="str">
            <v>pcs</v>
          </cell>
          <cell r="W278">
            <v>0</v>
          </cell>
        </row>
        <row r="279">
          <cell r="A279">
            <v>269</v>
          </cell>
          <cell r="I279" t="str">
            <v>Rompi</v>
          </cell>
          <cell r="J279" t="str">
            <v>unit</v>
          </cell>
          <cell r="W279">
            <v>0</v>
          </cell>
        </row>
        <row r="280">
          <cell r="A280">
            <v>270</v>
          </cell>
        </row>
        <row r="281">
          <cell r="A281">
            <v>271</v>
          </cell>
          <cell r="B281" t="str">
            <v>230</v>
          </cell>
          <cell r="G281" t="str">
            <v>Field Equipment</v>
          </cell>
          <cell r="J281" t="str">
            <v>unit</v>
          </cell>
          <cell r="W281">
            <v>0</v>
          </cell>
        </row>
        <row r="282">
          <cell r="A282">
            <v>272</v>
          </cell>
          <cell r="I282" t="str">
            <v>Parang Tawau</v>
          </cell>
          <cell r="J282" t="str">
            <v>pcs</v>
          </cell>
          <cell r="W282">
            <v>0</v>
          </cell>
        </row>
        <row r="283">
          <cell r="A283">
            <v>273</v>
          </cell>
          <cell r="I283" t="str">
            <v>Tali Rafia</v>
          </cell>
          <cell r="J283" t="str">
            <v>pcs</v>
          </cell>
          <cell r="W283">
            <v>0</v>
          </cell>
        </row>
        <row r="284">
          <cell r="A284">
            <v>274</v>
          </cell>
          <cell r="I284" t="str">
            <v>Paku Payung</v>
          </cell>
          <cell r="J284" t="str">
            <v>pcs</v>
          </cell>
          <cell r="W284">
            <v>0</v>
          </cell>
        </row>
        <row r="285">
          <cell r="A285">
            <v>275</v>
          </cell>
          <cell r="I285" t="str">
            <v>Paku Ulin 5"</v>
          </cell>
          <cell r="J285" t="str">
            <v>pcs</v>
          </cell>
          <cell r="W285">
            <v>0</v>
          </cell>
        </row>
        <row r="286">
          <cell r="A286">
            <v>276</v>
          </cell>
          <cell r="I286" t="str">
            <v>Batu Asah</v>
          </cell>
          <cell r="J286" t="str">
            <v>pcs</v>
          </cell>
          <cell r="W286">
            <v>0</v>
          </cell>
        </row>
        <row r="287">
          <cell r="A287">
            <v>277</v>
          </cell>
          <cell r="I287" t="str">
            <v>Semen ( pembuatan Patok beton )</v>
          </cell>
          <cell r="J287" t="str">
            <v>zak</v>
          </cell>
          <cell r="W287">
            <v>0</v>
          </cell>
        </row>
        <row r="288">
          <cell r="A288">
            <v>278</v>
          </cell>
          <cell r="I288" t="str">
            <v>Cat Glotex</v>
          </cell>
          <cell r="J288" t="str">
            <v>kg</v>
          </cell>
          <cell r="W288">
            <v>0</v>
          </cell>
        </row>
        <row r="289">
          <cell r="A289">
            <v>279</v>
          </cell>
          <cell r="I289" t="str">
            <v>Kuas 4 "</v>
          </cell>
          <cell r="J289" t="str">
            <v>pcs</v>
          </cell>
          <cell r="W289">
            <v>0</v>
          </cell>
        </row>
        <row r="290">
          <cell r="A290">
            <v>280</v>
          </cell>
          <cell r="I290" t="str">
            <v>Meteran ( 50 meter )</v>
          </cell>
          <cell r="J290" t="str">
            <v>pcs</v>
          </cell>
          <cell r="W290">
            <v>0</v>
          </cell>
        </row>
        <row r="291">
          <cell r="A291">
            <v>281</v>
          </cell>
          <cell r="I291" t="str">
            <v>Pita survey</v>
          </cell>
          <cell r="J291" t="str">
            <v>roll</v>
          </cell>
        </row>
        <row r="292">
          <cell r="A292">
            <v>282</v>
          </cell>
        </row>
        <row r="293">
          <cell r="A293">
            <v>283</v>
          </cell>
          <cell r="B293" t="str">
            <v>310</v>
          </cell>
          <cell r="G293" t="str">
            <v>Regional Tax</v>
          </cell>
          <cell r="J293" t="str">
            <v>unit</v>
          </cell>
          <cell r="W293">
            <v>0</v>
          </cell>
        </row>
        <row r="294">
          <cell r="A294">
            <v>284</v>
          </cell>
        </row>
        <row r="295">
          <cell r="A295">
            <v>285</v>
          </cell>
          <cell r="B295" t="str">
            <v>315</v>
          </cell>
          <cell r="G295" t="str">
            <v>Reclamation &amp; Environment</v>
          </cell>
          <cell r="J295" t="str">
            <v>unit</v>
          </cell>
          <cell r="W295">
            <v>0</v>
          </cell>
        </row>
        <row r="296">
          <cell r="A296">
            <v>286</v>
          </cell>
        </row>
        <row r="297">
          <cell r="A297">
            <v>287</v>
          </cell>
          <cell r="B297" t="str">
            <v>320</v>
          </cell>
          <cell r="G297" t="str">
            <v>Dead Rent</v>
          </cell>
          <cell r="J297" t="str">
            <v>unit</v>
          </cell>
          <cell r="W297">
            <v>0</v>
          </cell>
        </row>
        <row r="298">
          <cell r="A298">
            <v>288</v>
          </cell>
        </row>
        <row r="299">
          <cell r="A299">
            <v>289</v>
          </cell>
          <cell r="B299" t="str">
            <v>330</v>
          </cell>
          <cell r="G299" t="str">
            <v>Licenses &amp; Permits</v>
          </cell>
          <cell r="J299" t="str">
            <v>unit</v>
          </cell>
          <cell r="W299">
            <v>0</v>
          </cell>
        </row>
        <row r="300">
          <cell r="A300">
            <v>290</v>
          </cell>
        </row>
        <row r="301">
          <cell r="A301">
            <v>291</v>
          </cell>
          <cell r="B301">
            <v>340</v>
          </cell>
          <cell r="G301" t="str">
            <v>Building Expenses</v>
          </cell>
          <cell r="J301" t="str">
            <v>unit</v>
          </cell>
          <cell r="W301">
            <v>0</v>
          </cell>
        </row>
        <row r="302">
          <cell r="A302">
            <v>292</v>
          </cell>
        </row>
        <row r="303">
          <cell r="A303">
            <v>293</v>
          </cell>
          <cell r="B303">
            <v>360</v>
          </cell>
          <cell r="G303" t="str">
            <v>Local Transportations</v>
          </cell>
          <cell r="J303" t="str">
            <v>unit</v>
          </cell>
          <cell r="W303">
            <v>0</v>
          </cell>
        </row>
        <row r="304">
          <cell r="A304">
            <v>294</v>
          </cell>
          <cell r="C304">
            <v>3</v>
          </cell>
          <cell r="D304">
            <v>6</v>
          </cell>
          <cell r="E304">
            <v>1</v>
          </cell>
          <cell r="F304">
            <v>0</v>
          </cell>
          <cell r="H304" t="str">
            <v>Car Hires</v>
          </cell>
          <cell r="J304" t="str">
            <v>unit</v>
          </cell>
          <cell r="W304">
            <v>0</v>
          </cell>
        </row>
        <row r="305">
          <cell r="A305">
            <v>295</v>
          </cell>
        </row>
        <row r="306">
          <cell r="A306">
            <v>296</v>
          </cell>
          <cell r="B306">
            <v>370</v>
          </cell>
          <cell r="G306" t="str">
            <v>Communication</v>
          </cell>
          <cell r="J306" t="str">
            <v>unit</v>
          </cell>
          <cell r="W306">
            <v>0</v>
          </cell>
        </row>
        <row r="307">
          <cell r="A307">
            <v>297</v>
          </cell>
          <cell r="C307">
            <v>3</v>
          </cell>
          <cell r="D307">
            <v>7</v>
          </cell>
          <cell r="F307">
            <v>0</v>
          </cell>
          <cell r="H307" t="str">
            <v>Telephone &amp; Fax (Rental from TCI)</v>
          </cell>
          <cell r="J307" t="str">
            <v>unit</v>
          </cell>
          <cell r="K307">
            <v>1</v>
          </cell>
          <cell r="L307">
            <v>1</v>
          </cell>
          <cell r="M307">
            <v>1</v>
          </cell>
          <cell r="N307">
            <v>1</v>
          </cell>
          <cell r="O307">
            <v>1</v>
          </cell>
          <cell r="P307">
            <v>1</v>
          </cell>
          <cell r="Q307">
            <v>1</v>
          </cell>
          <cell r="R307">
            <v>1</v>
          </cell>
          <cell r="S307">
            <v>1</v>
          </cell>
          <cell r="T307">
            <v>1</v>
          </cell>
          <cell r="U307">
            <v>1</v>
          </cell>
          <cell r="V307">
            <v>1</v>
          </cell>
          <cell r="W307">
            <v>12</v>
          </cell>
        </row>
        <row r="308">
          <cell r="A308">
            <v>298</v>
          </cell>
          <cell r="C308">
            <v>3</v>
          </cell>
          <cell r="D308">
            <v>7</v>
          </cell>
          <cell r="F308">
            <v>0</v>
          </cell>
          <cell r="H308" t="str">
            <v>Radio Mobil</v>
          </cell>
          <cell r="J308" t="str">
            <v>unit</v>
          </cell>
          <cell r="K308">
            <v>1</v>
          </cell>
          <cell r="W308">
            <v>1</v>
          </cell>
        </row>
        <row r="309">
          <cell r="A309">
            <v>299</v>
          </cell>
          <cell r="C309">
            <v>3</v>
          </cell>
          <cell r="D309">
            <v>7</v>
          </cell>
          <cell r="F309">
            <v>0</v>
          </cell>
          <cell r="H309" t="str">
            <v>Facsimile</v>
          </cell>
          <cell r="J309" t="str">
            <v>unit</v>
          </cell>
          <cell r="W309">
            <v>0</v>
          </cell>
        </row>
        <row r="310">
          <cell r="A310">
            <v>300</v>
          </cell>
          <cell r="C310">
            <v>3</v>
          </cell>
          <cell r="D310">
            <v>7</v>
          </cell>
          <cell r="F310">
            <v>0</v>
          </cell>
          <cell r="H310" t="str">
            <v>Postage, Stamp, Etc</v>
          </cell>
          <cell r="J310" t="str">
            <v>unit</v>
          </cell>
          <cell r="W310">
            <v>0</v>
          </cell>
        </row>
        <row r="311">
          <cell r="A311">
            <v>301</v>
          </cell>
          <cell r="C311">
            <v>3</v>
          </cell>
          <cell r="D311">
            <v>7</v>
          </cell>
          <cell r="F311">
            <v>5</v>
          </cell>
          <cell r="H311" t="str">
            <v>Others</v>
          </cell>
          <cell r="J311" t="str">
            <v>unit</v>
          </cell>
          <cell r="W311">
            <v>0</v>
          </cell>
        </row>
        <row r="312">
          <cell r="A312">
            <v>302</v>
          </cell>
          <cell r="I312" t="str">
            <v>Radio HT MOTOROLA</v>
          </cell>
          <cell r="J312" t="str">
            <v>unit</v>
          </cell>
          <cell r="K312">
            <v>2</v>
          </cell>
          <cell r="W312">
            <v>2</v>
          </cell>
        </row>
        <row r="313">
          <cell r="A313">
            <v>303</v>
          </cell>
          <cell r="I313" t="str">
            <v>Bateray Pack Radio HT MOTOROLA</v>
          </cell>
          <cell r="J313" t="str">
            <v>unit</v>
          </cell>
          <cell r="K313">
            <v>4</v>
          </cell>
          <cell r="W313">
            <v>4</v>
          </cell>
        </row>
        <row r="314">
          <cell r="A314">
            <v>304</v>
          </cell>
        </row>
        <row r="315">
          <cell r="A315">
            <v>305</v>
          </cell>
          <cell r="B315">
            <v>380</v>
          </cell>
          <cell r="G315" t="str">
            <v>Consultant Fee</v>
          </cell>
          <cell r="J315" t="str">
            <v>unit</v>
          </cell>
          <cell r="W315">
            <v>0</v>
          </cell>
        </row>
        <row r="316">
          <cell r="A316">
            <v>306</v>
          </cell>
          <cell r="B316">
            <v>385</v>
          </cell>
          <cell r="G316" t="str">
            <v>Education &amp; Training</v>
          </cell>
          <cell r="J316" t="str">
            <v>unit</v>
          </cell>
          <cell r="W316">
            <v>0</v>
          </cell>
        </row>
        <row r="317">
          <cell r="A317">
            <v>307</v>
          </cell>
          <cell r="B317">
            <v>390</v>
          </cell>
          <cell r="G317" t="str">
            <v xml:space="preserve">Seminar </v>
          </cell>
          <cell r="J317" t="str">
            <v>unit</v>
          </cell>
          <cell r="W317">
            <v>0</v>
          </cell>
        </row>
        <row r="318">
          <cell r="A318">
            <v>308</v>
          </cell>
          <cell r="B318">
            <v>415</v>
          </cell>
          <cell r="G318" t="str">
            <v>Donation</v>
          </cell>
          <cell r="J318" t="str">
            <v>unit</v>
          </cell>
          <cell r="W318">
            <v>0</v>
          </cell>
        </row>
        <row r="319">
          <cell r="A319">
            <v>309</v>
          </cell>
          <cell r="B319">
            <v>420</v>
          </cell>
          <cell r="G319" t="str">
            <v xml:space="preserve">Promotion &amp; Publication </v>
          </cell>
          <cell r="J319" t="str">
            <v>unit</v>
          </cell>
          <cell r="W319">
            <v>0</v>
          </cell>
        </row>
        <row r="320">
          <cell r="A320">
            <v>310</v>
          </cell>
        </row>
        <row r="321">
          <cell r="A321">
            <v>311</v>
          </cell>
          <cell r="B321">
            <v>430</v>
          </cell>
          <cell r="G321" t="str">
            <v>Fuel &amp; Lubrication</v>
          </cell>
          <cell r="W321">
            <v>0</v>
          </cell>
        </row>
        <row r="322">
          <cell r="A322">
            <v>312</v>
          </cell>
          <cell r="C322">
            <v>4</v>
          </cell>
          <cell r="D322">
            <v>3</v>
          </cell>
          <cell r="F322">
            <v>0</v>
          </cell>
          <cell r="H322" t="str">
            <v>Diesel fuel</v>
          </cell>
          <cell r="J322" t="str">
            <v>liter</v>
          </cell>
          <cell r="W322">
            <v>0</v>
          </cell>
        </row>
        <row r="323">
          <cell r="A323">
            <v>313</v>
          </cell>
          <cell r="C323">
            <v>4</v>
          </cell>
          <cell r="D323">
            <v>3</v>
          </cell>
          <cell r="F323">
            <v>1</v>
          </cell>
          <cell r="H323" t="str">
            <v>Grease Alvania Ep 2</v>
          </cell>
          <cell r="J323" t="str">
            <v>pail</v>
          </cell>
          <cell r="K323">
            <v>2</v>
          </cell>
          <cell r="N323">
            <v>2</v>
          </cell>
          <cell r="Q323">
            <v>2</v>
          </cell>
          <cell r="R323">
            <v>2</v>
          </cell>
          <cell r="U323">
            <v>2</v>
          </cell>
          <cell r="W323">
            <v>10</v>
          </cell>
        </row>
        <row r="324">
          <cell r="A324">
            <v>314</v>
          </cell>
          <cell r="C324">
            <v>4</v>
          </cell>
          <cell r="D324">
            <v>3</v>
          </cell>
          <cell r="F324">
            <v>2</v>
          </cell>
          <cell r="H324" t="str">
            <v>Grease gun</v>
          </cell>
          <cell r="J324" t="str">
            <v>set</v>
          </cell>
          <cell r="K324">
            <v>4</v>
          </cell>
          <cell r="W324">
            <v>4</v>
          </cell>
        </row>
        <row r="325">
          <cell r="A325">
            <v>315</v>
          </cell>
          <cell r="C325">
            <v>4</v>
          </cell>
          <cell r="D325">
            <v>3</v>
          </cell>
          <cell r="F325">
            <v>3</v>
          </cell>
          <cell r="H325" t="str">
            <v>Hose grease gun</v>
          </cell>
          <cell r="J325" t="str">
            <v>pcs</v>
          </cell>
          <cell r="K325">
            <v>8</v>
          </cell>
          <cell r="W325">
            <v>8</v>
          </cell>
        </row>
        <row r="326">
          <cell r="A326">
            <v>316</v>
          </cell>
          <cell r="C326">
            <v>4</v>
          </cell>
          <cell r="D326">
            <v>3</v>
          </cell>
          <cell r="F326">
            <v>4</v>
          </cell>
          <cell r="H326" t="str">
            <v>Nipple grease 3/8" 450</v>
          </cell>
          <cell r="J326" t="str">
            <v>gross</v>
          </cell>
          <cell r="K326">
            <v>1</v>
          </cell>
          <cell r="W326">
            <v>1</v>
          </cell>
        </row>
        <row r="327">
          <cell r="A327">
            <v>317</v>
          </cell>
          <cell r="C327">
            <v>4</v>
          </cell>
          <cell r="D327">
            <v>3</v>
          </cell>
          <cell r="F327">
            <v>5</v>
          </cell>
          <cell r="H327" t="str">
            <v>Nipple grease 3/8" lurus</v>
          </cell>
          <cell r="J327" t="str">
            <v>gross</v>
          </cell>
          <cell r="K327">
            <v>1</v>
          </cell>
          <cell r="W327">
            <v>1</v>
          </cell>
        </row>
        <row r="328">
          <cell r="A328">
            <v>318</v>
          </cell>
          <cell r="C328">
            <v>4</v>
          </cell>
          <cell r="D328">
            <v>3</v>
          </cell>
          <cell r="F328">
            <v>9</v>
          </cell>
          <cell r="H328" t="str">
            <v>Nipple grease 3/8" tegak lurus</v>
          </cell>
          <cell r="J328" t="str">
            <v>gross</v>
          </cell>
          <cell r="K328">
            <v>1</v>
          </cell>
          <cell r="W328">
            <v>1</v>
          </cell>
        </row>
        <row r="329">
          <cell r="A329">
            <v>319</v>
          </cell>
          <cell r="C329">
            <v>4</v>
          </cell>
          <cell r="D329">
            <v>3</v>
          </cell>
          <cell r="H329" t="str">
            <v>Oli Omala EP 320</v>
          </cell>
          <cell r="J329" t="str">
            <v>drum</v>
          </cell>
          <cell r="O329">
            <v>4</v>
          </cell>
          <cell r="U329">
            <v>3</v>
          </cell>
        </row>
        <row r="330">
          <cell r="A330">
            <v>320</v>
          </cell>
        </row>
        <row r="331">
          <cell r="A331">
            <v>321</v>
          </cell>
        </row>
        <row r="332">
          <cell r="A332">
            <v>322</v>
          </cell>
          <cell r="B332">
            <v>440</v>
          </cell>
          <cell r="G332" t="str">
            <v>Equipment Hire</v>
          </cell>
          <cell r="J332" t="str">
            <v>unit</v>
          </cell>
          <cell r="W332">
            <v>0</v>
          </cell>
        </row>
        <row r="333">
          <cell r="A333">
            <v>323</v>
          </cell>
          <cell r="C333">
            <v>4</v>
          </cell>
          <cell r="D333">
            <v>4</v>
          </cell>
          <cell r="E333">
            <v>1</v>
          </cell>
          <cell r="F333">
            <v>0</v>
          </cell>
          <cell r="H333" t="str">
            <v>Heavy Equipment</v>
          </cell>
          <cell r="J333" t="str">
            <v>contract</v>
          </cell>
          <cell r="K333">
            <v>1</v>
          </cell>
          <cell r="L333">
            <v>1</v>
          </cell>
          <cell r="M333">
            <v>1</v>
          </cell>
          <cell r="N333">
            <v>1</v>
          </cell>
          <cell r="O333">
            <v>1</v>
          </cell>
          <cell r="P333">
            <v>1</v>
          </cell>
          <cell r="Q333">
            <v>1</v>
          </cell>
          <cell r="R333">
            <v>1</v>
          </cell>
          <cell r="S333">
            <v>1</v>
          </cell>
          <cell r="T333">
            <v>1</v>
          </cell>
          <cell r="U333">
            <v>1</v>
          </cell>
          <cell r="V333">
            <v>1</v>
          </cell>
          <cell r="W333">
            <v>12</v>
          </cell>
        </row>
        <row r="334">
          <cell r="A334">
            <v>324</v>
          </cell>
          <cell r="C334">
            <v>4</v>
          </cell>
          <cell r="D334">
            <v>4</v>
          </cell>
          <cell r="E334">
            <v>2</v>
          </cell>
          <cell r="F334">
            <v>0</v>
          </cell>
          <cell r="H334" t="str">
            <v>Barging &amp; Tug Boat</v>
          </cell>
          <cell r="J334" t="str">
            <v>unit</v>
          </cell>
          <cell r="W334">
            <v>0</v>
          </cell>
        </row>
        <row r="335">
          <cell r="A335">
            <v>325</v>
          </cell>
          <cell r="C335">
            <v>4</v>
          </cell>
          <cell r="D335">
            <v>4</v>
          </cell>
          <cell r="E335">
            <v>9</v>
          </cell>
          <cell r="F335">
            <v>5</v>
          </cell>
          <cell r="H335" t="str">
            <v>Others</v>
          </cell>
          <cell r="J335" t="str">
            <v>unit</v>
          </cell>
          <cell r="W335">
            <v>0</v>
          </cell>
        </row>
        <row r="336">
          <cell r="A336">
            <v>326</v>
          </cell>
        </row>
        <row r="337">
          <cell r="A337">
            <v>327</v>
          </cell>
          <cell r="B337">
            <v>480</v>
          </cell>
          <cell r="G337" t="str">
            <v>Road Maintenance</v>
          </cell>
          <cell r="J337" t="str">
            <v>unit</v>
          </cell>
          <cell r="K337">
            <v>68585</v>
          </cell>
          <cell r="L337">
            <v>194692</v>
          </cell>
          <cell r="M337">
            <v>225366</v>
          </cell>
          <cell r="N337">
            <v>222742</v>
          </cell>
          <cell r="O337">
            <v>233579</v>
          </cell>
          <cell r="P337">
            <v>196752</v>
          </cell>
          <cell r="Q337">
            <v>196951</v>
          </cell>
          <cell r="R337">
            <v>176605</v>
          </cell>
          <cell r="S337">
            <v>237093</v>
          </cell>
          <cell r="T337">
            <v>198930</v>
          </cell>
          <cell r="U337">
            <v>178067</v>
          </cell>
          <cell r="V337">
            <v>157541</v>
          </cell>
          <cell r="W337">
            <v>2286903</v>
          </cell>
        </row>
        <row r="338">
          <cell r="A338">
            <v>328</v>
          </cell>
        </row>
        <row r="339">
          <cell r="A339">
            <v>329</v>
          </cell>
          <cell r="B339">
            <v>500</v>
          </cell>
          <cell r="G339" t="str">
            <v>Land Clearing</v>
          </cell>
          <cell r="J339" t="str">
            <v>unit</v>
          </cell>
          <cell r="W339">
            <v>0</v>
          </cell>
        </row>
        <row r="340">
          <cell r="A340">
            <v>330</v>
          </cell>
          <cell r="W340">
            <v>0</v>
          </cell>
        </row>
        <row r="341">
          <cell r="A341">
            <v>331</v>
          </cell>
          <cell r="B341">
            <v>610</v>
          </cell>
          <cell r="G341" t="str">
            <v>Coal Getting</v>
          </cell>
          <cell r="J341" t="str">
            <v>unit</v>
          </cell>
          <cell r="W341">
            <v>0</v>
          </cell>
        </row>
        <row r="342">
          <cell r="A342">
            <v>332</v>
          </cell>
          <cell r="H342" t="str">
            <v>Block 56</v>
          </cell>
          <cell r="J342" t="str">
            <v>unit</v>
          </cell>
          <cell r="W342">
            <v>0</v>
          </cell>
        </row>
        <row r="343">
          <cell r="A343">
            <v>333</v>
          </cell>
          <cell r="H343" t="str">
            <v>Block 7</v>
          </cell>
          <cell r="J343" t="str">
            <v>unit</v>
          </cell>
          <cell r="W343">
            <v>0</v>
          </cell>
        </row>
        <row r="344">
          <cell r="A344">
            <v>334</v>
          </cell>
        </row>
        <row r="345">
          <cell r="A345">
            <v>335</v>
          </cell>
          <cell r="B345">
            <v>620</v>
          </cell>
          <cell r="G345" t="str">
            <v>Adj Coal Hauling &amp; Overburden</v>
          </cell>
          <cell r="J345" t="str">
            <v>unit</v>
          </cell>
          <cell r="W345">
            <v>0</v>
          </cell>
        </row>
        <row r="346">
          <cell r="A346">
            <v>336</v>
          </cell>
          <cell r="G346" t="str">
            <v>- SR Adj</v>
          </cell>
          <cell r="J346" t="str">
            <v>unit</v>
          </cell>
          <cell r="W346">
            <v>0</v>
          </cell>
        </row>
        <row r="347">
          <cell r="A347">
            <v>337</v>
          </cell>
          <cell r="G347" t="str">
            <v>- Coal Hauling Dist. Adj.</v>
          </cell>
          <cell r="J347" t="str">
            <v>unit</v>
          </cell>
          <cell r="W347">
            <v>0</v>
          </cell>
        </row>
        <row r="348">
          <cell r="A348">
            <v>338</v>
          </cell>
          <cell r="G348" t="str">
            <v>- OB Hauling Dist. Adj.</v>
          </cell>
          <cell r="J348" t="str">
            <v>unit</v>
          </cell>
          <cell r="W348">
            <v>0</v>
          </cell>
        </row>
        <row r="349">
          <cell r="A349">
            <v>339</v>
          </cell>
        </row>
        <row r="350">
          <cell r="A350">
            <v>340</v>
          </cell>
          <cell r="B350">
            <v>630</v>
          </cell>
          <cell r="G350" t="str">
            <v>Coal Blending - Out</v>
          </cell>
          <cell r="J350" t="str">
            <v>unit</v>
          </cell>
          <cell r="W350">
            <v>0</v>
          </cell>
        </row>
        <row r="351">
          <cell r="A351">
            <v>341</v>
          </cell>
          <cell r="B351">
            <v>635</v>
          </cell>
          <cell r="G351" t="str">
            <v>Coal Purchase</v>
          </cell>
          <cell r="J351" t="str">
            <v>unit</v>
          </cell>
          <cell r="W351">
            <v>0</v>
          </cell>
        </row>
        <row r="352">
          <cell r="A352">
            <v>342</v>
          </cell>
          <cell r="B352">
            <v>690</v>
          </cell>
          <cell r="G352" t="str">
            <v>Coal Blending - In</v>
          </cell>
          <cell r="J352" t="str">
            <v>unit</v>
          </cell>
          <cell r="W352">
            <v>0</v>
          </cell>
        </row>
        <row r="353">
          <cell r="A353">
            <v>343</v>
          </cell>
          <cell r="B353">
            <v>640</v>
          </cell>
          <cell r="G353" t="str">
            <v>Blasting</v>
          </cell>
          <cell r="J353" t="str">
            <v>unit</v>
          </cell>
          <cell r="W353">
            <v>0</v>
          </cell>
        </row>
        <row r="354">
          <cell r="A354">
            <v>344</v>
          </cell>
          <cell r="B354">
            <v>650</v>
          </cell>
          <cell r="G354" t="str">
            <v>Drilling</v>
          </cell>
          <cell r="J354" t="str">
            <v>unit</v>
          </cell>
          <cell r="W354">
            <v>0</v>
          </cell>
        </row>
        <row r="355">
          <cell r="A355">
            <v>345</v>
          </cell>
          <cell r="B355">
            <v>700</v>
          </cell>
          <cell r="G355" t="str">
            <v>Mapping</v>
          </cell>
          <cell r="J355" t="str">
            <v>unit</v>
          </cell>
          <cell r="W355">
            <v>0</v>
          </cell>
        </row>
        <row r="356">
          <cell r="A356">
            <v>346</v>
          </cell>
        </row>
        <row r="357">
          <cell r="A357">
            <v>347</v>
          </cell>
          <cell r="B357">
            <v>710</v>
          </cell>
          <cell r="G357" t="str">
            <v>Lab. Analysis &amp; Sampling</v>
          </cell>
          <cell r="J357" t="str">
            <v>unit</v>
          </cell>
          <cell r="K357">
            <v>1</v>
          </cell>
          <cell r="L357">
            <v>1</v>
          </cell>
          <cell r="M357">
            <v>1</v>
          </cell>
          <cell r="N357">
            <v>1</v>
          </cell>
          <cell r="O357">
            <v>1</v>
          </cell>
          <cell r="P357">
            <v>1</v>
          </cell>
          <cell r="Q357">
            <v>1</v>
          </cell>
          <cell r="R357">
            <v>1</v>
          </cell>
          <cell r="S357">
            <v>1</v>
          </cell>
          <cell r="T357">
            <v>1</v>
          </cell>
          <cell r="U357">
            <v>1</v>
          </cell>
          <cell r="V357">
            <v>1</v>
          </cell>
          <cell r="W357">
            <v>12</v>
          </cell>
        </row>
        <row r="358">
          <cell r="A358">
            <v>348</v>
          </cell>
          <cell r="I358" t="str">
            <v>Proximate</v>
          </cell>
          <cell r="J358" t="str">
            <v>sample</v>
          </cell>
          <cell r="W358">
            <v>0</v>
          </cell>
        </row>
        <row r="359">
          <cell r="A359">
            <v>349</v>
          </cell>
          <cell r="I359" t="str">
            <v>TM</v>
          </cell>
          <cell r="J359" t="str">
            <v>sample</v>
          </cell>
          <cell r="W359">
            <v>0</v>
          </cell>
        </row>
        <row r="360">
          <cell r="A360">
            <v>350</v>
          </cell>
          <cell r="I360" t="str">
            <v>TS</v>
          </cell>
          <cell r="J360" t="str">
            <v>sample</v>
          </cell>
          <cell r="W360">
            <v>0</v>
          </cell>
        </row>
        <row r="361">
          <cell r="A361">
            <v>351</v>
          </cell>
          <cell r="I361" t="str">
            <v>CV</v>
          </cell>
          <cell r="J361" t="str">
            <v>sample</v>
          </cell>
          <cell r="W361">
            <v>0</v>
          </cell>
        </row>
        <row r="362">
          <cell r="A362">
            <v>352</v>
          </cell>
          <cell r="I362" t="str">
            <v>AA</v>
          </cell>
          <cell r="J362" t="str">
            <v>sample</v>
          </cell>
          <cell r="W362">
            <v>0</v>
          </cell>
        </row>
        <row r="363">
          <cell r="A363">
            <v>353</v>
          </cell>
          <cell r="I363" t="str">
            <v>Ultimate</v>
          </cell>
          <cell r="J363" t="str">
            <v>sample</v>
          </cell>
          <cell r="W363">
            <v>0</v>
          </cell>
        </row>
        <row r="364">
          <cell r="A364">
            <v>354</v>
          </cell>
          <cell r="I364" t="str">
            <v>Clorine</v>
          </cell>
          <cell r="J364" t="str">
            <v>sample</v>
          </cell>
          <cell r="W364">
            <v>0</v>
          </cell>
        </row>
        <row r="365">
          <cell r="A365">
            <v>355</v>
          </cell>
          <cell r="I365" t="str">
            <v>Sn</v>
          </cell>
          <cell r="J365" t="str">
            <v>sample</v>
          </cell>
          <cell r="W365">
            <v>0</v>
          </cell>
        </row>
        <row r="366">
          <cell r="A366">
            <v>356</v>
          </cell>
          <cell r="I366" t="str">
            <v>F</v>
          </cell>
          <cell r="J366" t="str">
            <v>sample</v>
          </cell>
          <cell r="W366">
            <v>0</v>
          </cell>
        </row>
        <row r="367">
          <cell r="A367">
            <v>357</v>
          </cell>
          <cell r="I367" t="str">
            <v>AFT</v>
          </cell>
          <cell r="J367" t="str">
            <v>sample</v>
          </cell>
          <cell r="W367">
            <v>0</v>
          </cell>
        </row>
        <row r="368">
          <cell r="A368">
            <v>358</v>
          </cell>
          <cell r="I368" t="str">
            <v>Trace Element</v>
          </cell>
          <cell r="J368" t="str">
            <v>sample</v>
          </cell>
          <cell r="W368">
            <v>0</v>
          </cell>
        </row>
        <row r="369">
          <cell r="A369">
            <v>359</v>
          </cell>
          <cell r="I369" t="str">
            <v>FOS</v>
          </cell>
          <cell r="J369" t="str">
            <v>sample</v>
          </cell>
          <cell r="W369">
            <v>0</v>
          </cell>
        </row>
        <row r="370">
          <cell r="A370">
            <v>360</v>
          </cell>
          <cell r="I370" t="str">
            <v>HGI</v>
          </cell>
          <cell r="J370" t="str">
            <v>sample</v>
          </cell>
          <cell r="W370">
            <v>0</v>
          </cell>
        </row>
        <row r="371">
          <cell r="A371">
            <v>361</v>
          </cell>
        </row>
        <row r="372">
          <cell r="A372">
            <v>362</v>
          </cell>
          <cell r="B372">
            <v>771</v>
          </cell>
          <cell r="G372" t="str">
            <v>Coal Sharing</v>
          </cell>
          <cell r="W372">
            <v>0</v>
          </cell>
        </row>
        <row r="373">
          <cell r="A373">
            <v>363</v>
          </cell>
          <cell r="B373">
            <v>790</v>
          </cell>
          <cell r="G373" t="str">
            <v>Quality Claim</v>
          </cell>
          <cell r="W373">
            <v>0</v>
          </cell>
        </row>
        <row r="374">
          <cell r="A374">
            <v>364</v>
          </cell>
          <cell r="B374" t="str">
            <v>xxx</v>
          </cell>
          <cell r="G374" t="str">
            <v>Handling cost TCI</v>
          </cell>
          <cell r="W374">
            <v>0</v>
          </cell>
        </row>
        <row r="375">
          <cell r="A375">
            <v>365</v>
          </cell>
          <cell r="C375" t="str">
            <v>x</v>
          </cell>
          <cell r="D375" t="str">
            <v>x</v>
          </cell>
          <cell r="E375" t="str">
            <v>x</v>
          </cell>
          <cell r="H375" t="str">
            <v>Fix Payment</v>
          </cell>
          <cell r="J375" t="str">
            <v>unit</v>
          </cell>
          <cell r="K375">
            <v>1</v>
          </cell>
          <cell r="L375">
            <v>1</v>
          </cell>
          <cell r="M375">
            <v>1</v>
          </cell>
          <cell r="N375">
            <v>1</v>
          </cell>
          <cell r="O375">
            <v>1</v>
          </cell>
          <cell r="P375">
            <v>1</v>
          </cell>
          <cell r="Q375">
            <v>1</v>
          </cell>
          <cell r="R375">
            <v>1</v>
          </cell>
          <cell r="S375">
            <v>1</v>
          </cell>
          <cell r="T375">
            <v>1</v>
          </cell>
          <cell r="U375">
            <v>1</v>
          </cell>
          <cell r="V375">
            <v>1</v>
          </cell>
          <cell r="W375">
            <v>12</v>
          </cell>
        </row>
        <row r="376">
          <cell r="A376">
            <v>366</v>
          </cell>
          <cell r="C376" t="str">
            <v>x</v>
          </cell>
          <cell r="D376" t="str">
            <v>x</v>
          </cell>
          <cell r="E376" t="str">
            <v>x</v>
          </cell>
          <cell r="H376" t="str">
            <v>Coal Tonage Process</v>
          </cell>
          <cell r="J376" t="str">
            <v>mt</v>
          </cell>
          <cell r="K376">
            <v>68585</v>
          </cell>
          <cell r="L376">
            <v>194692</v>
          </cell>
          <cell r="M376">
            <v>225366</v>
          </cell>
          <cell r="N376">
            <v>222742</v>
          </cell>
          <cell r="O376">
            <v>233579</v>
          </cell>
          <cell r="P376">
            <v>196752</v>
          </cell>
          <cell r="Q376">
            <v>196951</v>
          </cell>
          <cell r="R376">
            <v>176605</v>
          </cell>
          <cell r="S376">
            <v>237093</v>
          </cell>
          <cell r="T376">
            <v>198930</v>
          </cell>
          <cell r="U376">
            <v>178067</v>
          </cell>
          <cell r="V376">
            <v>157541</v>
          </cell>
          <cell r="W376">
            <v>2286903</v>
          </cell>
        </row>
        <row r="377">
          <cell r="A377">
            <v>367</v>
          </cell>
          <cell r="B377" t="str">
            <v>xxx</v>
          </cell>
          <cell r="G377" t="str">
            <v>Hauling</v>
          </cell>
          <cell r="J377" t="str">
            <v>mt</v>
          </cell>
          <cell r="K377">
            <v>68585</v>
          </cell>
          <cell r="L377">
            <v>194692</v>
          </cell>
          <cell r="M377">
            <v>225366</v>
          </cell>
          <cell r="N377">
            <v>222742</v>
          </cell>
          <cell r="O377">
            <v>233579</v>
          </cell>
          <cell r="P377">
            <v>196752</v>
          </cell>
          <cell r="Q377">
            <v>196951</v>
          </cell>
          <cell r="R377">
            <v>176605</v>
          </cell>
          <cell r="S377">
            <v>237093</v>
          </cell>
          <cell r="T377">
            <v>198930</v>
          </cell>
          <cell r="U377">
            <v>178067</v>
          </cell>
          <cell r="V377">
            <v>157541</v>
          </cell>
          <cell r="W377">
            <v>2286903</v>
          </cell>
        </row>
        <row r="378">
          <cell r="A378">
            <v>368</v>
          </cell>
          <cell r="B378" t="str">
            <v>xxx</v>
          </cell>
          <cell r="G378" t="str">
            <v>Investment (metal catcher)</v>
          </cell>
          <cell r="J378" t="str">
            <v>unit</v>
          </cell>
          <cell r="K378">
            <v>2</v>
          </cell>
          <cell r="W378">
            <v>2</v>
          </cell>
        </row>
        <row r="379">
          <cell r="A379" t="e">
            <v>#REF!</v>
          </cell>
          <cell r="W379">
            <v>0</v>
          </cell>
        </row>
        <row r="380">
          <cell r="A380" t="e">
            <v>#REF!</v>
          </cell>
          <cell r="I380" t="str">
            <v>TOTAL OPERATIONAL COST</v>
          </cell>
          <cell r="K380">
            <v>206781</v>
          </cell>
          <cell r="L380">
            <v>584531</v>
          </cell>
          <cell r="M380">
            <v>676601</v>
          </cell>
          <cell r="N380">
            <v>668724</v>
          </cell>
          <cell r="O380">
            <v>701296</v>
          </cell>
          <cell r="P380">
            <v>590991</v>
          </cell>
          <cell r="Q380">
            <v>591416</v>
          </cell>
          <cell r="R380">
            <v>530304</v>
          </cell>
          <cell r="S380">
            <v>711837</v>
          </cell>
          <cell r="T380">
            <v>597307</v>
          </cell>
          <cell r="U380">
            <v>534735</v>
          </cell>
          <cell r="V380">
            <v>473169</v>
          </cell>
          <cell r="W380">
            <v>6867692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</sheetNames>
    <sheetDataSet>
      <sheetData sheetId="0" refreshError="1">
        <row r="3">
          <cell r="P3">
            <v>2001</v>
          </cell>
        </row>
        <row r="4">
          <cell r="P4">
            <v>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 (OPEX SEN)"/>
      <sheetName val="Cash Flow (PROD SEN)"/>
      <sheetName val="Cash Flow (ICP SEN)"/>
      <sheetName val="Cash Flow (WTI SEN)"/>
      <sheetName val="Recov"/>
      <sheetName val="DEPR99"/>
      <sheetName val="Cash Flow "/>
      <sheetName val="Cash Flow  (95-99)"/>
      <sheetName val="MA6JA"/>
      <sheetName val="Receivable (C)"/>
      <sheetName val="BBM-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icies"/>
      <sheetName val="Journal"/>
      <sheetName val="Summary IDR"/>
      <sheetName val="Vehicles"/>
      <sheetName val="Workshop Tools"/>
      <sheetName val="Off Equip"/>
      <sheetName val="Furniture"/>
      <sheetName val="Warehouse"/>
      <sheetName val="RATE"/>
      <sheetName val="Vehicles 2002 Data"/>
      <sheetName val="VehiclesIDR2002"/>
      <sheetName val="Vehicles 2002"/>
      <sheetName val="Workshop Tools Summary"/>
      <sheetName val="spore "/>
      <sheetName val="DBase"/>
      <sheetName val="Altman Z Score"/>
      <sheetName val="Instructions"/>
      <sheetName val="FX Rates"/>
      <sheetName val="Profile"/>
      <sheetName val="K Lead"/>
      <sheetName val="BUT-1"/>
      <sheetName val="HEX-A"/>
      <sheetName val="HEX-E"/>
      <sheetName val="I-BUT"/>
      <sheetName val="RD I-BUT"/>
      <sheetName val="Summary_IDR"/>
      <sheetName val="Workshop_Tools"/>
      <sheetName val="Off_Equip"/>
      <sheetName val="Vehicles_2002_Data"/>
      <sheetName val="Vehicles_2002"/>
      <sheetName val="Workshop_Tools_Summary"/>
      <sheetName val="FX_Rates"/>
      <sheetName val="K_Lead"/>
      <sheetName val="RD_I-BUT"/>
      <sheetName val="SAD"/>
      <sheetName val="data_carloan"/>
      <sheetName val="data_emgloan"/>
      <sheetName val="data"/>
      <sheetName val="Sheet2"/>
      <sheetName val="PARAMETER"/>
      <sheetName val="Company Info"/>
      <sheetName val="F1771"/>
      <sheetName val="Form"/>
      <sheetName val="month from C0"/>
      <sheetName val="Sum"/>
      <sheetName val="GeneralInfo"/>
      <sheetName val="Other charges _income_"/>
      <sheetName val="11b"/>
      <sheetName val="2"/>
      <sheetName val="Asset Register - Transkon MASTE"/>
      <sheetName val="FE-1770-I"/>
      <sheetName val="FE-1770.P1"/>
      <sheetName val="FE-1770-II"/>
      <sheetName val="Parameters"/>
      <sheetName val="B28"/>
      <sheetName val="Crew Data List Reference"/>
      <sheetName val="Monthly Data"/>
      <sheetName val="FF-2"/>
      <sheetName val="INVOICES"/>
      <sheetName val="CIP_USD"/>
      <sheetName val="Calcs"/>
      <sheetName val="YearEnd02"/>
      <sheetName val="Daf-Rek"/>
      <sheetName val="Links"/>
      <sheetName val="CGM"/>
      <sheetName val="Checker"/>
      <sheetName val="data_val"/>
      <sheetName val="COST2000"/>
      <sheetName val="AR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bDetails"/>
    </sheetNames>
    <sheetDataSet>
      <sheetData sheetId="0" refreshError="1">
        <row r="56">
          <cell r="A56" t="str">
            <v>BALANCE SHEET</v>
          </cell>
          <cell r="C56" t="str">
            <v>A3-1&amp;2</v>
          </cell>
        </row>
        <row r="57">
          <cell r="A57" t="str">
            <v>ASSETS</v>
          </cell>
          <cell r="C57" t="str">
            <v>A3-1</v>
          </cell>
        </row>
        <row r="58">
          <cell r="A58" t="str">
            <v>LIABILITIES</v>
          </cell>
          <cell r="C58" t="str">
            <v>A3-2</v>
          </cell>
        </row>
        <row r="59">
          <cell r="A59" t="str">
            <v>PROFIT &amp; LOSS</v>
          </cell>
          <cell r="C59" t="str">
            <v>A3-3</v>
          </cell>
        </row>
        <row r="60">
          <cell r="A60" t="str">
            <v>CASH &amp; BANK BALANCES</v>
          </cell>
          <cell r="C60" t="str">
            <v>C</v>
          </cell>
        </row>
        <row r="61">
          <cell r="A61" t="str">
            <v>MARKETABLE SECURITIES</v>
          </cell>
          <cell r="C61" t="str">
            <v>D</v>
          </cell>
        </row>
        <row r="62">
          <cell r="A62" t="str">
            <v>TRADE DEBTORS</v>
          </cell>
          <cell r="C62" t="str">
            <v>E</v>
          </cell>
        </row>
        <row r="63">
          <cell r="A63" t="str">
            <v>CONFIRMATION OF TRADE DEBTORS</v>
          </cell>
          <cell r="C63" t="str">
            <v>EE</v>
          </cell>
        </row>
        <row r="64">
          <cell r="A64" t="str">
            <v>STOCKS</v>
          </cell>
          <cell r="C64" t="str">
            <v>F</v>
          </cell>
        </row>
        <row r="65">
          <cell r="A65" t="str">
            <v>OTHER CURRENT ASSETS</v>
          </cell>
          <cell r="C65" t="str">
            <v>G</v>
          </cell>
        </row>
        <row r="66">
          <cell r="A66" t="str">
            <v>INVESTMENTS</v>
          </cell>
          <cell r="C66" t="str">
            <v>H</v>
          </cell>
        </row>
        <row r="67">
          <cell r="A67" t="str">
            <v>INTERCOMPANY BALANCES</v>
          </cell>
          <cell r="C67" t="str">
            <v>I</v>
          </cell>
        </row>
        <row r="68">
          <cell r="A68" t="str">
            <v>LONG-TERM RECEIVABLES, NON-CURRENT DEPOSITS &amp; OTHER ASSETS</v>
          </cell>
          <cell r="C68" t="str">
            <v>J</v>
          </cell>
        </row>
        <row r="69">
          <cell r="A69" t="str">
            <v>PROPERTY, PLANT &amp; EQUIPMENT</v>
          </cell>
          <cell r="C69" t="str">
            <v>K</v>
          </cell>
        </row>
        <row r="70">
          <cell r="A70" t="str">
            <v>INTANGIBLES &amp; DEFERRED CHARGES</v>
          </cell>
          <cell r="C70" t="str">
            <v>L</v>
          </cell>
        </row>
        <row r="71">
          <cell r="A71" t="str">
            <v>TRADE CREDITORS</v>
          </cell>
          <cell r="C71" t="str">
            <v>N</v>
          </cell>
        </row>
        <row r="72">
          <cell r="A72" t="str">
            <v>CONFIRMATION OF TRADE CREDITORS</v>
          </cell>
          <cell r="C72" t="str">
            <v>NN</v>
          </cell>
        </row>
        <row r="73">
          <cell r="A73" t="str">
            <v>OTHER CREDITORS</v>
          </cell>
          <cell r="C73" t="str">
            <v>P</v>
          </cell>
        </row>
        <row r="74">
          <cell r="A74" t="str">
            <v>INCOME TAXES PAYABLE</v>
          </cell>
          <cell r="C74" t="str">
            <v>O</v>
          </cell>
        </row>
        <row r="75">
          <cell r="A75" t="str">
            <v>ACCRUED LIABILITIES &amp; DEFERRED INCOME</v>
          </cell>
          <cell r="C75" t="str">
            <v>P</v>
          </cell>
        </row>
        <row r="76">
          <cell r="A76" t="str">
            <v>LONG-TERM DEBTS</v>
          </cell>
          <cell r="C76" t="str">
            <v>Q</v>
          </cell>
        </row>
        <row r="77">
          <cell r="A77" t="str">
            <v>DEFERRED INCOME TAXES</v>
          </cell>
          <cell r="C77" t="str">
            <v>R</v>
          </cell>
        </row>
        <row r="78">
          <cell r="A78" t="str">
            <v>COMMITMENTS &amp; CONTINGENCIES</v>
          </cell>
          <cell r="C78" t="str">
            <v>S</v>
          </cell>
        </row>
        <row r="79">
          <cell r="A79" t="str">
            <v>SHAREHOLDERS' EQUITY</v>
          </cell>
          <cell r="C79" t="str">
            <v>T</v>
          </cell>
        </row>
        <row r="80">
          <cell r="A80" t="str">
            <v>TURNOVER</v>
          </cell>
          <cell r="C80" t="str">
            <v>U1</v>
          </cell>
        </row>
        <row r="81">
          <cell r="A81" t="str">
            <v>COST OF SALES</v>
          </cell>
          <cell r="C81" t="str">
            <v>U2</v>
          </cell>
        </row>
        <row r="82">
          <cell r="A82" t="str">
            <v>OPERATING EXPENSES</v>
          </cell>
          <cell r="C82" t="str">
            <v>U3</v>
          </cell>
        </row>
        <row r="83">
          <cell r="A83" t="str">
            <v>PERSONNEL EXPENSES</v>
          </cell>
          <cell r="C83" t="str">
            <v>U4</v>
          </cell>
        </row>
        <row r="84">
          <cell r="A84" t="str">
            <v>OTHER INCOME</v>
          </cell>
          <cell r="C84" t="str">
            <v>U7</v>
          </cell>
        </row>
        <row r="85">
          <cell r="A85" t="str">
            <v>ADJUSTING JOURNAL ENTRIES</v>
          </cell>
          <cell r="C85" t="str">
            <v>A3-4</v>
          </cell>
        </row>
        <row r="86">
          <cell r="A86" t="str">
            <v>RECLASSIFICATION JOURNAL ENTRIES</v>
          </cell>
          <cell r="C86" t="str">
            <v>A3-5</v>
          </cell>
        </row>
        <row r="87">
          <cell r="A87" t="str">
            <v>CASHFLOW STATEMENT</v>
          </cell>
          <cell r="C87" t="str">
            <v>A3-9</v>
          </cell>
        </row>
        <row r="88">
          <cell r="A88" t="str">
            <v>RELATED PARTY TRANSACTIONS</v>
          </cell>
          <cell r="C88" t="str">
            <v>A3-20</v>
          </cell>
        </row>
        <row r="89">
          <cell r="A89" t="str">
            <v>FOREIGN EXCHANGE ANALYSIS</v>
          </cell>
          <cell r="C89" t="str">
            <v>A3-23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s"/>
      <sheetName val="kas _jkt"/>
      <sheetName val="PC"/>
      <sheetName val="ABNUSDPC"/>
      <sheetName val="ABNUSDrk"/>
      <sheetName val="ABNIDPC"/>
      <sheetName val="ABNIDRrk"/>
      <sheetName val="CICUSDPC"/>
      <sheetName val="CICUSDrk"/>
      <sheetName val="CICIDRpc"/>
      <sheetName val="CICIDRrk"/>
      <sheetName val="BSSIDR"/>
      <sheetName val="BSSUSD"/>
      <sheetName val="BDN_IDR"/>
      <sheetName val="BDNIDR"/>
      <sheetName val="BDN Loan"/>
      <sheetName val="Log"/>
      <sheetName val="Fitting"/>
      <sheetName val="BOX"/>
      <sheetName val="SP"/>
      <sheetName val="Sale"/>
      <sheetName val="Kas_Bnk"/>
      <sheetName val="cek2rek"/>
      <sheetName val="ADJ"/>
      <sheetName val="WS "/>
      <sheetName val="Neraca"/>
      <sheetName val="RL"/>
      <sheetName val="HPP"/>
      <sheetName val="G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pping_program"/>
      <sheetName val="Summary"/>
      <sheetName val="By_Area"/>
      <sheetName val="Blend Scenario"/>
      <sheetName val="2002"/>
      <sheetName val="SALES_SUMMARY"/>
      <sheetName val="sortby_MO_CF"/>
      <sheetName val="final_transit"/>
      <sheetName val="key_table_gabungan"/>
      <sheetName val="transit"/>
      <sheetName val="key_table"/>
      <sheetName val="key_table_plan"/>
      <sheetName val="transit_gabungan"/>
      <sheetName val="transit_komplit"/>
      <sheetName val="transit_plan"/>
      <sheetName val="Checking"/>
      <sheetName val="Price_Checks"/>
      <sheetName val="Processing"/>
      <sheetName val="Agency"/>
    </sheetNames>
    <sheetDataSet>
      <sheetData sheetId="0" refreshError="1"/>
      <sheetData sheetId="1" refreshError="1">
        <row r="83">
          <cell r="O83">
            <v>0.1</v>
          </cell>
        </row>
        <row r="89">
          <cell r="O89">
            <v>0.12</v>
          </cell>
        </row>
        <row r="91">
          <cell r="D91">
            <v>6591.4584183311117</v>
          </cell>
          <cell r="E91">
            <v>6186.6212470731798</v>
          </cell>
          <cell r="F91">
            <v>5451.4992269848144</v>
          </cell>
        </row>
        <row r="92">
          <cell r="D92">
            <v>7437.0511320445803</v>
          </cell>
        </row>
        <row r="93">
          <cell r="D93">
            <v>6903.8145658769845</v>
          </cell>
          <cell r="E93">
            <v>6478.6623158053808</v>
          </cell>
        </row>
        <row r="95">
          <cell r="E95">
            <v>5846.6040470731796</v>
          </cell>
          <cell r="F95">
            <v>5048.8710269848143</v>
          </cell>
        </row>
        <row r="96">
          <cell r="E96">
            <v>11135.02744253632</v>
          </cell>
        </row>
        <row r="97">
          <cell r="E97">
            <v>24.483266528782156</v>
          </cell>
        </row>
      </sheetData>
      <sheetData sheetId="2" refreshError="1"/>
      <sheetData sheetId="3" refreshError="1"/>
      <sheetData sheetId="4" refreshError="1"/>
      <sheetData sheetId="5" refreshError="1">
        <row r="6">
          <cell r="E6"/>
          <cell r="M6"/>
        </row>
        <row r="7">
          <cell r="D7" t="str">
            <v>Jap</v>
          </cell>
          <cell r="E7" t="str">
            <v>03</v>
          </cell>
          <cell r="F7" t="str">
            <v>CHUBU</v>
          </cell>
          <cell r="L7" t="str">
            <v>Usa</v>
          </cell>
          <cell r="M7" t="str">
            <v>03</v>
          </cell>
          <cell r="N7" t="str">
            <v>AES</v>
          </cell>
        </row>
        <row r="8">
          <cell r="D8" t="str">
            <v>Jap</v>
          </cell>
          <cell r="E8" t="str">
            <v>02</v>
          </cell>
          <cell r="F8" t="str">
            <v>CHUBU '02</v>
          </cell>
          <cell r="L8" t="str">
            <v>Jap</v>
          </cell>
          <cell r="M8" t="str">
            <v>03</v>
          </cell>
          <cell r="N8" t="str">
            <v>CHUBU PINANG '03 APR</v>
          </cell>
        </row>
        <row r="9">
          <cell r="D9" t="str">
            <v>Jap</v>
          </cell>
          <cell r="E9" t="str">
            <v>03</v>
          </cell>
          <cell r="F9" t="str">
            <v>CHUGOKU</v>
          </cell>
          <cell r="L9" t="str">
            <v>Indo</v>
          </cell>
          <cell r="M9" t="str">
            <v>03</v>
          </cell>
          <cell r="N9" t="str">
            <v>FREEPORT</v>
          </cell>
        </row>
        <row r="10">
          <cell r="D10" t="str">
            <v>Jap</v>
          </cell>
          <cell r="E10" t="str">
            <v>02</v>
          </cell>
          <cell r="F10" t="str">
            <v>CHUGOKU '02</v>
          </cell>
          <cell r="L10" t="str">
            <v>Indo</v>
          </cell>
          <cell r="M10" t="str">
            <v>02</v>
          </cell>
          <cell r="N10" t="str">
            <v>FREEPORT '02</v>
          </cell>
        </row>
        <row r="11">
          <cell r="D11" t="str">
            <v>Bra</v>
          </cell>
          <cell r="E11" t="str">
            <v>03</v>
          </cell>
          <cell r="F11" t="str">
            <v>CSN PRIMA</v>
          </cell>
          <cell r="L11" t="str">
            <v>Kor</v>
          </cell>
          <cell r="M11" t="str">
            <v>03</v>
          </cell>
          <cell r="N11" t="str">
            <v>KEWESPO</v>
          </cell>
        </row>
        <row r="12">
          <cell r="D12" t="str">
            <v>Bra</v>
          </cell>
          <cell r="E12" t="str">
            <v>02</v>
          </cell>
          <cell r="F12" t="str">
            <v>CSN PRIMA '02</v>
          </cell>
          <cell r="L12" t="str">
            <v>Chn</v>
          </cell>
          <cell r="M12" t="str">
            <v>03</v>
          </cell>
          <cell r="N12" t="str">
            <v>MEIZHOUWAN</v>
          </cell>
        </row>
        <row r="13">
          <cell r="D13" t="str">
            <v>Jap</v>
          </cell>
          <cell r="E13" t="str">
            <v>03</v>
          </cell>
          <cell r="F13" t="str">
            <v>HOKURIKU</v>
          </cell>
          <cell r="L13" t="str">
            <v>Phi</v>
          </cell>
          <cell r="M13" t="str">
            <v>03</v>
          </cell>
          <cell r="N13" t="str">
            <v>OGDEN</v>
          </cell>
        </row>
        <row r="14">
          <cell r="D14" t="str">
            <v>Jap</v>
          </cell>
          <cell r="E14" t="str">
            <v>02</v>
          </cell>
          <cell r="F14" t="str">
            <v>HOKURIKU '02</v>
          </cell>
          <cell r="L14" t="str">
            <v>Phi</v>
          </cell>
          <cell r="M14" t="str">
            <v>02</v>
          </cell>
          <cell r="N14" t="str">
            <v>OGDEN '02</v>
          </cell>
        </row>
        <row r="15">
          <cell r="D15" t="str">
            <v>Jap</v>
          </cell>
          <cell r="E15" t="str">
            <v>03</v>
          </cell>
          <cell r="F15" t="str">
            <v>KAWASAKI</v>
          </cell>
          <cell r="L15" t="str">
            <v>Jap</v>
          </cell>
          <cell r="M15" t="str">
            <v>03</v>
          </cell>
          <cell r="N15" t="str">
            <v>TOHOKU BARU</v>
          </cell>
        </row>
        <row r="16">
          <cell r="D16" t="str">
            <v>Jap</v>
          </cell>
          <cell r="E16" t="str">
            <v>02</v>
          </cell>
          <cell r="F16" t="str">
            <v>KAWASAKI '02</v>
          </cell>
          <cell r="L16" t="str">
            <v>Taw</v>
          </cell>
          <cell r="M16" t="str">
            <v>03</v>
          </cell>
          <cell r="N16" t="str">
            <v>TPC 85-IN-L1101</v>
          </cell>
        </row>
        <row r="17">
          <cell r="D17" t="str">
            <v>Jap</v>
          </cell>
          <cell r="E17" t="str">
            <v>03</v>
          </cell>
          <cell r="F17" t="str">
            <v>KOBE</v>
          </cell>
          <cell r="L17" t="str">
            <v>Taw</v>
          </cell>
          <cell r="M17" t="str">
            <v>03</v>
          </cell>
          <cell r="N17" t="str">
            <v>TPC 87-IN-L1101</v>
          </cell>
        </row>
        <row r="18">
          <cell r="D18" t="str">
            <v>Jap</v>
          </cell>
          <cell r="E18" t="str">
            <v>02</v>
          </cell>
          <cell r="F18" t="str">
            <v>KOBE '02</v>
          </cell>
          <cell r="L18" t="str">
            <v>Taw</v>
          </cell>
          <cell r="M18" t="str">
            <v>02</v>
          </cell>
          <cell r="N18" t="str">
            <v>TPC 87-IN-L1101 '02 OPT</v>
          </cell>
        </row>
        <row r="19">
          <cell r="D19" t="str">
            <v>Jap</v>
          </cell>
          <cell r="E19" t="str">
            <v>03</v>
          </cell>
          <cell r="F19" t="str">
            <v>KOBE IPP</v>
          </cell>
          <cell r="L19" t="str">
            <v>Taw</v>
          </cell>
          <cell r="M19" t="str">
            <v>03</v>
          </cell>
          <cell r="N19" t="str">
            <v>TPC 87-IN-L1102</v>
          </cell>
        </row>
        <row r="20">
          <cell r="D20" t="str">
            <v>Jap</v>
          </cell>
          <cell r="E20" t="str">
            <v>02</v>
          </cell>
          <cell r="F20" t="str">
            <v>KOBE IPP '02</v>
          </cell>
          <cell r="L20" t="str">
            <v>Taw</v>
          </cell>
          <cell r="M20" t="str">
            <v>02</v>
          </cell>
          <cell r="N20" t="str">
            <v>TPC 87-IN-L1102 '02</v>
          </cell>
        </row>
        <row r="21">
          <cell r="D21" t="str">
            <v>Jap</v>
          </cell>
          <cell r="E21" t="str">
            <v>03</v>
          </cell>
          <cell r="F21" t="str">
            <v>NAKAYAMA</v>
          </cell>
          <cell r="L21" t="str">
            <v>Taw</v>
          </cell>
          <cell r="M21" t="str">
            <v>02</v>
          </cell>
          <cell r="N21" t="str">
            <v>TPC 87-IN-L1102 '02 OPT</v>
          </cell>
        </row>
        <row r="22">
          <cell r="D22" t="str">
            <v>Jap</v>
          </cell>
          <cell r="E22" t="str">
            <v>02</v>
          </cell>
          <cell r="F22" t="str">
            <v>NAKAYAMA '02</v>
          </cell>
          <cell r="L22" t="str">
            <v>Taw</v>
          </cell>
          <cell r="M22" t="str">
            <v>03</v>
          </cell>
          <cell r="N22" t="str">
            <v>TPC 90-IN-B1106</v>
          </cell>
        </row>
        <row r="23">
          <cell r="D23" t="str">
            <v>Oth</v>
          </cell>
          <cell r="E23" t="str">
            <v>03</v>
          </cell>
          <cell r="F23" t="str">
            <v>NCSC</v>
          </cell>
          <cell r="L23" t="str">
            <v>Taw</v>
          </cell>
          <cell r="M23" t="str">
            <v>03</v>
          </cell>
          <cell r="N23" t="str">
            <v>TPC 92-ON-B1103</v>
          </cell>
        </row>
        <row r="24">
          <cell r="D24" t="str">
            <v>Jap</v>
          </cell>
          <cell r="E24" t="str">
            <v>03</v>
          </cell>
          <cell r="F24" t="str">
            <v>NSC</v>
          </cell>
          <cell r="L24"/>
        </row>
        <row r="25">
          <cell r="D25" t="str">
            <v>Jap</v>
          </cell>
          <cell r="E25" t="str">
            <v>02</v>
          </cell>
          <cell r="F25" t="str">
            <v>NSC '02</v>
          </cell>
          <cell r="L25"/>
        </row>
        <row r="26">
          <cell r="D26" t="str">
            <v>Mal</v>
          </cell>
          <cell r="E26" t="str">
            <v>03</v>
          </cell>
          <cell r="F26" t="str">
            <v>TNB</v>
          </cell>
          <cell r="L26"/>
        </row>
        <row r="27">
          <cell r="D27" t="str">
            <v>Mal</v>
          </cell>
          <cell r="E27" t="str">
            <v>02</v>
          </cell>
          <cell r="F27" t="str">
            <v>TNB '02</v>
          </cell>
          <cell r="L27"/>
        </row>
        <row r="28">
          <cell r="D28" t="str">
            <v>Mal</v>
          </cell>
          <cell r="E28" t="str">
            <v>03</v>
          </cell>
          <cell r="F28" t="str">
            <v>TNB M</v>
          </cell>
          <cell r="L28"/>
        </row>
        <row r="29">
          <cell r="D29" t="str">
            <v>Mal</v>
          </cell>
          <cell r="E29" t="str">
            <v>02</v>
          </cell>
          <cell r="F29" t="str">
            <v>TNB M '02</v>
          </cell>
          <cell r="L29"/>
        </row>
        <row r="30">
          <cell r="D30" t="str">
            <v>Taw</v>
          </cell>
          <cell r="E30" t="str">
            <v>03</v>
          </cell>
          <cell r="F30" t="str">
            <v>TPC 87-IN-L1103</v>
          </cell>
          <cell r="L30"/>
        </row>
        <row r="32">
          <cell r="E32"/>
          <cell r="M32"/>
          <cell r="O32">
            <v>4685.5240000000003</v>
          </cell>
          <cell r="P32">
            <v>4859</v>
          </cell>
          <cell r="Q32">
            <v>28.09469644440361</v>
          </cell>
          <cell r="R32">
            <v>31.643693999176786</v>
          </cell>
        </row>
        <row r="33">
          <cell r="E33" t="str">
            <v>03</v>
          </cell>
          <cell r="F33" t="str">
            <v>a help for fix prima forecasting DO NOT DELETE</v>
          </cell>
          <cell r="M33"/>
        </row>
        <row r="34">
          <cell r="D34" t="str">
            <v>Eur</v>
          </cell>
          <cell r="E34" t="str">
            <v>03</v>
          </cell>
          <cell r="F34" t="str">
            <v>ENEL PRIMA</v>
          </cell>
          <cell r="L34" t="str">
            <v>Indi</v>
          </cell>
          <cell r="M34" t="str">
            <v>03</v>
          </cell>
          <cell r="N34" t="str">
            <v>ADITYAA</v>
          </cell>
        </row>
        <row r="35">
          <cell r="D35" t="str">
            <v>Eur</v>
          </cell>
          <cell r="E35" t="str">
            <v>02</v>
          </cell>
          <cell r="F35" t="str">
            <v>ENEL PRIMA '02</v>
          </cell>
          <cell r="L35" t="str">
            <v>Eur</v>
          </cell>
          <cell r="M35" t="str">
            <v>03</v>
          </cell>
          <cell r="N35" t="str">
            <v>AEP - PINANG</v>
          </cell>
        </row>
        <row r="36">
          <cell r="D36"/>
          <cell r="E36"/>
          <cell r="L36" t="str">
            <v>Chn</v>
          </cell>
          <cell r="M36" t="str">
            <v>03</v>
          </cell>
          <cell r="N36" t="str">
            <v>CHINA HUA NENG</v>
          </cell>
        </row>
        <row r="37">
          <cell r="D37"/>
          <cell r="E37"/>
          <cell r="L37" t="str">
            <v>Jap</v>
          </cell>
          <cell r="M37" t="str">
            <v>03</v>
          </cell>
          <cell r="N37" t="str">
            <v>CHUBU BLEND PRIMA</v>
          </cell>
        </row>
        <row r="38">
          <cell r="D38"/>
          <cell r="E38"/>
          <cell r="L38" t="str">
            <v>Jap</v>
          </cell>
          <cell r="M38" t="str">
            <v>02</v>
          </cell>
          <cell r="N38" t="str">
            <v>CHUBU PINANG '02 OCT</v>
          </cell>
        </row>
        <row r="39">
          <cell r="D39"/>
          <cell r="E39"/>
          <cell r="L39" t="str">
            <v>Eur</v>
          </cell>
          <cell r="M39" t="str">
            <v>03</v>
          </cell>
          <cell r="N39" t="str">
            <v>CPPE</v>
          </cell>
        </row>
        <row r="40">
          <cell r="D40"/>
          <cell r="E40"/>
          <cell r="L40" t="str">
            <v>Eur</v>
          </cell>
          <cell r="M40" t="str">
            <v>03</v>
          </cell>
          <cell r="N40" t="str">
            <v>ENEL PINANG</v>
          </cell>
        </row>
        <row r="41">
          <cell r="D41"/>
          <cell r="E41"/>
          <cell r="L41" t="str">
            <v>Eur</v>
          </cell>
          <cell r="M41" t="str">
            <v>02</v>
          </cell>
          <cell r="N41" t="str">
            <v>ENEL PINANG '02</v>
          </cell>
        </row>
        <row r="42">
          <cell r="D42"/>
          <cell r="E42"/>
          <cell r="L42" t="str">
            <v>Eur</v>
          </cell>
          <cell r="M42" t="str">
            <v>03</v>
          </cell>
          <cell r="N42" t="str">
            <v>EON</v>
          </cell>
        </row>
        <row r="43">
          <cell r="D43"/>
          <cell r="E43"/>
          <cell r="L43" t="str">
            <v>Jap</v>
          </cell>
          <cell r="M43" t="str">
            <v>03</v>
          </cell>
          <cell r="N43" t="str">
            <v>EPDC</v>
          </cell>
        </row>
        <row r="44">
          <cell r="D44"/>
          <cell r="E44"/>
          <cell r="L44" t="str">
            <v>Nz</v>
          </cell>
          <cell r="M44" t="str">
            <v>03</v>
          </cell>
          <cell r="N44" t="str">
            <v>GENESIS POWER</v>
          </cell>
        </row>
        <row r="45">
          <cell r="D45"/>
          <cell r="E45"/>
          <cell r="L45" t="str">
            <v>Eur</v>
          </cell>
          <cell r="M45" t="str">
            <v>03</v>
          </cell>
          <cell r="N45" t="str">
            <v>HERACLES</v>
          </cell>
        </row>
        <row r="46">
          <cell r="D46"/>
          <cell r="E46"/>
          <cell r="L46" t="str">
            <v>Chn</v>
          </cell>
          <cell r="M46" t="str">
            <v>03</v>
          </cell>
          <cell r="N46" t="str">
            <v>HKE</v>
          </cell>
        </row>
        <row r="47">
          <cell r="D47"/>
          <cell r="E47"/>
          <cell r="L47" t="str">
            <v>Jap</v>
          </cell>
          <cell r="M47" t="str">
            <v>03</v>
          </cell>
          <cell r="N47" t="str">
            <v>HOKURIKU PINANG</v>
          </cell>
        </row>
        <row r="48">
          <cell r="D48"/>
          <cell r="E48"/>
          <cell r="L48" t="str">
            <v>Kor</v>
          </cell>
          <cell r="M48" t="str">
            <v>03</v>
          </cell>
          <cell r="N48" t="str">
            <v>KOSEPO - PINANG</v>
          </cell>
        </row>
        <row r="49">
          <cell r="D49"/>
          <cell r="E49"/>
          <cell r="L49" t="str">
            <v>Indi</v>
          </cell>
          <cell r="M49" t="str">
            <v>03</v>
          </cell>
          <cell r="N49" t="str">
            <v>MALCO</v>
          </cell>
        </row>
        <row r="50">
          <cell r="D50"/>
          <cell r="E50"/>
          <cell r="L50" t="str">
            <v>Taw</v>
          </cell>
          <cell r="M50" t="str">
            <v>03</v>
          </cell>
          <cell r="N50" t="str">
            <v>TPC 9201</v>
          </cell>
        </row>
        <row r="51">
          <cell r="D51"/>
          <cell r="E51"/>
          <cell r="L51" t="str">
            <v>Taw</v>
          </cell>
          <cell r="M51" t="str">
            <v>03</v>
          </cell>
          <cell r="N51" t="str">
            <v>TPC 9203</v>
          </cell>
        </row>
        <row r="52">
          <cell r="D52"/>
          <cell r="E52"/>
          <cell r="L52" t="str">
            <v>Taw</v>
          </cell>
          <cell r="M52" t="str">
            <v>03</v>
          </cell>
          <cell r="N52" t="str">
            <v>TPC 9204</v>
          </cell>
        </row>
        <row r="54">
          <cell r="E54"/>
          <cell r="G54">
            <v>380.89499999999998</v>
          </cell>
          <cell r="H54">
            <v>210</v>
          </cell>
          <cell r="I54">
            <v>24.707352208942105</v>
          </cell>
          <cell r="J54">
            <v>24.455053571428572</v>
          </cell>
          <cell r="M54"/>
          <cell r="O54">
            <v>4087.0239999999999</v>
          </cell>
          <cell r="P54">
            <v>500</v>
          </cell>
          <cell r="Q54">
            <v>23.123443090516425</v>
          </cell>
          <cell r="R54">
            <v>20.740266739999999</v>
          </cell>
        </row>
        <row r="55">
          <cell r="E55"/>
          <cell r="M55"/>
        </row>
        <row r="56">
          <cell r="D56" t="str">
            <v>Oth</v>
          </cell>
          <cell r="E56" t="str">
            <v>03</v>
          </cell>
          <cell r="F56" t="str">
            <v>NCSC</v>
          </cell>
          <cell r="L56" t="str">
            <v>Eur</v>
          </cell>
          <cell r="M56" t="str">
            <v>03</v>
          </cell>
          <cell r="N56" t="str">
            <v>CPPE PINANG</v>
          </cell>
        </row>
        <row r="57">
          <cell r="D57" t="str">
            <v>Mal</v>
          </cell>
          <cell r="E57" t="str">
            <v>02</v>
          </cell>
          <cell r="F57" t="str">
            <v>TNB '02</v>
          </cell>
          <cell r="L57" t="str">
            <v>Eur</v>
          </cell>
          <cell r="M57" t="str">
            <v>03</v>
          </cell>
          <cell r="N57" t="str">
            <v>ENEL PINANG</v>
          </cell>
        </row>
        <row r="58">
          <cell r="D58"/>
          <cell r="E58"/>
          <cell r="L58" t="str">
            <v>Eur</v>
          </cell>
          <cell r="M58" t="str">
            <v>03</v>
          </cell>
          <cell r="N58" t="str">
            <v>EON</v>
          </cell>
        </row>
        <row r="59">
          <cell r="D59"/>
          <cell r="E59"/>
          <cell r="L59" t="str">
            <v>Jap</v>
          </cell>
          <cell r="M59" t="str">
            <v>03</v>
          </cell>
          <cell r="N59" t="str">
            <v>EPDC</v>
          </cell>
        </row>
        <row r="60">
          <cell r="D60"/>
          <cell r="E60"/>
          <cell r="L60" t="str">
            <v>Jap</v>
          </cell>
          <cell r="M60" t="str">
            <v>02</v>
          </cell>
          <cell r="N60" t="str">
            <v>EPDC '02</v>
          </cell>
        </row>
        <row r="61">
          <cell r="D61"/>
          <cell r="E61"/>
          <cell r="L61" t="str">
            <v>Eur</v>
          </cell>
          <cell r="M61" t="str">
            <v>03</v>
          </cell>
          <cell r="N61" t="str">
            <v>ESB</v>
          </cell>
        </row>
        <row r="62">
          <cell r="D62"/>
          <cell r="E62"/>
          <cell r="L62" t="str">
            <v>Chn</v>
          </cell>
          <cell r="M62" t="str">
            <v>03</v>
          </cell>
          <cell r="N62" t="str">
            <v>FORMOSA IPP</v>
          </cell>
        </row>
        <row r="63">
          <cell r="D63"/>
          <cell r="E63"/>
          <cell r="L63" t="str">
            <v>Eur</v>
          </cell>
          <cell r="M63" t="str">
            <v>03</v>
          </cell>
          <cell r="N63" t="str">
            <v>HERACLES</v>
          </cell>
        </row>
        <row r="64">
          <cell r="D64"/>
          <cell r="E64"/>
          <cell r="L64" t="str">
            <v>Indi</v>
          </cell>
          <cell r="M64" t="str">
            <v>03</v>
          </cell>
          <cell r="N64" t="str">
            <v>MALCO</v>
          </cell>
        </row>
        <row r="65">
          <cell r="D65"/>
          <cell r="E65"/>
          <cell r="L65" t="str">
            <v>Oth</v>
          </cell>
          <cell r="M65" t="str">
            <v>03</v>
          </cell>
          <cell r="N65" t="str">
            <v>OTHER ASIA PINANG</v>
          </cell>
        </row>
        <row r="66">
          <cell r="D66"/>
          <cell r="E66"/>
          <cell r="L66" t="str">
            <v>Eur</v>
          </cell>
          <cell r="M66" t="str">
            <v>03</v>
          </cell>
          <cell r="N66" t="str">
            <v>RELIANT</v>
          </cell>
        </row>
        <row r="68">
          <cell r="G68">
            <v>0</v>
          </cell>
          <cell r="H68">
            <v>700</v>
          </cell>
          <cell r="I68">
            <v>0</v>
          </cell>
          <cell r="J68">
            <v>31.389270000000003</v>
          </cell>
          <cell r="O68">
            <v>0</v>
          </cell>
          <cell r="P68">
            <v>2850</v>
          </cell>
          <cell r="Q68">
            <v>0</v>
          </cell>
          <cell r="R68">
            <v>29.51577022506499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"/>
    </sheetNames>
    <sheetDataSet>
      <sheetData sheetId="0" refreshError="1">
        <row r="2">
          <cell r="B2" t="str">
            <v xml:space="preserve"> Name</v>
          </cell>
          <cell r="C2" t="str">
            <v>Division</v>
          </cell>
          <cell r="D2" t="str">
            <v>Job Title</v>
          </cell>
          <cell r="E2" t="str">
            <v>Rate</v>
          </cell>
          <cell r="F2" t="str">
            <v>Ext.</v>
          </cell>
          <cell r="G2" t="str">
            <v>DID.No</v>
          </cell>
          <cell r="H2" t="str">
            <v>Pager</v>
          </cell>
          <cell r="I2" t="str">
            <v>H / Phone</v>
          </cell>
        </row>
        <row r="3">
          <cell r="B3" t="str">
            <v>Alan Chan</v>
          </cell>
          <cell r="C3" t="str">
            <v>Engineering</v>
          </cell>
          <cell r="D3" t="str">
            <v>Controls Engineer</v>
          </cell>
          <cell r="F3">
            <v>576</v>
          </cell>
          <cell r="G3">
            <v>5491576</v>
          </cell>
          <cell r="I3">
            <v>98431335</v>
          </cell>
        </row>
        <row r="4">
          <cell r="B4" t="str">
            <v>Anil Jadhav</v>
          </cell>
          <cell r="C4" t="str">
            <v xml:space="preserve">Engineering </v>
          </cell>
          <cell r="D4" t="str">
            <v>Engineer</v>
          </cell>
          <cell r="F4">
            <v>558</v>
          </cell>
          <cell r="G4">
            <v>5491558</v>
          </cell>
          <cell r="I4">
            <v>96736776</v>
          </cell>
        </row>
        <row r="5">
          <cell r="B5" t="str">
            <v>Anthony Pink</v>
          </cell>
          <cell r="C5" t="str">
            <v>Sales Oil &amp; Gas</v>
          </cell>
          <cell r="D5" t="str">
            <v>Technical Manager</v>
          </cell>
          <cell r="F5">
            <v>814</v>
          </cell>
          <cell r="G5">
            <v>5491814</v>
          </cell>
          <cell r="I5">
            <v>96738879</v>
          </cell>
        </row>
        <row r="6">
          <cell r="B6" t="str">
            <v>B S Tan ( Tan Boon Sing )</v>
          </cell>
          <cell r="C6" t="str">
            <v>Sales - Waste Water</v>
          </cell>
          <cell r="D6" t="str">
            <v>Asst.Sales Manager</v>
          </cell>
          <cell r="F6">
            <v>624</v>
          </cell>
          <cell r="G6">
            <v>5491624</v>
          </cell>
          <cell r="H6">
            <v>95069158</v>
          </cell>
          <cell r="I6">
            <v>96795337</v>
          </cell>
        </row>
        <row r="7">
          <cell r="B7" t="str">
            <v>Bill Singh</v>
          </cell>
          <cell r="C7" t="str">
            <v>Engineering</v>
          </cell>
          <cell r="D7" t="str">
            <v>Sr. Controls Engineer</v>
          </cell>
          <cell r="F7">
            <v>674</v>
          </cell>
          <cell r="G7">
            <v>5491674</v>
          </cell>
          <cell r="I7">
            <v>97598524</v>
          </cell>
        </row>
        <row r="8">
          <cell r="B8" t="str">
            <v>Boo Bang Wen</v>
          </cell>
          <cell r="C8" t="str">
            <v>Engineering</v>
          </cell>
          <cell r="D8" t="str">
            <v>Draftsman</v>
          </cell>
          <cell r="F8">
            <v>568</v>
          </cell>
          <cell r="G8">
            <v>5491568</v>
          </cell>
        </row>
        <row r="9">
          <cell r="B9" t="str">
            <v>Chew Kian Peng , Alan</v>
          </cell>
          <cell r="C9" t="str">
            <v>Engineering</v>
          </cell>
          <cell r="D9" t="str">
            <v>Cadd Supervisor</v>
          </cell>
          <cell r="F9">
            <v>524</v>
          </cell>
          <cell r="G9">
            <v>5491524</v>
          </cell>
          <cell r="I9">
            <v>96287807</v>
          </cell>
        </row>
        <row r="10">
          <cell r="B10" t="str">
            <v>Chong King Hwa</v>
          </cell>
          <cell r="C10" t="str">
            <v>Sales - Oil &amp; Gas</v>
          </cell>
          <cell r="D10" t="str">
            <v>Senior Engineer</v>
          </cell>
          <cell r="F10">
            <v>506</v>
          </cell>
          <cell r="G10">
            <v>5491506</v>
          </cell>
          <cell r="I10">
            <v>98399489</v>
          </cell>
        </row>
        <row r="11">
          <cell r="B11" t="str">
            <v>Chung Siew Wai</v>
          </cell>
          <cell r="C11" t="str">
            <v>Process &amp; Application</v>
          </cell>
          <cell r="D11" t="str">
            <v>Engineer</v>
          </cell>
          <cell r="F11">
            <v>519</v>
          </cell>
          <cell r="G11">
            <v>5491519</v>
          </cell>
          <cell r="H11">
            <v>93323213</v>
          </cell>
        </row>
        <row r="12">
          <cell r="B12" t="str">
            <v>Colllin Tang</v>
          </cell>
          <cell r="C12" t="str">
            <v>Sales - Waste Water</v>
          </cell>
          <cell r="D12" t="str">
            <v>Sales Manager</v>
          </cell>
          <cell r="F12">
            <v>582</v>
          </cell>
          <cell r="G12">
            <v>5491582</v>
          </cell>
          <cell r="I12">
            <v>96741862</v>
          </cell>
        </row>
        <row r="13">
          <cell r="B13" t="str">
            <v>Dan Kettler</v>
          </cell>
          <cell r="C13" t="str">
            <v xml:space="preserve">S'pore Engrg.Center </v>
          </cell>
          <cell r="D13" t="str">
            <v>Sr.Operations Manager</v>
          </cell>
          <cell r="F13">
            <v>523</v>
          </cell>
          <cell r="G13">
            <v>5491523</v>
          </cell>
          <cell r="I13">
            <v>97394229</v>
          </cell>
        </row>
        <row r="14">
          <cell r="B14" t="str">
            <v>Dan Powell</v>
          </cell>
          <cell r="C14" t="str">
            <v>Operations</v>
          </cell>
          <cell r="D14" t="str">
            <v>Senior Project Manager</v>
          </cell>
          <cell r="F14">
            <v>550</v>
          </cell>
          <cell r="G14">
            <v>5491550</v>
          </cell>
          <cell r="I14">
            <v>98325229</v>
          </cell>
        </row>
        <row r="15">
          <cell r="B15" t="str">
            <v>Dave Gorman</v>
          </cell>
          <cell r="C15" t="str">
            <v>Engineering</v>
          </cell>
          <cell r="D15" t="str">
            <v>Snr.Controls Engineer</v>
          </cell>
          <cell r="F15">
            <v>608</v>
          </cell>
          <cell r="G15">
            <v>5491608</v>
          </cell>
          <cell r="I15">
            <v>97393340</v>
          </cell>
        </row>
        <row r="16">
          <cell r="B16" t="str">
            <v>Dave Stanek</v>
          </cell>
          <cell r="C16" t="str">
            <v>Engineering</v>
          </cell>
          <cell r="D16" t="str">
            <v>Con.&amp; Elec.Manager</v>
          </cell>
          <cell r="F16">
            <v>607</v>
          </cell>
          <cell r="G16">
            <v>5491607</v>
          </cell>
          <cell r="I16">
            <v>98309774</v>
          </cell>
        </row>
        <row r="17">
          <cell r="B17" t="str">
            <v>David Pinto</v>
          </cell>
          <cell r="C17" t="str">
            <v>Engineering</v>
          </cell>
          <cell r="D17" t="str">
            <v>Cadd Designer</v>
          </cell>
          <cell r="F17">
            <v>617</v>
          </cell>
          <cell r="G17">
            <v>5491617</v>
          </cell>
        </row>
        <row r="18">
          <cell r="B18" t="str">
            <v>Dennis Goh</v>
          </cell>
          <cell r="C18" t="str">
            <v>Sales / Service</v>
          </cell>
          <cell r="D18" t="str">
            <v>Senior Sales Engineer</v>
          </cell>
          <cell r="F18">
            <v>634</v>
          </cell>
          <cell r="G18">
            <v>5491634</v>
          </cell>
          <cell r="I18">
            <v>97867978</v>
          </cell>
        </row>
        <row r="19">
          <cell r="B19" t="str">
            <v>Dick Jacob ( Richard )</v>
          </cell>
          <cell r="C19" t="str">
            <v>Ind.Svcs.</v>
          </cell>
          <cell r="D19" t="str">
            <v>Vice - President</v>
          </cell>
          <cell r="F19">
            <v>513</v>
          </cell>
          <cell r="G19">
            <v>5491513</v>
          </cell>
          <cell r="I19">
            <v>96666640</v>
          </cell>
        </row>
        <row r="20">
          <cell r="B20" t="str">
            <v>Dolly Ng</v>
          </cell>
          <cell r="C20" t="str">
            <v>Elcat</v>
          </cell>
          <cell r="D20" t="str">
            <v>Buisness Manager</v>
          </cell>
          <cell r="F20">
            <v>626</v>
          </cell>
          <cell r="G20">
            <v>5491626</v>
          </cell>
          <cell r="I20">
            <v>96321875</v>
          </cell>
        </row>
        <row r="21">
          <cell r="B21" t="str">
            <v>Don Theseira</v>
          </cell>
          <cell r="C21" t="str">
            <v>Engineering</v>
          </cell>
          <cell r="D21" t="str">
            <v>Sr.Cadd Designer</v>
          </cell>
          <cell r="F21">
            <v>617</v>
          </cell>
          <cell r="G21">
            <v>5491617</v>
          </cell>
          <cell r="I21">
            <v>96829826</v>
          </cell>
        </row>
        <row r="22">
          <cell r="B22" t="str">
            <v>Elvin Tan</v>
          </cell>
          <cell r="C22" t="str">
            <v>Sales / Service</v>
          </cell>
          <cell r="D22" t="str">
            <v>Senior Manager</v>
          </cell>
          <cell r="F22">
            <v>633</v>
          </cell>
          <cell r="G22">
            <v>5491633</v>
          </cell>
          <cell r="H22">
            <v>97017424</v>
          </cell>
          <cell r="I22">
            <v>96175779</v>
          </cell>
        </row>
        <row r="23">
          <cell r="B23" t="str">
            <v>Eric Tan</v>
          </cell>
          <cell r="C23" t="str">
            <v xml:space="preserve">Corporate </v>
          </cell>
          <cell r="D23" t="str">
            <v>Sales Engineer</v>
          </cell>
          <cell r="F23">
            <v>543</v>
          </cell>
          <cell r="G23">
            <v>5491543</v>
          </cell>
          <cell r="H23">
            <v>95050690</v>
          </cell>
        </row>
        <row r="24">
          <cell r="B24" t="str">
            <v>Foo Lai Lai , Joey</v>
          </cell>
          <cell r="C24" t="str">
            <v>Svc- Eng /Tech</v>
          </cell>
          <cell r="D24" t="str">
            <v>Service Engineer</v>
          </cell>
          <cell r="F24">
            <v>664</v>
          </cell>
          <cell r="G24">
            <v>5491664</v>
          </cell>
          <cell r="H24">
            <v>95689292</v>
          </cell>
          <cell r="I24">
            <v>96747927</v>
          </cell>
        </row>
        <row r="25">
          <cell r="B25" t="str">
            <v>Gary Sowinski</v>
          </cell>
          <cell r="C25" t="str">
            <v xml:space="preserve">S'pore Engrg.Center </v>
          </cell>
          <cell r="D25" t="str">
            <v>Managing Director</v>
          </cell>
          <cell r="F25">
            <v>555</v>
          </cell>
          <cell r="G25">
            <v>5491555</v>
          </cell>
          <cell r="I25">
            <v>96261880</v>
          </cell>
        </row>
        <row r="26">
          <cell r="B26" t="str">
            <v>Go Say Ken</v>
          </cell>
          <cell r="C26" t="str">
            <v>Project</v>
          </cell>
          <cell r="D26" t="str">
            <v>Assistant Engineer</v>
          </cell>
          <cell r="F26">
            <v>525</v>
          </cell>
          <cell r="G26">
            <v>5491525</v>
          </cell>
          <cell r="I26">
            <v>98357466</v>
          </cell>
        </row>
        <row r="27">
          <cell r="B27" t="str">
            <v>Greg Lantry</v>
          </cell>
          <cell r="C27" t="str">
            <v>Project</v>
          </cell>
          <cell r="D27" t="str">
            <v>Snr.Field Engineer</v>
          </cell>
          <cell r="I27">
            <v>96313806</v>
          </cell>
        </row>
        <row r="28">
          <cell r="B28" t="str">
            <v>H.S.Mann</v>
          </cell>
          <cell r="C28" t="str">
            <v>Project</v>
          </cell>
          <cell r="D28" t="str">
            <v>Engineering MGR</v>
          </cell>
          <cell r="F28">
            <v>578</v>
          </cell>
          <cell r="G28">
            <v>5491578</v>
          </cell>
          <cell r="I28">
            <v>97716456</v>
          </cell>
        </row>
        <row r="29">
          <cell r="B29" t="str">
            <v>Jennifer Tay</v>
          </cell>
          <cell r="C29" t="str">
            <v>Project</v>
          </cell>
          <cell r="D29" t="str">
            <v>Project Engineer</v>
          </cell>
          <cell r="F29">
            <v>553</v>
          </cell>
          <cell r="G29">
            <v>5491553</v>
          </cell>
          <cell r="I29">
            <v>97936435</v>
          </cell>
        </row>
        <row r="30">
          <cell r="B30" t="str">
            <v>Jolene Yeap</v>
          </cell>
          <cell r="C30" t="str">
            <v>Ind.Svcs.</v>
          </cell>
          <cell r="D30" t="str">
            <v>Sales Manager</v>
          </cell>
          <cell r="F30">
            <v>636</v>
          </cell>
          <cell r="G30">
            <v>5491636</v>
          </cell>
          <cell r="H30">
            <v>93063887</v>
          </cell>
          <cell r="I30">
            <v>96799377</v>
          </cell>
        </row>
        <row r="31">
          <cell r="B31" t="str">
            <v>Jomel Lim</v>
          </cell>
          <cell r="C31" t="str">
            <v>Engineering</v>
          </cell>
          <cell r="D31" t="str">
            <v>Draftsman</v>
          </cell>
          <cell r="F31">
            <v>650</v>
          </cell>
          <cell r="G31">
            <v>5491650</v>
          </cell>
        </row>
        <row r="32">
          <cell r="B32" t="str">
            <v>Jonathan Sharrock</v>
          </cell>
          <cell r="C32" t="str">
            <v>Ind.Svcs.</v>
          </cell>
          <cell r="D32" t="str">
            <v>Senior Manager</v>
          </cell>
          <cell r="F32">
            <v>619</v>
          </cell>
          <cell r="G32">
            <v>5491619</v>
          </cell>
          <cell r="I32">
            <v>96215492</v>
          </cell>
        </row>
        <row r="33">
          <cell r="B33" t="str">
            <v>K L Chia ( Chia Kok Leong )</v>
          </cell>
          <cell r="C33" t="str">
            <v>Elcat</v>
          </cell>
          <cell r="D33" t="str">
            <v>Service Manager</v>
          </cell>
          <cell r="F33">
            <v>627</v>
          </cell>
          <cell r="G33">
            <v>5491627</v>
          </cell>
        </row>
        <row r="34">
          <cell r="B34" t="str">
            <v>Kelvin Lim</v>
          </cell>
          <cell r="C34" t="str">
            <v>Project</v>
          </cell>
          <cell r="D34" t="str">
            <v>Project Co-Ordinator</v>
          </cell>
          <cell r="F34">
            <v>620</v>
          </cell>
          <cell r="G34">
            <v>5491620</v>
          </cell>
          <cell r="H34">
            <v>95992561</v>
          </cell>
          <cell r="I34">
            <v>98391493</v>
          </cell>
        </row>
        <row r="35">
          <cell r="B35" t="str">
            <v>Koh Thiam Hock</v>
          </cell>
          <cell r="C35" t="str">
            <v>Svc- Eng /Tech</v>
          </cell>
          <cell r="D35" t="str">
            <v>Engineering Asst.</v>
          </cell>
          <cell r="F35">
            <v>593</v>
          </cell>
          <cell r="G35">
            <v>5491593</v>
          </cell>
          <cell r="H35">
            <v>95173652</v>
          </cell>
        </row>
        <row r="36">
          <cell r="B36" t="str">
            <v>Koh Wai Keat</v>
          </cell>
          <cell r="C36" t="str">
            <v>Sales - Waste Water</v>
          </cell>
          <cell r="D36" t="str">
            <v>Senior Manager</v>
          </cell>
          <cell r="F36">
            <v>532</v>
          </cell>
          <cell r="G36">
            <v>5491532</v>
          </cell>
          <cell r="H36">
            <v>95992451</v>
          </cell>
          <cell r="I36">
            <v>98174065</v>
          </cell>
        </row>
        <row r="37">
          <cell r="B37" t="str">
            <v>Kwok Seng Hwa</v>
          </cell>
          <cell r="C37" t="str">
            <v>Operations</v>
          </cell>
          <cell r="D37" t="str">
            <v>Asst .Manager</v>
          </cell>
          <cell r="F37">
            <v>510</v>
          </cell>
          <cell r="G37">
            <v>5491510</v>
          </cell>
          <cell r="I37">
            <v>98183676</v>
          </cell>
        </row>
        <row r="38">
          <cell r="B38" t="str">
            <v>Loh Sook Han</v>
          </cell>
          <cell r="C38" t="str">
            <v>Process &amp; Application</v>
          </cell>
          <cell r="D38" t="str">
            <v>Tech. Support Manager</v>
          </cell>
          <cell r="F38">
            <v>527</v>
          </cell>
          <cell r="G38">
            <v>5491527</v>
          </cell>
          <cell r="I38">
            <v>97533605</v>
          </cell>
        </row>
        <row r="39">
          <cell r="B39" t="str">
            <v>Loh Tuck Chee ( T.C.Loh )</v>
          </cell>
          <cell r="C39" t="str">
            <v>Sales - Waste Water</v>
          </cell>
          <cell r="D39" t="str">
            <v>Manager</v>
          </cell>
          <cell r="F39">
            <v>599</v>
          </cell>
          <cell r="G39">
            <v>5491599</v>
          </cell>
          <cell r="I39">
            <v>96386984</v>
          </cell>
        </row>
        <row r="40">
          <cell r="B40" t="str">
            <v>Lum Pui Kee ( P.K.Lum )</v>
          </cell>
          <cell r="C40" t="str">
            <v>Project</v>
          </cell>
          <cell r="D40" t="str">
            <v>Senior Project Engineer</v>
          </cell>
          <cell r="F40">
            <v>557</v>
          </cell>
          <cell r="G40">
            <v>5491557</v>
          </cell>
          <cell r="I40">
            <v>97557560</v>
          </cell>
        </row>
        <row r="41">
          <cell r="B41" t="str">
            <v>Manuellito P.Alemndanez</v>
          </cell>
          <cell r="C41" t="str">
            <v>Project</v>
          </cell>
          <cell r="D41" t="str">
            <v>Electrical Engineer</v>
          </cell>
          <cell r="F41">
            <v>538</v>
          </cell>
          <cell r="G41">
            <v>5491538</v>
          </cell>
          <cell r="I41">
            <v>97422526</v>
          </cell>
        </row>
        <row r="42">
          <cell r="B42" t="str">
            <v xml:space="preserve">Marcus Toh </v>
          </cell>
          <cell r="C42" t="str">
            <v>Project</v>
          </cell>
          <cell r="D42" t="str">
            <v>Assistant Engineer</v>
          </cell>
          <cell r="I42">
            <v>93686633</v>
          </cell>
        </row>
        <row r="43">
          <cell r="B43" t="str">
            <v>May Png</v>
          </cell>
          <cell r="C43" t="str">
            <v>Project</v>
          </cell>
          <cell r="D43" t="str">
            <v>Secretary</v>
          </cell>
          <cell r="F43">
            <v>580</v>
          </cell>
          <cell r="G43">
            <v>5491580</v>
          </cell>
        </row>
        <row r="44">
          <cell r="B44" t="str">
            <v>Md.Somal Hasan</v>
          </cell>
          <cell r="C44" t="str">
            <v>Operations</v>
          </cell>
          <cell r="D44" t="str">
            <v>Engineering Asst.</v>
          </cell>
          <cell r="I44">
            <v>97540583</v>
          </cell>
        </row>
        <row r="45">
          <cell r="B45" t="str">
            <v>Mehbub Khan</v>
          </cell>
          <cell r="C45" t="str">
            <v>MEG</v>
          </cell>
          <cell r="D45" t="str">
            <v>Sales Manager</v>
          </cell>
          <cell r="F45">
            <v>537</v>
          </cell>
          <cell r="G45">
            <v>5491537</v>
          </cell>
          <cell r="H45">
            <v>95345323</v>
          </cell>
          <cell r="I45">
            <v>98194557</v>
          </cell>
        </row>
        <row r="46">
          <cell r="B46" t="str">
            <v>Michael Kinash ( Mike )</v>
          </cell>
          <cell r="C46" t="str">
            <v>Project</v>
          </cell>
          <cell r="D46" t="str">
            <v>Project Manager</v>
          </cell>
          <cell r="F46">
            <v>574</v>
          </cell>
          <cell r="G46">
            <v>5491574</v>
          </cell>
        </row>
        <row r="47">
          <cell r="B47" t="str">
            <v>Michael Wee</v>
          </cell>
          <cell r="C47" t="str">
            <v>Project</v>
          </cell>
          <cell r="D47" t="str">
            <v>Project Engineer</v>
          </cell>
          <cell r="F47">
            <v>534</v>
          </cell>
          <cell r="G47">
            <v>5491534</v>
          </cell>
          <cell r="I47">
            <v>96751379</v>
          </cell>
        </row>
        <row r="48">
          <cell r="B48" t="str">
            <v>Palani Rajagopalan</v>
          </cell>
          <cell r="C48" t="str">
            <v>Engineering</v>
          </cell>
          <cell r="D48" t="str">
            <v>Draftsman</v>
          </cell>
          <cell r="F48">
            <v>569</v>
          </cell>
          <cell r="G48">
            <v>5491569</v>
          </cell>
        </row>
        <row r="49">
          <cell r="B49" t="str">
            <v>Patrick, Chua Hock Chuan</v>
          </cell>
          <cell r="C49" t="str">
            <v>Project</v>
          </cell>
          <cell r="D49" t="str">
            <v xml:space="preserve"> Engineer</v>
          </cell>
          <cell r="F49">
            <v>571</v>
          </cell>
          <cell r="G49">
            <v>5491571</v>
          </cell>
          <cell r="H49">
            <v>95992461</v>
          </cell>
          <cell r="I49">
            <v>96750264</v>
          </cell>
        </row>
        <row r="50">
          <cell r="B50" t="str">
            <v>Patrick, Tan Yak Keng</v>
          </cell>
          <cell r="C50" t="str">
            <v>Services</v>
          </cell>
          <cell r="D50" t="str">
            <v>Engineering Asst.</v>
          </cell>
          <cell r="F50">
            <v>512</v>
          </cell>
          <cell r="G50">
            <v>5491512</v>
          </cell>
          <cell r="H50">
            <v>97044788</v>
          </cell>
          <cell r="I50">
            <v>96177294</v>
          </cell>
        </row>
        <row r="51">
          <cell r="B51" t="str">
            <v>Pho Cheng Tau</v>
          </cell>
          <cell r="C51" t="str">
            <v>Svc - Eng / Tech</v>
          </cell>
          <cell r="D51" t="str">
            <v>Service Engineer</v>
          </cell>
          <cell r="F51">
            <v>630</v>
          </cell>
          <cell r="G51">
            <v>5491630</v>
          </cell>
          <cell r="H51">
            <v>93111184</v>
          </cell>
          <cell r="I51">
            <v>96285121</v>
          </cell>
        </row>
        <row r="52">
          <cell r="B52" t="str">
            <v>Quek Ching Ho</v>
          </cell>
          <cell r="C52" t="str">
            <v>Services</v>
          </cell>
          <cell r="D52" t="str">
            <v>Asst.Service Manager</v>
          </cell>
          <cell r="F52">
            <v>635</v>
          </cell>
          <cell r="G52">
            <v>5491635</v>
          </cell>
          <cell r="H52">
            <v>95992604</v>
          </cell>
          <cell r="I52">
            <v>97865253</v>
          </cell>
        </row>
        <row r="53">
          <cell r="B53" t="str">
            <v>Rahman Bin Asip</v>
          </cell>
          <cell r="C53" t="str">
            <v>Services</v>
          </cell>
          <cell r="D53" t="str">
            <v>Field Technician</v>
          </cell>
          <cell r="H53">
            <v>92206018</v>
          </cell>
          <cell r="I53">
            <v>96914683</v>
          </cell>
        </row>
        <row r="54">
          <cell r="B54" t="str">
            <v>Ramachandran Suppiah</v>
          </cell>
          <cell r="C54" t="str">
            <v>Services</v>
          </cell>
          <cell r="D54" t="str">
            <v>Technician</v>
          </cell>
          <cell r="H54">
            <v>92944662</v>
          </cell>
        </row>
        <row r="55">
          <cell r="B55" t="str">
            <v>Randy, Koh Keng Seng</v>
          </cell>
          <cell r="C55" t="str">
            <v>Services</v>
          </cell>
          <cell r="D55" t="str">
            <v>Engineering Asst.</v>
          </cell>
          <cell r="F55">
            <v>642</v>
          </cell>
          <cell r="G55">
            <v>5491642</v>
          </cell>
          <cell r="I55">
            <v>96876343</v>
          </cell>
        </row>
        <row r="56">
          <cell r="B56" t="str">
            <v>Roslan Ismail</v>
          </cell>
          <cell r="C56" t="str">
            <v>HP - Project</v>
          </cell>
          <cell r="D56" t="str">
            <v>Project Engineer</v>
          </cell>
          <cell r="F56">
            <v>574</v>
          </cell>
          <cell r="G56">
            <v>5491574</v>
          </cell>
          <cell r="I56">
            <v>97576352</v>
          </cell>
        </row>
        <row r="57">
          <cell r="B57" t="str">
            <v>Sennen M Mendez</v>
          </cell>
          <cell r="C57" t="str">
            <v>Operations</v>
          </cell>
          <cell r="D57" t="str">
            <v>Engineer</v>
          </cell>
          <cell r="F57">
            <v>625</v>
          </cell>
          <cell r="G57">
            <v>5491625</v>
          </cell>
          <cell r="I57">
            <v>98428380</v>
          </cell>
        </row>
        <row r="58">
          <cell r="B58" t="str">
            <v>Shafie Bin Saat</v>
          </cell>
          <cell r="C58" t="str">
            <v>Services</v>
          </cell>
          <cell r="D58" t="str">
            <v>Service Engineer</v>
          </cell>
          <cell r="F58">
            <v>641</v>
          </cell>
          <cell r="G58">
            <v>5491641</v>
          </cell>
          <cell r="H58">
            <v>95977085</v>
          </cell>
          <cell r="I58">
            <v>96691771</v>
          </cell>
        </row>
        <row r="59">
          <cell r="B59" t="str">
            <v>Sim Moh Poo , Edmund</v>
          </cell>
          <cell r="C59" t="str">
            <v>Svc-Eng/ Tech</v>
          </cell>
          <cell r="D59" t="str">
            <v>Service Engineer</v>
          </cell>
          <cell r="F59">
            <v>644</v>
          </cell>
          <cell r="G59">
            <v>5491644</v>
          </cell>
          <cell r="H59">
            <v>95582081</v>
          </cell>
        </row>
        <row r="60">
          <cell r="B60" t="str">
            <v>Stanley Anthony Navin</v>
          </cell>
          <cell r="C60" t="str">
            <v>Services</v>
          </cell>
          <cell r="D60" t="str">
            <v>Senior Technician</v>
          </cell>
          <cell r="H60">
            <v>95328133</v>
          </cell>
          <cell r="I60">
            <v>96196301</v>
          </cell>
        </row>
        <row r="61">
          <cell r="B61" t="str">
            <v>Tan Hai Peng , John</v>
          </cell>
          <cell r="C61" t="str">
            <v>Svc- Eng /Tech</v>
          </cell>
          <cell r="D61" t="str">
            <v>Service Techinician</v>
          </cell>
        </row>
        <row r="62">
          <cell r="B62" t="str">
            <v>Tan Hwee Bin</v>
          </cell>
          <cell r="C62" t="str">
            <v>Process &amp; Application</v>
          </cell>
          <cell r="D62" t="str">
            <v>Engineer</v>
          </cell>
          <cell r="F62">
            <v>539</v>
          </cell>
          <cell r="G62">
            <v>5491539</v>
          </cell>
          <cell r="H62">
            <v>95693369</v>
          </cell>
        </row>
        <row r="63">
          <cell r="B63" t="str">
            <v>Tan Keng Ngan, Kenneth</v>
          </cell>
          <cell r="C63" t="str">
            <v>Services</v>
          </cell>
          <cell r="D63" t="str">
            <v>Assistant Engineer</v>
          </cell>
          <cell r="F63">
            <v>597</v>
          </cell>
          <cell r="G63">
            <v>5491597</v>
          </cell>
        </row>
        <row r="64">
          <cell r="B64" t="str">
            <v>Tan Swee Boon</v>
          </cell>
          <cell r="C64" t="str">
            <v>Engineering</v>
          </cell>
          <cell r="D64" t="str">
            <v>Control Techinician</v>
          </cell>
          <cell r="H64">
            <v>95681698</v>
          </cell>
        </row>
        <row r="65">
          <cell r="B65" t="str">
            <v>Tang Choon Kiang</v>
          </cell>
          <cell r="C65" t="str">
            <v>Svc - Eng / Tech</v>
          </cell>
          <cell r="D65" t="str">
            <v>Engineering Asst.</v>
          </cell>
          <cell r="H65">
            <v>94073843</v>
          </cell>
        </row>
        <row r="66">
          <cell r="B66" t="str">
            <v>Thomas ,Tan Lai Huat</v>
          </cell>
          <cell r="C66" t="str">
            <v>Engineering</v>
          </cell>
          <cell r="D66" t="str">
            <v>Draftman</v>
          </cell>
          <cell r="F66">
            <v>564</v>
          </cell>
          <cell r="G66">
            <v>5491564</v>
          </cell>
        </row>
        <row r="67">
          <cell r="B67" t="str">
            <v>Thomas Fulde</v>
          </cell>
          <cell r="C67" t="str">
            <v>Process &amp; Application</v>
          </cell>
          <cell r="D67" t="str">
            <v>Manager</v>
          </cell>
          <cell r="F67">
            <v>655</v>
          </cell>
          <cell r="G67">
            <v>5491655</v>
          </cell>
          <cell r="I67">
            <v>98246396</v>
          </cell>
        </row>
        <row r="68">
          <cell r="B68" t="str">
            <v>Todd Hook</v>
          </cell>
          <cell r="C68" t="str">
            <v>Engineering</v>
          </cell>
          <cell r="D68" t="str">
            <v>Director</v>
          </cell>
          <cell r="F68">
            <v>598</v>
          </cell>
          <cell r="G68">
            <v>5491598</v>
          </cell>
          <cell r="I68">
            <v>97875760</v>
          </cell>
        </row>
        <row r="69">
          <cell r="B69" t="str">
            <v>Tony Chew</v>
          </cell>
          <cell r="C69" t="str">
            <v>Project</v>
          </cell>
          <cell r="D69" t="str">
            <v>Engineer</v>
          </cell>
          <cell r="F69">
            <v>585</v>
          </cell>
          <cell r="G69">
            <v>5491585</v>
          </cell>
          <cell r="H69">
            <v>95419290</v>
          </cell>
          <cell r="I69">
            <v>97387143</v>
          </cell>
        </row>
        <row r="70">
          <cell r="B70" t="str">
            <v>Tracy Tan</v>
          </cell>
          <cell r="C70" t="str">
            <v>Sales Oil &amp; Gas</v>
          </cell>
          <cell r="D70" t="str">
            <v>Engineer</v>
          </cell>
          <cell r="F70">
            <v>541</v>
          </cell>
          <cell r="G70">
            <v>5491541</v>
          </cell>
        </row>
        <row r="71">
          <cell r="B71" t="str">
            <v>Tung Chee Weng</v>
          </cell>
          <cell r="C71" t="str">
            <v>Services</v>
          </cell>
          <cell r="D71" t="str">
            <v>Service Director</v>
          </cell>
          <cell r="F71">
            <v>638</v>
          </cell>
          <cell r="G71">
            <v>5491638</v>
          </cell>
          <cell r="H71">
            <v>96062919</v>
          </cell>
          <cell r="I71">
            <v>96162117</v>
          </cell>
        </row>
        <row r="72">
          <cell r="B72" t="str">
            <v>Vincent Ramesh</v>
          </cell>
          <cell r="C72" t="str">
            <v>Services</v>
          </cell>
          <cell r="D72" t="str">
            <v>Service Techinician</v>
          </cell>
          <cell r="I72">
            <v>94883049</v>
          </cell>
        </row>
        <row r="73">
          <cell r="B73" t="str">
            <v>Vincent Tai</v>
          </cell>
          <cell r="C73" t="str">
            <v>Services</v>
          </cell>
          <cell r="D73" t="str">
            <v>Service Techinician</v>
          </cell>
          <cell r="H73">
            <v>93155307</v>
          </cell>
        </row>
        <row r="74">
          <cell r="B74" t="str">
            <v>Vinod Menon</v>
          </cell>
          <cell r="C74" t="str">
            <v>Services</v>
          </cell>
          <cell r="D74" t="str">
            <v>Senior Technician</v>
          </cell>
          <cell r="I74">
            <v>96617415</v>
          </cell>
        </row>
        <row r="75">
          <cell r="B75" t="str">
            <v>Warren .G</v>
          </cell>
          <cell r="C75" t="str">
            <v>Project</v>
          </cell>
          <cell r="D75" t="str">
            <v>Engineer</v>
          </cell>
          <cell r="I75">
            <v>98780695</v>
          </cell>
        </row>
        <row r="76">
          <cell r="B76" t="str">
            <v>Wes Brown</v>
          </cell>
          <cell r="C76" t="str">
            <v>Project</v>
          </cell>
          <cell r="D76" t="str">
            <v>Site Commissioning Manager</v>
          </cell>
          <cell r="F76">
            <v>812</v>
          </cell>
          <cell r="G76">
            <v>5491812</v>
          </cell>
          <cell r="I76">
            <v>96375856</v>
          </cell>
        </row>
        <row r="77">
          <cell r="B77" t="str">
            <v>Wong Keng Leong</v>
          </cell>
          <cell r="C77" t="str">
            <v>Corporate / Plymouth</v>
          </cell>
          <cell r="D77" t="str">
            <v>Regional Sales Manager</v>
          </cell>
          <cell r="F77">
            <v>533</v>
          </cell>
          <cell r="G77">
            <v>5491533</v>
          </cell>
          <cell r="I77">
            <v>97300091</v>
          </cell>
        </row>
        <row r="78">
          <cell r="B78" t="str">
            <v>Wui Mun Loy ( M.L.Wui )</v>
          </cell>
          <cell r="C78" t="str">
            <v>Sales Oil &amp; Gas</v>
          </cell>
          <cell r="D78" t="str">
            <v>Sales Manager</v>
          </cell>
          <cell r="F78">
            <v>552</v>
          </cell>
          <cell r="G78">
            <v>5491552</v>
          </cell>
          <cell r="I78">
            <v>98277936</v>
          </cell>
        </row>
        <row r="79">
          <cell r="B79" t="str">
            <v>Yuen Chee Cheong</v>
          </cell>
          <cell r="C79" t="str">
            <v>Services</v>
          </cell>
          <cell r="D79" t="str">
            <v>Service Engineer</v>
          </cell>
          <cell r="F79">
            <v>622</v>
          </cell>
          <cell r="G79">
            <v>5491622</v>
          </cell>
          <cell r="H79">
            <v>93293425</v>
          </cell>
          <cell r="I79">
            <v>96719247</v>
          </cell>
        </row>
        <row r="80">
          <cell r="B80" t="str">
            <v>Zacharia G Stevian</v>
          </cell>
          <cell r="C80" t="str">
            <v>Project</v>
          </cell>
          <cell r="D80" t="str">
            <v>Site Co- Ordinator</v>
          </cell>
          <cell r="F80">
            <v>613</v>
          </cell>
          <cell r="G80">
            <v>5491613</v>
          </cell>
          <cell r="I80">
            <v>96567900</v>
          </cell>
        </row>
        <row r="81">
          <cell r="B81" t="str">
            <v>Zhou Ke- Ke</v>
          </cell>
          <cell r="C81" t="str">
            <v>Process &amp; Application</v>
          </cell>
          <cell r="D81" t="str">
            <v>Senior Engineer</v>
          </cell>
          <cell r="F81">
            <v>562</v>
          </cell>
          <cell r="G81">
            <v>5491562</v>
          </cell>
          <cell r="I81">
            <v>97609270</v>
          </cell>
        </row>
        <row r="82">
          <cell r="B82" t="str">
            <v>Zhu Li Hong</v>
          </cell>
          <cell r="C82" t="str">
            <v>Engineering</v>
          </cell>
          <cell r="D82" t="str">
            <v>Mechanical Engineer</v>
          </cell>
          <cell r="F82">
            <v>573</v>
          </cell>
          <cell r="G82">
            <v>5491573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JE"/>
      <sheetName val="PRJE"/>
      <sheetName val="Cash (A)"/>
      <sheetName val="A-1"/>
      <sheetName val="A-2"/>
      <sheetName val="A-2-1"/>
      <sheetName val="A-3"/>
      <sheetName val="Receivable (C)"/>
      <sheetName val="C-1"/>
      <sheetName val="C-1-1"/>
      <sheetName val="C-2"/>
      <sheetName val="C-3"/>
      <sheetName val="C-4"/>
      <sheetName val="C-5"/>
      <sheetName val="Rec. Affiliate (H)"/>
      <sheetName val="Inventories  (D)"/>
      <sheetName val="D-1"/>
      <sheetName val="D-2"/>
      <sheetName val="D-3"/>
      <sheetName val="prepaid Taxes (E)"/>
      <sheetName val="E-1"/>
      <sheetName val="F"/>
      <sheetName val="F-1"/>
      <sheetName val="AR Others (G)"/>
      <sheetName val="Investment in Shares (I)"/>
      <sheetName val="FIxed Assets (J)"/>
      <sheetName val="List of Fixed Assets"/>
      <sheetName val=" J-1"/>
      <sheetName val="depot"/>
      <sheetName val="itung2an"/>
      <sheetName val="J-2"/>
      <sheetName val=" J-2-1"/>
      <sheetName val="J-3"/>
      <sheetName val="J-4"/>
      <sheetName val=" J-5"/>
      <sheetName val="J-6"/>
      <sheetName val="J-7"/>
      <sheetName val="J-8"/>
      <sheetName val="J-9"/>
      <sheetName val="goodwill"/>
      <sheetName val="M-1"/>
      <sheetName val="Account Payable"/>
      <sheetName val="AA-1"/>
      <sheetName val="AA-1-1"/>
      <sheetName val="AA-2"/>
      <sheetName val="Bank Loan (BB)"/>
      <sheetName val="BB-2"/>
      <sheetName val="BB-1"/>
      <sheetName val="Taxes Payable (CC)"/>
      <sheetName val="CC-1"/>
      <sheetName val="CC-1-1"/>
      <sheetName val="Other Payable (DD)"/>
      <sheetName val="DD-1"/>
      <sheetName val="Advance Received (EE)"/>
      <sheetName val="EE-1"/>
      <sheetName val="Accrued Expenses (HH)"/>
      <sheetName val="HH-1"/>
      <sheetName val="JJ"/>
      <sheetName val="JJ-1"/>
      <sheetName val=" Equity"/>
      <sheetName val="Revenue (10)"/>
      <sheetName val="10-1"/>
      <sheetName val="10-1-1"/>
      <sheetName val="COS (20)"/>
      <sheetName val="20-1"/>
      <sheetName val="OPEX (30)"/>
      <sheetName val="WBS-1"/>
      <sheetName val="WBS-2 "/>
      <sheetName val="WPL"/>
      <sheetName val="COGS"/>
      <sheetName val="OPEX"/>
      <sheetName val="GT_Custom"/>
      <sheetName val="WBS1"/>
      <sheetName val="WBS2"/>
      <sheetName val="W.Pl"/>
      <sheetName val="D-1-1"/>
      <sheetName val="D-1-2"/>
      <sheetName val="Abs 2004"/>
      <sheetName val=" J-3"/>
      <sheetName val="J-5"/>
      <sheetName val=" J-6"/>
      <sheetName val="J-10"/>
      <sheetName val="CC-1-2"/>
      <sheetName val="CC-1-3"/>
      <sheetName val="EE-2"/>
      <sheetName val="Receivable _C_"/>
      <sheetName val="Info"/>
      <sheetName val="Dept"/>
      <sheetName val="A-1-1"/>
      <sheetName val="A-1-1(1)"/>
      <sheetName val="A-1-2"/>
      <sheetName val="A-1-2 (1)"/>
      <sheetName val="AA_1"/>
      <sheetName val="AA_1_1"/>
      <sheetName val="AA_2"/>
      <sheetName val="Bank Loan _BB_"/>
      <sheetName val="BB_2"/>
      <sheetName val="BB_1"/>
      <sheetName val="Taxes Payable _CC_"/>
      <sheetName val="CC_1"/>
      <sheetName val="CC_1_1"/>
      <sheetName val="CC_1_2"/>
      <sheetName val="CC_1_3"/>
      <sheetName val="Other Payable _DD_"/>
      <sheetName val="DD_1"/>
      <sheetName val="Advance Received _EE_"/>
      <sheetName val="EE_1"/>
      <sheetName val="EE_2"/>
      <sheetName val="Accrued Expenses _HH_"/>
      <sheetName val="HH_1"/>
      <sheetName val="JJ_1"/>
      <sheetName val="_Equity"/>
      <sheetName val="Revenue _10_"/>
      <sheetName val="Cash _A_"/>
      <sheetName val="A_1"/>
      <sheetName val="A_1_1"/>
      <sheetName val="A_1_1_1_"/>
      <sheetName val="A_1_2"/>
      <sheetName val="A_1_2 _1_"/>
      <sheetName val="A_2"/>
      <sheetName val="A_2_1"/>
      <sheetName val="A_3"/>
      <sheetName val="C_1"/>
      <sheetName val="C_1_1"/>
      <sheetName val="C_2"/>
      <sheetName val="C_3"/>
      <sheetName val="C_4"/>
      <sheetName val="C_5"/>
      <sheetName val="Rec_ Affiliate _H_"/>
      <sheetName val="Inventories  _D_"/>
      <sheetName val="D_1"/>
      <sheetName val="D_1_1"/>
      <sheetName val="D_1_2"/>
      <sheetName val="D_2"/>
      <sheetName val="D_3"/>
      <sheetName val="prepaid Taxes _E_"/>
      <sheetName val="E_1"/>
      <sheetName val="F_1"/>
      <sheetName val="AR Others _G_"/>
      <sheetName val="Investment in Shares _I_"/>
      <sheetName val="FIxed Assets _J_"/>
      <sheetName val="_J_1"/>
      <sheetName val="J_2"/>
      <sheetName val="_J_3"/>
      <sheetName val="J_4"/>
      <sheetName val="J_5"/>
      <sheetName val="_J_6"/>
      <sheetName val="J_7"/>
      <sheetName val="J_8"/>
      <sheetName val="J_9"/>
      <sheetName val="J_10"/>
      <sheetName val="M_1"/>
      <sheetName val="Links"/>
      <sheetName val="Ratio_APP"/>
      <sheetName val="FKT_PJK"/>
      <sheetName val="Table Array"/>
      <sheetName val="Rates"/>
      <sheetName val="GeneralInfo"/>
      <sheetName val="Lookups"/>
      <sheetName val="Accrued XfÖ_x0006__x000c__x0000__x0000__x0000__x000a_]_x0014__x0000__x0000_"/>
      <sheetName val=""/>
      <sheetName val="TBM"/>
      <sheetName val="Accrued XfÖ_x005f_x0006__x005f_x000c__x0000"/>
      <sheetName val="Database"/>
      <sheetName val="Cross Ref"/>
      <sheetName val="Parameter"/>
      <sheetName val="Worksheet IMT"/>
      <sheetName val="Cash_(A)"/>
      <sheetName val="A-1-2_(1)"/>
      <sheetName val="Receivable_(C)"/>
      <sheetName val="Rec__Affiliate_(H)"/>
      <sheetName val="Inventories__(D)"/>
      <sheetName val="prepaid_Taxes_(E)"/>
      <sheetName val="AR_Others_(G)"/>
      <sheetName val="Investment_in_Shares_(I)"/>
      <sheetName val="FIxed_Assets_(J)"/>
      <sheetName val="List_of_Fixed_Assets"/>
      <sheetName val="_J-1"/>
      <sheetName val="_J-3"/>
      <sheetName val="_J-6"/>
      <sheetName val="Account_Payable"/>
      <sheetName val="Bank_Loan_(BB)"/>
      <sheetName val="Taxes_Payable_(CC)"/>
      <sheetName val="Other_Payable_(DD)"/>
      <sheetName val="Advance_Received_(EE)"/>
      <sheetName val="Accrued_Expenses_(HH)"/>
      <sheetName val="_Equity1"/>
      <sheetName val="Revenue_(10)"/>
      <sheetName val="COS_(20)"/>
      <sheetName val="OPEX_(30)"/>
      <sheetName val="WBS-2_"/>
      <sheetName val="W_Pl"/>
      <sheetName val="Bank_Loan__BB_"/>
      <sheetName val="Taxes_Payable__CC_"/>
      <sheetName val="Other_Payable__DD_"/>
      <sheetName val="Advance_Received__EE_"/>
      <sheetName val="Accrued_Expenses__HH_"/>
      <sheetName val="Revenue__10_"/>
      <sheetName val="Cash__A_"/>
      <sheetName val="A_1_2__1_"/>
      <sheetName val="Receivable__C_"/>
      <sheetName val="Rec__Affiliate__H_"/>
      <sheetName val="Inventories___D_"/>
      <sheetName val="prepaid_Taxes__E_"/>
      <sheetName val="AR_Others__G_"/>
      <sheetName val="Investment_in_Shares__I_"/>
      <sheetName val="FIxed_Assets__J_"/>
      <sheetName val="Income Statement"/>
      <sheetName val="Shareholders' Equity"/>
      <sheetName val="BBRI-J"/>
      <sheetName val="N-INDF"/>
      <sheetName val="J-INCO"/>
      <sheetName val="PGASN"/>
      <sheetName val="TLKM-J"/>
      <sheetName val="Lamp 3 BTS-L4-L5-12 Site Bdg"/>
      <sheetName val="Lamp 4 BTS-L4-L5-Cirebon 9"/>
      <sheetName val="Lamp 2 BTS-L4-L5-New 6 Sites Bd"/>
      <sheetName val="Lamp 1 BTS-L4-L5-1-2C Bdg"/>
      <sheetName val="LPP-2"/>
      <sheetName val="NERACA"/>
      <sheetName val="LABARUGI"/>
      <sheetName val="_J-2-1"/>
      <sheetName val="_J-5"/>
      <sheetName val="Abs_2004"/>
      <sheetName val="Table_Array"/>
      <sheetName val="Lamp_3_BTS-L4-L5-12_Site_Bdg"/>
      <sheetName val="Lamp_4_BTS-L4-L5-Cirebon_9"/>
      <sheetName val="Lamp_2_BTS-L4-L5-New_6_Sites_Bd"/>
      <sheetName val="Lamp_1_BTS-L4-L5-1-2C_Bdg"/>
      <sheetName val="Biaya Departemen"/>
      <sheetName val="de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C3"/>
        </row>
        <row r="4">
          <cell r="A4" t="str">
            <v>Client:</v>
          </cell>
          <cell r="B4" t="str">
            <v>PT Asphalt Bangun Sarana</v>
          </cell>
          <cell r="H4" t="str">
            <v>Prepared by:</v>
          </cell>
        </row>
        <row r="6">
          <cell r="A6" t="str">
            <v>Period Ended:</v>
          </cell>
          <cell r="B6" t="str">
            <v>December  31, 2004</v>
          </cell>
          <cell r="H6" t="str">
            <v>Reviewed by:</v>
          </cell>
        </row>
        <row r="8">
          <cell r="A8" t="str">
            <v>Lead Schedule:</v>
          </cell>
          <cell r="B8" t="str">
            <v xml:space="preserve">Trade Receivables </v>
          </cell>
        </row>
        <row r="11">
          <cell r="A11" t="str">
            <v>Account Description</v>
          </cell>
          <cell r="C11" t="str">
            <v>Wp Reff</v>
          </cell>
          <cell r="D11" t="str">
            <v>Balance Perbook</v>
          </cell>
          <cell r="F11" t="str">
            <v>PAJE/PRJE</v>
          </cell>
          <cell r="H11" t="str">
            <v>Balance After PAJE/PRJE</v>
          </cell>
        </row>
        <row r="12">
          <cell r="D12" t="str">
            <v>Nov 30, 2004</v>
          </cell>
          <cell r="F12" t="str">
            <v>Dr</v>
          </cell>
          <cell r="G12" t="str">
            <v>Cr</v>
          </cell>
        </row>
        <row r="13">
          <cell r="H13">
            <v>0</v>
          </cell>
        </row>
        <row r="14">
          <cell r="A14" t="str">
            <v xml:space="preserve">Trade Receivables </v>
          </cell>
          <cell r="E14" t="str">
            <v>ü</v>
          </cell>
          <cell r="H14">
            <v>0</v>
          </cell>
        </row>
        <row r="15">
          <cell r="A15" t="str">
            <v>Third Party</v>
          </cell>
          <cell r="D15">
            <v>4156044669</v>
          </cell>
          <cell r="E15" t="str">
            <v>ü</v>
          </cell>
          <cell r="H15">
            <v>4156044669</v>
          </cell>
        </row>
        <row r="16">
          <cell r="C16">
            <v>0</v>
          </cell>
          <cell r="E16" t="str">
            <v>ü</v>
          </cell>
          <cell r="H16">
            <v>0</v>
          </cell>
        </row>
        <row r="17">
          <cell r="A17" t="str">
            <v>Related Party</v>
          </cell>
          <cell r="D17">
            <v>1042857549</v>
          </cell>
          <cell r="E17" t="str">
            <v>ü</v>
          </cell>
          <cell r="H17">
            <v>1042857549</v>
          </cell>
        </row>
        <row r="18">
          <cell r="E18" t="str">
            <v>ü</v>
          </cell>
          <cell r="H18">
            <v>0</v>
          </cell>
        </row>
        <row r="20">
          <cell r="D20">
            <v>5198902218</v>
          </cell>
          <cell r="G20">
            <v>0</v>
          </cell>
          <cell r="H20">
            <v>5198902218</v>
          </cell>
        </row>
        <row r="21">
          <cell r="D21" t="str">
            <v>^</v>
          </cell>
          <cell r="H21" t="str">
            <v>^</v>
          </cell>
        </row>
        <row r="22">
          <cell r="A22" t="str">
            <v>Objective:</v>
          </cell>
        </row>
        <row r="23">
          <cell r="A23" t="str">
            <v>To check the account receivables balance is fairly stated.</v>
          </cell>
        </row>
        <row r="25">
          <cell r="A25" t="str">
            <v>Audit Procedures:</v>
          </cell>
        </row>
        <row r="26">
          <cell r="A26" t="str">
            <v>1. Prepare and send confirmation of account receivables to all debtors.</v>
          </cell>
        </row>
        <row r="27">
          <cell r="A27" t="str">
            <v>2. Review reconciliations of trial balances and general account balances</v>
          </cell>
        </row>
        <row r="28">
          <cell r="A28" t="str">
            <v>3. Test the balance to underlying customer order and agreement, invoices and shipping or delivery order</v>
          </cell>
        </row>
        <row r="29">
          <cell r="A29" t="str">
            <v>4. Check the subsequent collection of account receivables.</v>
          </cell>
        </row>
        <row r="30">
          <cell r="A30" t="str">
            <v>5.Test the adequacy of allowance for doubtful account based on detail of aging schedule</v>
          </cell>
        </row>
        <row r="32">
          <cell r="A32" t="str">
            <v>Workdone:</v>
          </cell>
        </row>
        <row r="33">
          <cell r="A33">
            <v>1</v>
          </cell>
          <cell r="B33" t="str">
            <v>Nature of Accounts/Accounting policy</v>
          </cell>
          <cell r="G33" t="str">
            <v>C</v>
          </cell>
        </row>
        <row r="34">
          <cell r="A34">
            <v>2</v>
          </cell>
          <cell r="B34" t="str">
            <v>Obtain detail breakdown of Account Receivables</v>
          </cell>
          <cell r="G34" t="str">
            <v>C-1</v>
          </cell>
        </row>
        <row r="35">
          <cell r="A35">
            <v>3</v>
          </cell>
          <cell r="B35" t="str">
            <v>send confirmation of account receivables on December 15, 2004</v>
          </cell>
          <cell r="G35" t="str">
            <v>C-3</v>
          </cell>
        </row>
        <row r="36">
          <cell r="A36">
            <v>4</v>
          </cell>
          <cell r="B36" t="str">
            <v>Balance stated as invoice issued by Company</v>
          </cell>
          <cell r="G36" t="str">
            <v>C-1</v>
          </cell>
        </row>
        <row r="37">
          <cell r="A37">
            <v>5</v>
          </cell>
          <cell r="B37" t="str">
            <v>Check the subsequent collection of account receivables.</v>
          </cell>
          <cell r="G37" t="str">
            <v>C-1,C</v>
          </cell>
        </row>
        <row r="38">
          <cell r="A38">
            <v>6</v>
          </cell>
          <cell r="B38" t="str">
            <v>Cutt Off test of Receivable</v>
          </cell>
        </row>
        <row r="40">
          <cell r="A40" t="str">
            <v xml:space="preserve">Receivable are stated at their net realizable value. </v>
          </cell>
        </row>
        <row r="41">
          <cell r="A41" t="str">
            <v>Client did not have the allowance for doubtful accounts because the management believes that all receivables</v>
          </cell>
        </row>
        <row r="42">
          <cell r="A42" t="str">
            <v>that &lt;360 days are collectible.</v>
          </cell>
        </row>
        <row r="44">
          <cell r="A44" t="str">
            <v>Nature of Accounts</v>
          </cell>
        </row>
        <row r="45">
          <cell r="A45" t="str">
            <v xml:space="preserve">Account Receivable trade are account receivable arise from sales of asphalt to customers </v>
          </cell>
        </row>
        <row r="46">
          <cell r="A46" t="str">
            <v>All sales are domestic sales to domestic customer Both in USD and Rupiah transactions</v>
          </cell>
        </row>
        <row r="49">
          <cell r="A49" t="str">
            <v>Conclusion:</v>
          </cell>
        </row>
        <row r="50">
          <cell r="A50" t="str">
            <v xml:space="preserve">Based on the audit procedures that we performed, we believe that the Account Receivables balance is free of material </v>
          </cell>
        </row>
        <row r="51">
          <cell r="A51" t="str">
            <v>misstatement.</v>
          </cell>
        </row>
        <row r="53">
          <cell r="A53" t="str">
            <v>Legend:</v>
          </cell>
        </row>
        <row r="55">
          <cell r="A55" t="str">
            <v>^</v>
          </cell>
          <cell r="B55" t="str">
            <v>footing</v>
          </cell>
        </row>
        <row r="56">
          <cell r="A56" t="str">
            <v>&lt;</v>
          </cell>
          <cell r="B56" t="str">
            <v>crossfooting</v>
          </cell>
        </row>
        <row r="57">
          <cell r="A57" t="str">
            <v>&lt;</v>
          </cell>
          <cell r="B57" t="str">
            <v>agree with G/L</v>
          </cell>
        </row>
        <row r="58">
          <cell r="A58" t="str">
            <v>ü</v>
          </cell>
          <cell r="B58" t="str">
            <v>agree with prior year audit balance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>
        <row r="13">
          <cell r="F13">
            <v>13215600.902390938</v>
          </cell>
        </row>
      </sheetData>
      <sheetData sheetId="42">
        <row r="13">
          <cell r="F13">
            <v>13215600.902390938</v>
          </cell>
        </row>
      </sheetData>
      <sheetData sheetId="43">
        <row r="13">
          <cell r="F13">
            <v>13215600.902390938</v>
          </cell>
        </row>
      </sheetData>
      <sheetData sheetId="44">
        <row r="13">
          <cell r="F13">
            <v>13215600.902390938</v>
          </cell>
        </row>
      </sheetData>
      <sheetData sheetId="45">
        <row r="13">
          <cell r="F13">
            <v>9090</v>
          </cell>
        </row>
      </sheetData>
      <sheetData sheetId="46">
        <row r="13">
          <cell r="F13">
            <v>9090</v>
          </cell>
        </row>
      </sheetData>
      <sheetData sheetId="47">
        <row r="13">
          <cell r="F13">
            <v>9090</v>
          </cell>
        </row>
      </sheetData>
      <sheetData sheetId="48">
        <row r="13">
          <cell r="F13">
            <v>9090</v>
          </cell>
        </row>
      </sheetData>
      <sheetData sheetId="49">
        <row r="13">
          <cell r="F13">
            <v>9090</v>
          </cell>
        </row>
      </sheetData>
      <sheetData sheetId="50">
        <row r="13">
          <cell r="F13">
            <v>9090</v>
          </cell>
        </row>
      </sheetData>
      <sheetData sheetId="51">
        <row r="13">
          <cell r="F13">
            <v>1582629</v>
          </cell>
        </row>
      </sheetData>
      <sheetData sheetId="52">
        <row r="13">
          <cell r="F13">
            <v>1582629</v>
          </cell>
        </row>
      </sheetData>
      <sheetData sheetId="53">
        <row r="13">
          <cell r="F13">
            <v>1582629</v>
          </cell>
        </row>
      </sheetData>
      <sheetData sheetId="54">
        <row r="13">
          <cell r="F13">
            <v>1582629</v>
          </cell>
        </row>
      </sheetData>
      <sheetData sheetId="55">
        <row r="13">
          <cell r="F13">
            <v>1582629</v>
          </cell>
        </row>
      </sheetData>
      <sheetData sheetId="56">
        <row r="13">
          <cell r="F13">
            <v>1582629</v>
          </cell>
        </row>
      </sheetData>
      <sheetData sheetId="57">
        <row r="13">
          <cell r="F13">
            <v>1582629</v>
          </cell>
        </row>
      </sheetData>
      <sheetData sheetId="58">
        <row r="13">
          <cell r="F13">
            <v>1582629</v>
          </cell>
        </row>
      </sheetData>
      <sheetData sheetId="59">
        <row r="13">
          <cell r="F13">
            <v>1582629</v>
          </cell>
        </row>
      </sheetData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>
        <row r="13">
          <cell r="F13">
            <v>1582629</v>
          </cell>
        </row>
      </sheetData>
      <sheetData sheetId="113">
        <row r="13">
          <cell r="F13">
            <v>33343597</v>
          </cell>
        </row>
      </sheetData>
      <sheetData sheetId="114">
        <row r="13">
          <cell r="F13">
            <v>9090</v>
          </cell>
        </row>
      </sheetData>
      <sheetData sheetId="115">
        <row r="13">
          <cell r="F13">
            <v>33343597</v>
          </cell>
        </row>
      </sheetData>
      <sheetData sheetId="116">
        <row r="13">
          <cell r="F13">
            <v>9090</v>
          </cell>
        </row>
      </sheetData>
      <sheetData sheetId="117">
        <row r="13">
          <cell r="F13">
            <v>1582629</v>
          </cell>
        </row>
      </sheetData>
      <sheetData sheetId="118">
        <row r="13">
          <cell r="F13">
            <v>33343597</v>
          </cell>
        </row>
      </sheetData>
      <sheetData sheetId="119">
        <row r="13">
          <cell r="F13">
            <v>1582629</v>
          </cell>
        </row>
      </sheetData>
      <sheetData sheetId="120">
        <row r="13">
          <cell r="F13">
            <v>13215600.902390938</v>
          </cell>
        </row>
      </sheetData>
      <sheetData sheetId="121">
        <row r="13">
          <cell r="F13">
            <v>13215600.902390938</v>
          </cell>
        </row>
      </sheetData>
      <sheetData sheetId="122">
        <row r="13">
          <cell r="F13">
            <v>1582629</v>
          </cell>
        </row>
      </sheetData>
      <sheetData sheetId="123">
        <row r="13">
          <cell r="F13">
            <v>33343597</v>
          </cell>
        </row>
      </sheetData>
      <sheetData sheetId="124">
        <row r="13">
          <cell r="F13">
            <v>9090</v>
          </cell>
        </row>
      </sheetData>
      <sheetData sheetId="125">
        <row r="13">
          <cell r="F13">
            <v>33343597</v>
          </cell>
        </row>
      </sheetData>
      <sheetData sheetId="126">
        <row r="13">
          <cell r="F13">
            <v>9090</v>
          </cell>
        </row>
      </sheetData>
      <sheetData sheetId="127">
        <row r="13">
          <cell r="F13">
            <v>9090</v>
          </cell>
        </row>
      </sheetData>
      <sheetData sheetId="128">
        <row r="13">
          <cell r="F13">
            <v>13215600.902390938</v>
          </cell>
        </row>
      </sheetData>
      <sheetData sheetId="129">
        <row r="13">
          <cell r="F13">
            <v>13215600.902390938</v>
          </cell>
        </row>
      </sheetData>
      <sheetData sheetId="130">
        <row r="13">
          <cell r="F13">
            <v>33343597</v>
          </cell>
        </row>
      </sheetData>
      <sheetData sheetId="131">
        <row r="13">
          <cell r="F13">
            <v>1582629</v>
          </cell>
        </row>
      </sheetData>
      <sheetData sheetId="132">
        <row r="13">
          <cell r="F13">
            <v>13215600.902390938</v>
          </cell>
        </row>
      </sheetData>
      <sheetData sheetId="133">
        <row r="13">
          <cell r="F13">
            <v>1582629</v>
          </cell>
        </row>
      </sheetData>
      <sheetData sheetId="134">
        <row r="13">
          <cell r="F13">
            <v>33343597</v>
          </cell>
        </row>
      </sheetData>
      <sheetData sheetId="135">
        <row r="13">
          <cell r="F13">
            <v>9090</v>
          </cell>
        </row>
      </sheetData>
      <sheetData sheetId="136">
        <row r="13">
          <cell r="F13">
            <v>33343597</v>
          </cell>
        </row>
      </sheetData>
      <sheetData sheetId="137">
        <row r="13">
          <cell r="F13">
            <v>9090</v>
          </cell>
        </row>
      </sheetData>
      <sheetData sheetId="138">
        <row r="13">
          <cell r="F13">
            <v>33343597</v>
          </cell>
        </row>
      </sheetData>
      <sheetData sheetId="139">
        <row r="13">
          <cell r="F13">
            <v>33343597</v>
          </cell>
        </row>
      </sheetData>
      <sheetData sheetId="140">
        <row r="13">
          <cell r="F13">
            <v>33343597</v>
          </cell>
        </row>
      </sheetData>
      <sheetData sheetId="141">
        <row r="13">
          <cell r="F13">
            <v>13215600.902390938</v>
          </cell>
        </row>
      </sheetData>
      <sheetData sheetId="142">
        <row r="13">
          <cell r="F13">
            <v>1582629</v>
          </cell>
        </row>
      </sheetData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/>
      <sheetData sheetId="210"/>
      <sheetData sheetId="211"/>
      <sheetData sheetId="212"/>
      <sheetData sheetId="213"/>
      <sheetData sheetId="214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"/>
      <sheetName val="balance sheet"/>
      <sheetName val="PROPCAP"/>
      <sheetName val="CAPEX"/>
      <sheetName val="cogs"/>
      <sheetName val="ASUM_DSR"/>
      <sheetName val="ASSUMPTION"/>
      <sheetName val="SV_SP"/>
      <sheetName val="SLSVOL&amp;REV"/>
      <sheetName val="ASSMP01"/>
      <sheetName val="IC_Z"/>
      <sheetName val="BS_Z"/>
      <sheetName val="CF_Z"/>
      <sheetName val="BS"/>
      <sheetName val="TB_INTR"/>
      <sheetName val="FOR2002"/>
      <sheetName val="MRKSHR"/>
      <sheetName val="GRFCSF"/>
      <sheetName val="GRFMARKET"/>
      <sheetName val="LAP"/>
      <sheetName val="ANALYSIS"/>
      <sheetName val="FIN_ANAL"/>
      <sheetName val="ANAL_CF"/>
      <sheetName val="SVR_Z"/>
      <sheetName val="ANLBUDCOGS"/>
      <sheetName val="cashflow"/>
      <sheetName val="Pnj.Umum"/>
      <sheetName val="AVSP_Z"/>
      <sheetName val="CHECKINV"/>
      <sheetName val="INV_Z"/>
      <sheetName val="OthersPayb"/>
      <sheetName val="cashflow2"/>
      <sheetName val="FUJI"/>
      <sheetName val="Pnj.intr"/>
      <sheetName val="Sub_ord_loan"/>
      <sheetName val="HLIGHT"/>
      <sheetName val="PROD_BUD"/>
      <sheetName val="COGS_BUD"/>
      <sheetName val="COGS_E100"/>
      <sheetName val="COGS_MP"/>
      <sheetName val="COGS_GR"/>
      <sheetName val="HEAD_DP"/>
      <sheetName val="DP-CONSOL"/>
      <sheetName val="DP_MARKET"/>
      <sheetName val="DP_G&amp;A"/>
      <sheetName val="DP_FOH_DL"/>
      <sheetName val="DP_FABR"/>
      <sheetName val="DP_HRD"/>
      <sheetName val="DP_FIN_ACC"/>
      <sheetName val="DP_PSHOP"/>
      <sheetName val="DP_GALV"/>
      <sheetName val="DP_P&amp;A-CONS"/>
      <sheetName val="DP_whs"/>
      <sheetName val="DP_mtc"/>
      <sheetName val="DP_QC"/>
      <sheetName val="DP_PPC"/>
      <sheetName val="RKP_MAINT_FA"/>
      <sheetName val="BudProd"/>
      <sheetName val="MAINT_FA_MNT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-C"/>
      <sheetName val="BS-P"/>
      <sheetName val="IS-C"/>
      <sheetName val="IS-P"/>
      <sheetName val="SE-C"/>
      <sheetName val="SE-P"/>
      <sheetName val="CF-C"/>
      <sheetName val="CF-P"/>
      <sheetName val="Mutation CF"/>
      <sheetName val="Detail-C+P"/>
      <sheetName val="Catatan-C"/>
      <sheetName val="Catatan-P"/>
      <sheetName val="Investment-P"/>
      <sheetName val="FA-C"/>
      <sheetName val="FA-P"/>
      <sheetName val="Retained Earnings"/>
      <sheetName val="Intercompany-C"/>
      <sheetName val="Intercompany-P"/>
      <sheetName val="Restructuring"/>
      <sheetName val="Foreign Currency-C"/>
      <sheetName val="Foreign Currency-P"/>
      <sheetName val="Allowance-P"/>
      <sheetName val="Freeze+Resticted fund"/>
      <sheetName val="Consolidation Entries"/>
      <sheetName val="Combine Entries"/>
      <sheetName val="CAJE-CRJE BLOK I"/>
      <sheetName val="EXCHANGE RATE"/>
      <sheetName val="FA-C (2)"/>
      <sheetName val="Freeze Account"/>
      <sheetName val="GT_Custom"/>
      <sheetName val="BS-RTI"/>
      <sheetName val="IS-RTI"/>
      <sheetName val="SE-RTI"/>
      <sheetName val="Catatan-RTI"/>
      <sheetName val="FA-RTI"/>
      <sheetName val="Rekon-Fiskal"/>
      <sheetName val="Detail-RTI"/>
      <sheetName val="Account Payable"/>
      <sheetName val="Original Currency"/>
      <sheetName val="CAJE+CRJE-RTI"/>
      <sheetName val="PAJE-RTI"/>
      <sheetName val="PRJE-RTI"/>
      <sheetName val="T-ACC-RTI"/>
      <sheetName val="Data Fiskal"/>
      <sheetName val="DIT"/>
      <sheetName val="Rugi Fiskal"/>
      <sheetName val="Mutation CF-BE"/>
      <sheetName val="ID-CF-RTI"/>
      <sheetName val="Loans-Principal"/>
      <sheetName val="Gain on Restructuring"/>
      <sheetName val="SUMMARY RATIO"/>
      <sheetName val="Analytical"/>
      <sheetName val="SE_C"/>
      <sheetName val="T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bDetails"/>
    </sheetNames>
    <sheetDataSet>
      <sheetData sheetId="0" refreshError="1">
        <row r="56">
          <cell r="A56" t="str">
            <v>BALANCE SHEET</v>
          </cell>
        </row>
        <row r="57">
          <cell r="A57" t="str">
            <v>ASSETS</v>
          </cell>
        </row>
        <row r="58">
          <cell r="A58" t="str">
            <v>LIABILITIES</v>
          </cell>
        </row>
        <row r="59">
          <cell r="A59" t="str">
            <v>PROFIT &amp; LOSS</v>
          </cell>
        </row>
        <row r="60">
          <cell r="A60" t="str">
            <v>CASH &amp; BANK BALANCES</v>
          </cell>
        </row>
        <row r="61">
          <cell r="A61" t="str">
            <v>MARKETABLE SECURITIES</v>
          </cell>
        </row>
        <row r="62">
          <cell r="A62" t="str">
            <v>TRADE DEBTORS</v>
          </cell>
        </row>
        <row r="63">
          <cell r="A63" t="str">
            <v>CONFIRMATION OF TRADE DEBTORS</v>
          </cell>
        </row>
        <row r="64">
          <cell r="A64" t="str">
            <v>STOCKS</v>
          </cell>
        </row>
        <row r="65">
          <cell r="A65" t="str">
            <v>OTHER CURRENT ASSETS</v>
          </cell>
        </row>
        <row r="66">
          <cell r="A66" t="str">
            <v>INVESTMENTS</v>
          </cell>
        </row>
        <row r="67">
          <cell r="A67" t="str">
            <v>INTERCOMPANY BALANCES</v>
          </cell>
        </row>
        <row r="68">
          <cell r="A68" t="str">
            <v>LONG-TERM RECEIVABLES, NON-CURRENT DEPOSITS &amp; OTHER ASSETS</v>
          </cell>
        </row>
        <row r="69">
          <cell r="A69" t="str">
            <v>PROPERTY, PLANT &amp; EQUIPMENT</v>
          </cell>
        </row>
        <row r="70">
          <cell r="A70" t="str">
            <v>INTANGIBLES &amp; DEFERRED CHARGES</v>
          </cell>
        </row>
        <row r="71">
          <cell r="A71" t="str">
            <v>TRADE CREDITORS</v>
          </cell>
        </row>
        <row r="72">
          <cell r="A72" t="str">
            <v>CONFIRMATION OF TRADE CREDITORS</v>
          </cell>
        </row>
        <row r="73">
          <cell r="A73" t="str">
            <v>OTHER CREDITORS</v>
          </cell>
        </row>
        <row r="74">
          <cell r="A74" t="str">
            <v>INCOME TAXES PAYABLE</v>
          </cell>
        </row>
        <row r="75">
          <cell r="A75" t="str">
            <v>ACCRUED LIABILITIES &amp; DEFERRED INCOME</v>
          </cell>
        </row>
        <row r="76">
          <cell r="A76" t="str">
            <v>LONG-TERM DEBTS</v>
          </cell>
        </row>
        <row r="77">
          <cell r="A77" t="str">
            <v>DEFERRED INCOME TAXES</v>
          </cell>
        </row>
        <row r="78">
          <cell r="A78" t="str">
            <v>COMMITMENTS &amp; CONTINGENCIES</v>
          </cell>
        </row>
        <row r="79">
          <cell r="A79" t="str">
            <v>SHAREHOLDERS' EQUITY</v>
          </cell>
        </row>
        <row r="80">
          <cell r="A80" t="str">
            <v>TURNOVER</v>
          </cell>
        </row>
        <row r="81">
          <cell r="A81" t="str">
            <v>COST OF SALES</v>
          </cell>
        </row>
        <row r="82">
          <cell r="A82" t="str">
            <v>OPERATING EXPENSES</v>
          </cell>
        </row>
        <row r="83">
          <cell r="A83" t="str">
            <v>PERSONNEL EXPENSES</v>
          </cell>
        </row>
        <row r="84">
          <cell r="A84" t="str">
            <v>OTHER INCOME</v>
          </cell>
        </row>
        <row r="85">
          <cell r="A85" t="str">
            <v>ADJUSTING JOURNAL ENTRIES</v>
          </cell>
        </row>
        <row r="86">
          <cell r="A86" t="str">
            <v>RECLASSIFICATION JOURNAL ENTRIES</v>
          </cell>
        </row>
        <row r="87">
          <cell r="A87" t="str">
            <v>CASHFLOW STATEMENT</v>
          </cell>
        </row>
        <row r="88">
          <cell r="A88" t="str">
            <v>RELATED PARTY TRANSACTIONS</v>
          </cell>
        </row>
        <row r="89">
          <cell r="A89" t="str">
            <v>FOREIGN EXCHANGE ANALYSIS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Validations"/>
      <sheetName val="Input Areas"/>
      <sheetName val="Input Intra-division"/>
      <sheetName val="BPA Interdivision"/>
      <sheetName val="UK GAAP Adjustments"/>
      <sheetName val="UK GAAP Purchase Price"/>
      <sheetName val="US GAAP Purchase Price"/>
      <sheetName val="UK GAAP Reports"/>
      <sheetName val="MA2 Inc Stat"/>
      <sheetName val="MA3 Bal Sht"/>
      <sheetName val="MA4 PP&amp;E"/>
      <sheetName val="MA5 Sales &amp; Purch"/>
      <sheetName val="MA8 Deferred Items"/>
      <sheetName val="MA9 Intradiv Bal"/>
      <sheetName val="MA10 Capital Spending"/>
      <sheetName val="MA12 Prepaids Accruals"/>
      <sheetName val="MA13 STerm Inv"/>
      <sheetName val="MT1 Tax Sched"/>
      <sheetName val="Other Investments"/>
      <sheetName val="QA 7 Well Statistics"/>
      <sheetName val="QA8 Rent Exp"/>
      <sheetName val="QA9 Supp Info"/>
      <sheetName val="QA11 Commit Gtee"/>
      <sheetName val="QA12 Labor Costs"/>
      <sheetName val="QA13 BS Flux"/>
      <sheetName val="QA 13A IS Flux"/>
      <sheetName val="Debt Change"/>
      <sheetName val="SetUp Data"/>
      <sheetName val="Opening Balances"/>
      <sheetName val="Head_Rent_Lease_Load"/>
      <sheetName val="Opening Balance Control"/>
      <sheetName val="Entity Lookup Table"/>
      <sheetName val="BPA Company Numbers"/>
      <sheetName val="Links"/>
      <sheetName val="Lead"/>
      <sheetName val="SE-C"/>
      <sheetName val="@GeneralInfo"/>
      <sheetName val="RRS Input Version 23 rev 4"/>
      <sheetName val="BPA Interdmvision"/>
      <sheetName val="Tanah 09"/>
      <sheetName val="cons workpapers"/>
      <sheetName val="N-AALI"/>
      <sheetName val="J-ASII "/>
      <sheetName val="N-ASII"/>
      <sheetName val="AUTO"/>
      <sheetName val="BBCA"/>
      <sheetName val="CFIN"/>
      <sheetName val="N-GGRM"/>
      <sheetName val="N-HMSP"/>
      <sheetName val="INAF-N"/>
      <sheetName val="N-ISAT"/>
      <sheetName val="KAEF"/>
      <sheetName val="MTDL"/>
      <sheetName val="N-SMGR"/>
      <sheetName val="SONA"/>
      <sheetName val="SULI"/>
      <sheetName val="N-TINS"/>
      <sheetName val="TLKM-J"/>
      <sheetName val="N-TLKM"/>
      <sheetName val="N-TMPI"/>
      <sheetName val="TRIM"/>
      <sheetName val="N-TSPC"/>
      <sheetName val="N-UNVR"/>
      <sheetName val="DBase"/>
      <sheetName val="ASSUM-COMB-Prop"/>
    </sheetNames>
    <sheetDataSet>
      <sheetData sheetId="0" refreshError="1"/>
      <sheetData sheetId="1" refreshError="1"/>
      <sheetData sheetId="2" refreshError="1">
        <row r="6">
          <cell r="D6" t="str">
            <v>A0010</v>
          </cell>
        </row>
        <row r="7">
          <cell r="D7" t="str">
            <v>A0020</v>
          </cell>
        </row>
        <row r="8">
          <cell r="D8" t="str">
            <v>A0030</v>
          </cell>
        </row>
        <row r="9">
          <cell r="D9" t="str">
            <v>A0040</v>
          </cell>
        </row>
        <row r="10">
          <cell r="D10" t="str">
            <v>A0070</v>
          </cell>
        </row>
        <row r="11">
          <cell r="D11" t="str">
            <v>A0080</v>
          </cell>
        </row>
        <row r="12">
          <cell r="D12" t="str">
            <v>A0081</v>
          </cell>
        </row>
        <row r="13">
          <cell r="D13" t="str">
            <v>A0082</v>
          </cell>
        </row>
        <row r="14">
          <cell r="D14" t="str">
            <v>A0083</v>
          </cell>
        </row>
        <row r="15">
          <cell r="D15" t="str">
            <v>A0084</v>
          </cell>
        </row>
        <row r="16">
          <cell r="D16" t="str">
            <v>A0085</v>
          </cell>
        </row>
        <row r="17">
          <cell r="D17" t="str">
            <v>A0090</v>
          </cell>
        </row>
        <row r="18">
          <cell r="D18" t="str">
            <v>A0091</v>
          </cell>
        </row>
        <row r="19">
          <cell r="D19" t="str">
            <v>A0092</v>
          </cell>
        </row>
        <row r="20">
          <cell r="D20" t="str">
            <v>A0093</v>
          </cell>
        </row>
        <row r="21">
          <cell r="D21" t="str">
            <v>A0094</v>
          </cell>
        </row>
        <row r="22">
          <cell r="D22" t="str">
            <v>A0095</v>
          </cell>
        </row>
        <row r="23">
          <cell r="D23" t="str">
            <v>A0120</v>
          </cell>
        </row>
        <row r="24">
          <cell r="D24" t="str">
            <v>A0130</v>
          </cell>
        </row>
        <row r="25">
          <cell r="D25" t="str">
            <v>A0140</v>
          </cell>
        </row>
        <row r="26">
          <cell r="D26" t="str">
            <v>A0141</v>
          </cell>
        </row>
        <row r="27">
          <cell r="D27" t="str">
            <v>A0142</v>
          </cell>
        </row>
        <row r="28">
          <cell r="D28" t="str">
            <v>A0143</v>
          </cell>
        </row>
        <row r="29">
          <cell r="D29" t="str">
            <v>A0144</v>
          </cell>
        </row>
        <row r="30">
          <cell r="D30" t="str">
            <v>A0145</v>
          </cell>
        </row>
        <row r="31">
          <cell r="D31" t="str">
            <v>A0147</v>
          </cell>
        </row>
        <row r="32">
          <cell r="D32" t="str">
            <v>A0150</v>
          </cell>
          <cell r="E32">
            <v>728</v>
          </cell>
        </row>
        <row r="33">
          <cell r="D33" t="str">
            <v>A0160</v>
          </cell>
        </row>
        <row r="34">
          <cell r="D34" t="str">
            <v>A0170</v>
          </cell>
        </row>
        <row r="35">
          <cell r="D35" t="str">
            <v>A0180</v>
          </cell>
        </row>
        <row r="36">
          <cell r="D36" t="str">
            <v>A0190</v>
          </cell>
        </row>
        <row r="37">
          <cell r="D37" t="str">
            <v>A0200</v>
          </cell>
        </row>
        <row r="38">
          <cell r="D38" t="str">
            <v>A0210</v>
          </cell>
        </row>
        <row r="39">
          <cell r="D39" t="str">
            <v>A0220</v>
          </cell>
        </row>
        <row r="40">
          <cell r="D40" t="str">
            <v>A0285</v>
          </cell>
        </row>
        <row r="41">
          <cell r="D41" t="str">
            <v>A0290</v>
          </cell>
          <cell r="E41">
            <v>5650</v>
          </cell>
        </row>
        <row r="42">
          <cell r="D42" t="str">
            <v>A0300</v>
          </cell>
        </row>
        <row r="43">
          <cell r="D43" t="str">
            <v>A0304</v>
          </cell>
        </row>
        <row r="44">
          <cell r="D44" t="str">
            <v>A0305</v>
          </cell>
        </row>
        <row r="45">
          <cell r="D45" t="str">
            <v>A0306</v>
          </cell>
        </row>
        <row r="46">
          <cell r="D46" t="str">
            <v>A0310</v>
          </cell>
        </row>
        <row r="47">
          <cell r="D47" t="str">
            <v>A0320</v>
          </cell>
        </row>
        <row r="48">
          <cell r="D48" t="str">
            <v>A0325</v>
          </cell>
        </row>
        <row r="49">
          <cell r="D49" t="str">
            <v>A0330</v>
          </cell>
        </row>
        <row r="50">
          <cell r="D50" t="str">
            <v>A0340</v>
          </cell>
        </row>
        <row r="51">
          <cell r="D51" t="str">
            <v>A0350</v>
          </cell>
        </row>
        <row r="52">
          <cell r="D52" t="str">
            <v>A0360</v>
          </cell>
        </row>
        <row r="53">
          <cell r="D53" t="str">
            <v>A0370</v>
          </cell>
        </row>
        <row r="54">
          <cell r="D54" t="str">
            <v>A0380</v>
          </cell>
        </row>
        <row r="55">
          <cell r="D55" t="str">
            <v>A0390</v>
          </cell>
        </row>
        <row r="56">
          <cell r="D56" t="str">
            <v>A0400</v>
          </cell>
        </row>
        <row r="57">
          <cell r="D57" t="str">
            <v>A0410</v>
          </cell>
        </row>
        <row r="58">
          <cell r="D58" t="str">
            <v>A0420</v>
          </cell>
        </row>
        <row r="59">
          <cell r="D59" t="str">
            <v>A0430</v>
          </cell>
        </row>
        <row r="60">
          <cell r="D60" t="str">
            <v>A0440</v>
          </cell>
        </row>
        <row r="61">
          <cell r="D61" t="str">
            <v>A0450</v>
          </cell>
        </row>
        <row r="62">
          <cell r="D62" t="str">
            <v>A0460</v>
          </cell>
        </row>
        <row r="63">
          <cell r="D63" t="str">
            <v>A0470</v>
          </cell>
        </row>
        <row r="64">
          <cell r="D64" t="str">
            <v>A0472</v>
          </cell>
        </row>
        <row r="65">
          <cell r="D65" t="str">
            <v>A0473</v>
          </cell>
        </row>
        <row r="66">
          <cell r="D66" t="str">
            <v>A0474</v>
          </cell>
        </row>
        <row r="67">
          <cell r="D67" t="str">
            <v>A0475</v>
          </cell>
        </row>
        <row r="68">
          <cell r="D68" t="str">
            <v>A0476</v>
          </cell>
        </row>
        <row r="69">
          <cell r="D69" t="str">
            <v>A0477</v>
          </cell>
        </row>
        <row r="70">
          <cell r="D70" t="str">
            <v>A0480</v>
          </cell>
        </row>
        <row r="71">
          <cell r="D71" t="str">
            <v>A0490</v>
          </cell>
        </row>
        <row r="72">
          <cell r="D72" t="str">
            <v>A0500</v>
          </cell>
        </row>
        <row r="73">
          <cell r="D73" t="str">
            <v>A0510</v>
          </cell>
        </row>
        <row r="74">
          <cell r="D74" t="str">
            <v>A0515</v>
          </cell>
        </row>
        <row r="75">
          <cell r="D75" t="str">
            <v>A0520</v>
          </cell>
        </row>
        <row r="76">
          <cell r="D76" t="str">
            <v>A0530</v>
          </cell>
        </row>
        <row r="77">
          <cell r="D77" t="str">
            <v>A0540</v>
          </cell>
        </row>
        <row r="78">
          <cell r="D78" t="str">
            <v>A0545</v>
          </cell>
        </row>
        <row r="79">
          <cell r="D79" t="str">
            <v>A0550</v>
          </cell>
        </row>
        <row r="80">
          <cell r="D80" t="str">
            <v>A0560</v>
          </cell>
        </row>
        <row r="81">
          <cell r="D81" t="str">
            <v>A0570</v>
          </cell>
        </row>
        <row r="82">
          <cell r="D82" t="str">
            <v>A0571</v>
          </cell>
        </row>
        <row r="83">
          <cell r="D83" t="str">
            <v>A0572</v>
          </cell>
        </row>
        <row r="84">
          <cell r="D84" t="str">
            <v>A0573</v>
          </cell>
        </row>
        <row r="85">
          <cell r="D85" t="str">
            <v>A0575</v>
          </cell>
        </row>
        <row r="86">
          <cell r="D86" t="str">
            <v>A0576</v>
          </cell>
        </row>
        <row r="87">
          <cell r="D87" t="str">
            <v>A0580</v>
          </cell>
        </row>
        <row r="88">
          <cell r="D88" t="str">
            <v>A0581</v>
          </cell>
        </row>
        <row r="89">
          <cell r="D89" t="str">
            <v>A0582</v>
          </cell>
        </row>
        <row r="90">
          <cell r="D90" t="str">
            <v>A0585</v>
          </cell>
        </row>
        <row r="91">
          <cell r="D91" t="str">
            <v>A0586</v>
          </cell>
        </row>
        <row r="92">
          <cell r="D92" t="str">
            <v>A0587</v>
          </cell>
        </row>
        <row r="93">
          <cell r="D93" t="str">
            <v>A0588</v>
          </cell>
        </row>
        <row r="94">
          <cell r="D94" t="str">
            <v>A0589</v>
          </cell>
        </row>
        <row r="95">
          <cell r="D95" t="str">
            <v>A0590</v>
          </cell>
        </row>
        <row r="96">
          <cell r="D96" t="str">
            <v>A0600</v>
          </cell>
        </row>
        <row r="97">
          <cell r="D97" t="str">
            <v>A0601</v>
          </cell>
        </row>
        <row r="98">
          <cell r="D98" t="str">
            <v>A0610</v>
          </cell>
        </row>
        <row r="99">
          <cell r="D99" t="str">
            <v>A0620</v>
          </cell>
        </row>
        <row r="100">
          <cell r="D100" t="str">
            <v>A0630</v>
          </cell>
        </row>
        <row r="101">
          <cell r="D101" t="str">
            <v>A0631</v>
          </cell>
        </row>
        <row r="102">
          <cell r="D102" t="str">
            <v>A0632</v>
          </cell>
        </row>
        <row r="103">
          <cell r="D103" t="str">
            <v>A0633</v>
          </cell>
        </row>
        <row r="104">
          <cell r="D104" t="str">
            <v>A0634</v>
          </cell>
        </row>
        <row r="105">
          <cell r="D105" t="str">
            <v>A0635</v>
          </cell>
        </row>
        <row r="106">
          <cell r="D106" t="str">
            <v>A0636</v>
          </cell>
        </row>
        <row r="107">
          <cell r="D107" t="str">
            <v>A0637</v>
          </cell>
        </row>
        <row r="108">
          <cell r="D108" t="str">
            <v>A0639</v>
          </cell>
        </row>
        <row r="109">
          <cell r="D109" t="str">
            <v>A0640</v>
          </cell>
        </row>
        <row r="110">
          <cell r="D110" t="str">
            <v>A0650</v>
          </cell>
        </row>
        <row r="111">
          <cell r="D111" t="str">
            <v>A0655</v>
          </cell>
        </row>
        <row r="112">
          <cell r="D112" t="str">
            <v>A0660</v>
          </cell>
        </row>
        <row r="113">
          <cell r="D113" t="str">
            <v>A0665</v>
          </cell>
        </row>
        <row r="114">
          <cell r="D114" t="str">
            <v>A0670</v>
          </cell>
        </row>
        <row r="115">
          <cell r="D115" t="str">
            <v>A0681</v>
          </cell>
        </row>
        <row r="116">
          <cell r="D116" t="str">
            <v>A0682</v>
          </cell>
        </row>
        <row r="117">
          <cell r="D117" t="str">
            <v>A0683</v>
          </cell>
        </row>
        <row r="118">
          <cell r="D118" t="str">
            <v>A0684</v>
          </cell>
        </row>
        <row r="119">
          <cell r="D119" t="str">
            <v>A0685</v>
          </cell>
        </row>
        <row r="120">
          <cell r="D120" t="str">
            <v>A0690</v>
          </cell>
        </row>
        <row r="121">
          <cell r="D121" t="str">
            <v>A0700</v>
          </cell>
        </row>
        <row r="122">
          <cell r="D122" t="str">
            <v>A0705</v>
          </cell>
        </row>
        <row r="123">
          <cell r="D123" t="str">
            <v>A0710</v>
          </cell>
        </row>
        <row r="124">
          <cell r="D124" t="str">
            <v>A0720</v>
          </cell>
        </row>
        <row r="125">
          <cell r="D125" t="str">
            <v>A0730</v>
          </cell>
        </row>
        <row r="126">
          <cell r="D126" t="str">
            <v>A0740</v>
          </cell>
        </row>
        <row r="127">
          <cell r="D127" t="str">
            <v>A0745</v>
          </cell>
        </row>
        <row r="128">
          <cell r="D128" t="str">
            <v>A0746</v>
          </cell>
        </row>
        <row r="129">
          <cell r="D129" t="str">
            <v>A0750</v>
          </cell>
        </row>
        <row r="130">
          <cell r="D130" t="str">
            <v>A0760</v>
          </cell>
          <cell r="E130">
            <v>6200</v>
          </cell>
        </row>
        <row r="131">
          <cell r="D131" t="str">
            <v>A0762</v>
          </cell>
        </row>
        <row r="132">
          <cell r="D132" t="str">
            <v>A0764</v>
          </cell>
        </row>
        <row r="133">
          <cell r="D133" t="str">
            <v>A0770</v>
          </cell>
        </row>
        <row r="134">
          <cell r="D134" t="str">
            <v>A0772</v>
          </cell>
        </row>
        <row r="135">
          <cell r="D135" t="str">
            <v>A0774</v>
          </cell>
        </row>
        <row r="136">
          <cell r="D136" t="str">
            <v>A0780</v>
          </cell>
        </row>
        <row r="137">
          <cell r="D137" t="str">
            <v>A0782</v>
          </cell>
        </row>
        <row r="138">
          <cell r="D138" t="str">
            <v>A0784</v>
          </cell>
        </row>
        <row r="139">
          <cell r="D139" t="str">
            <v>A0790</v>
          </cell>
        </row>
        <row r="140">
          <cell r="D140" t="str">
            <v>A0800</v>
          </cell>
          <cell r="E140">
            <v>-6200</v>
          </cell>
        </row>
        <row r="141">
          <cell r="D141" t="str">
            <v>A0810</v>
          </cell>
        </row>
        <row r="142">
          <cell r="D142" t="str">
            <v>A0820</v>
          </cell>
        </row>
        <row r="143">
          <cell r="D143" t="str">
            <v>A0822</v>
          </cell>
        </row>
        <row r="144">
          <cell r="D144" t="str">
            <v>A0824</v>
          </cell>
        </row>
        <row r="145">
          <cell r="D145" t="str">
            <v>A0825</v>
          </cell>
        </row>
        <row r="146">
          <cell r="D146" t="str">
            <v>A0830</v>
          </cell>
        </row>
        <row r="147">
          <cell r="D147" t="str">
            <v>A0832</v>
          </cell>
        </row>
        <row r="148">
          <cell r="D148" t="str">
            <v>A0834</v>
          </cell>
        </row>
        <row r="149">
          <cell r="D149" t="str">
            <v>A0840</v>
          </cell>
          <cell r="E149">
            <v>75</v>
          </cell>
        </row>
        <row r="150">
          <cell r="D150" t="str">
            <v>A0842</v>
          </cell>
        </row>
        <row r="151">
          <cell r="D151" t="str">
            <v>A0844</v>
          </cell>
        </row>
        <row r="152">
          <cell r="D152" t="str">
            <v>A0850</v>
          </cell>
        </row>
        <row r="153">
          <cell r="D153" t="str">
            <v>A0860</v>
          </cell>
        </row>
        <row r="154">
          <cell r="D154" t="str">
            <v>A0870</v>
          </cell>
        </row>
        <row r="155">
          <cell r="D155" t="str">
            <v>A0875</v>
          </cell>
        </row>
        <row r="156">
          <cell r="D156" t="str">
            <v>A0880</v>
          </cell>
        </row>
        <row r="157">
          <cell r="D157" t="str">
            <v>A0885</v>
          </cell>
        </row>
        <row r="158">
          <cell r="D158" t="str">
            <v>A0890</v>
          </cell>
        </row>
        <row r="159">
          <cell r="D159" t="str">
            <v>A0900</v>
          </cell>
        </row>
        <row r="160">
          <cell r="D160" t="str">
            <v>A0905</v>
          </cell>
        </row>
        <row r="161">
          <cell r="D161" t="str">
            <v>A0910</v>
          </cell>
        </row>
        <row r="162">
          <cell r="D162" t="str">
            <v>A0915</v>
          </cell>
        </row>
        <row r="163">
          <cell r="D163" t="str">
            <v>A0920</v>
          </cell>
        </row>
        <row r="164">
          <cell r="D164" t="str">
            <v>A0925</v>
          </cell>
        </row>
        <row r="166">
          <cell r="D166" t="str">
            <v>A0680</v>
          </cell>
          <cell r="E166">
            <v>0</v>
          </cell>
        </row>
        <row r="167">
          <cell r="D167" t="str">
            <v>AY010</v>
          </cell>
          <cell r="E167">
            <v>0</v>
          </cell>
        </row>
        <row r="168">
          <cell r="D168" t="str">
            <v>AY012</v>
          </cell>
          <cell r="E168">
            <v>0</v>
          </cell>
        </row>
        <row r="169">
          <cell r="D169" t="str">
            <v>AY014</v>
          </cell>
          <cell r="E169">
            <v>0</v>
          </cell>
        </row>
        <row r="170">
          <cell r="D170" t="str">
            <v>AY020</v>
          </cell>
          <cell r="E170">
            <v>0</v>
          </cell>
        </row>
        <row r="171">
          <cell r="D171" t="str">
            <v>AY024</v>
          </cell>
          <cell r="E171">
            <v>0</v>
          </cell>
        </row>
        <row r="172">
          <cell r="D172" t="str">
            <v>AY030</v>
          </cell>
          <cell r="E172">
            <v>0</v>
          </cell>
        </row>
        <row r="173">
          <cell r="D173" t="str">
            <v>AY040</v>
          </cell>
          <cell r="E173">
            <v>0</v>
          </cell>
        </row>
        <row r="174">
          <cell r="D174" t="str">
            <v>LY010</v>
          </cell>
          <cell r="E174">
            <v>0</v>
          </cell>
        </row>
        <row r="175">
          <cell r="D175" t="str">
            <v>LY020</v>
          </cell>
          <cell r="E175">
            <v>0</v>
          </cell>
        </row>
        <row r="176">
          <cell r="D176" t="str">
            <v>LY030</v>
          </cell>
          <cell r="E176">
            <v>0</v>
          </cell>
        </row>
        <row r="177">
          <cell r="D177" t="str">
            <v>LY040</v>
          </cell>
          <cell r="E177">
            <v>0</v>
          </cell>
        </row>
        <row r="178">
          <cell r="D178" t="str">
            <v>LY060</v>
          </cell>
          <cell r="E178">
            <v>0</v>
          </cell>
        </row>
        <row r="179">
          <cell r="D179" t="str">
            <v>LY070</v>
          </cell>
          <cell r="E179">
            <v>0</v>
          </cell>
        </row>
        <row r="180">
          <cell r="D180" t="str">
            <v>S9999</v>
          </cell>
          <cell r="E180">
            <v>0</v>
          </cell>
        </row>
        <row r="181">
          <cell r="D181" t="str">
            <v>SY010</v>
          </cell>
          <cell r="E181">
            <v>-399</v>
          </cell>
        </row>
        <row r="182">
          <cell r="D182" t="str">
            <v>SY020</v>
          </cell>
          <cell r="E182">
            <v>399</v>
          </cell>
        </row>
        <row r="183">
          <cell r="D183" t="str">
            <v>SY030</v>
          </cell>
        </row>
        <row r="184">
          <cell r="D184" t="str">
            <v>SY040</v>
          </cell>
        </row>
        <row r="186">
          <cell r="D186" t="str">
            <v>L0010</v>
          </cell>
        </row>
        <row r="187">
          <cell r="D187" t="str">
            <v>L0020</v>
          </cell>
        </row>
        <row r="188">
          <cell r="D188" t="str">
            <v>L0021</v>
          </cell>
        </row>
        <row r="189">
          <cell r="D189" t="str">
            <v>L0022</v>
          </cell>
        </row>
        <row r="190">
          <cell r="D190" t="str">
            <v>L0023</v>
          </cell>
        </row>
        <row r="191">
          <cell r="D191" t="str">
            <v>L0024</v>
          </cell>
        </row>
        <row r="192">
          <cell r="D192" t="str">
            <v>L0025</v>
          </cell>
        </row>
        <row r="193">
          <cell r="D193" t="str">
            <v>L0030</v>
          </cell>
        </row>
        <row r="194">
          <cell r="D194" t="str">
            <v>L0035</v>
          </cell>
        </row>
        <row r="195">
          <cell r="D195" t="str">
            <v>L0037</v>
          </cell>
        </row>
        <row r="196">
          <cell r="D196" t="str">
            <v>L0040</v>
          </cell>
        </row>
        <row r="197">
          <cell r="D197" t="str">
            <v>L0050</v>
          </cell>
        </row>
        <row r="198">
          <cell r="D198" t="str">
            <v>L0051</v>
          </cell>
        </row>
        <row r="199">
          <cell r="D199" t="str">
            <v>L0052</v>
          </cell>
        </row>
        <row r="200">
          <cell r="D200" t="str">
            <v>L0053</v>
          </cell>
        </row>
        <row r="201">
          <cell r="D201" t="str">
            <v>L0054</v>
          </cell>
        </row>
        <row r="202">
          <cell r="D202" t="str">
            <v>L0055</v>
          </cell>
        </row>
        <row r="203">
          <cell r="D203" t="str">
            <v>L0056</v>
          </cell>
        </row>
        <row r="204">
          <cell r="D204" t="str">
            <v>L0060</v>
          </cell>
        </row>
        <row r="205">
          <cell r="D205" t="str">
            <v>L0061</v>
          </cell>
        </row>
        <row r="206">
          <cell r="D206" t="str">
            <v>L0062</v>
          </cell>
        </row>
        <row r="207">
          <cell r="D207" t="str">
            <v>L0063</v>
          </cell>
        </row>
        <row r="208">
          <cell r="D208" t="str">
            <v>L0064</v>
          </cell>
        </row>
        <row r="209">
          <cell r="D209" t="str">
            <v>L0065</v>
          </cell>
        </row>
        <row r="210">
          <cell r="D210" t="str">
            <v>L0070</v>
          </cell>
        </row>
        <row r="211">
          <cell r="D211" t="str">
            <v>L0080</v>
          </cell>
        </row>
        <row r="212">
          <cell r="D212" t="str">
            <v>L0090</v>
          </cell>
        </row>
        <row r="213">
          <cell r="D213" t="str">
            <v>L0093</v>
          </cell>
        </row>
        <row r="214">
          <cell r="D214" t="str">
            <v>L0095</v>
          </cell>
        </row>
        <row r="215">
          <cell r="D215" t="str">
            <v>L0097</v>
          </cell>
        </row>
        <row r="216">
          <cell r="D216" t="str">
            <v>L0100</v>
          </cell>
        </row>
        <row r="217">
          <cell r="D217" t="str">
            <v>L0110</v>
          </cell>
        </row>
        <row r="218">
          <cell r="D218" t="str">
            <v>L0112</v>
          </cell>
        </row>
        <row r="219">
          <cell r="D219" t="str">
            <v>L0113</v>
          </cell>
        </row>
        <row r="220">
          <cell r="D220" t="str">
            <v>L0114</v>
          </cell>
        </row>
        <row r="221">
          <cell r="D221" t="str">
            <v>L0120</v>
          </cell>
        </row>
        <row r="222">
          <cell r="D222" t="str">
            <v>L0130</v>
          </cell>
        </row>
        <row r="223">
          <cell r="D223" t="str">
            <v>L0140</v>
          </cell>
        </row>
        <row r="224">
          <cell r="D224" t="str">
            <v>L0150</v>
          </cell>
        </row>
        <row r="225">
          <cell r="D225" t="str">
            <v>L0160</v>
          </cell>
        </row>
        <row r="226">
          <cell r="D226" t="str">
            <v>L0170</v>
          </cell>
        </row>
        <row r="227">
          <cell r="D227" t="str">
            <v>L0180</v>
          </cell>
        </row>
        <row r="228">
          <cell r="D228" t="str">
            <v>L0185</v>
          </cell>
        </row>
        <row r="229">
          <cell r="D229" t="str">
            <v>L0187</v>
          </cell>
        </row>
        <row r="230">
          <cell r="D230" t="str">
            <v>L0188</v>
          </cell>
        </row>
        <row r="231">
          <cell r="D231" t="str">
            <v>L0190</v>
          </cell>
          <cell r="E231">
            <v>6193</v>
          </cell>
        </row>
        <row r="232">
          <cell r="D232" t="str">
            <v>L0200</v>
          </cell>
          <cell r="E232">
            <v>1</v>
          </cell>
        </row>
        <row r="233">
          <cell r="D233" t="str">
            <v>L0210</v>
          </cell>
        </row>
        <row r="234">
          <cell r="D234" t="str">
            <v>L0220</v>
          </cell>
        </row>
        <row r="235">
          <cell r="D235" t="str">
            <v>L0230</v>
          </cell>
        </row>
        <row r="236">
          <cell r="D236" t="str">
            <v>L0240</v>
          </cell>
        </row>
        <row r="237">
          <cell r="D237" t="str">
            <v>L0250</v>
          </cell>
        </row>
        <row r="238">
          <cell r="D238" t="str">
            <v>L0260</v>
          </cell>
        </row>
        <row r="239">
          <cell r="D239" t="str">
            <v>L0270</v>
          </cell>
        </row>
        <row r="240">
          <cell r="D240" t="str">
            <v>L0280</v>
          </cell>
        </row>
        <row r="241">
          <cell r="D241" t="str">
            <v>L0290</v>
          </cell>
        </row>
        <row r="242">
          <cell r="D242" t="str">
            <v>L0295</v>
          </cell>
        </row>
        <row r="243">
          <cell r="D243" t="str">
            <v>L0300</v>
          </cell>
        </row>
        <row r="244">
          <cell r="D244" t="str">
            <v>L0310</v>
          </cell>
        </row>
        <row r="245">
          <cell r="D245" t="str">
            <v>L0311</v>
          </cell>
        </row>
        <row r="246">
          <cell r="D246" t="str">
            <v>L0312</v>
          </cell>
        </row>
        <row r="247">
          <cell r="D247" t="str">
            <v>L0313</v>
          </cell>
        </row>
        <row r="248">
          <cell r="D248" t="str">
            <v>L0314</v>
          </cell>
        </row>
        <row r="249">
          <cell r="D249" t="str">
            <v>L0315</v>
          </cell>
        </row>
        <row r="250">
          <cell r="D250" t="str">
            <v>L0316</v>
          </cell>
        </row>
        <row r="251">
          <cell r="D251" t="str">
            <v>L0320</v>
          </cell>
        </row>
        <row r="252">
          <cell r="D252" t="str">
            <v>L0330</v>
          </cell>
        </row>
        <row r="253">
          <cell r="D253" t="str">
            <v>L0335</v>
          </cell>
        </row>
        <row r="254">
          <cell r="D254" t="str">
            <v>L0337</v>
          </cell>
        </row>
        <row r="255">
          <cell r="D255" t="str">
            <v>L0340</v>
          </cell>
        </row>
        <row r="256">
          <cell r="D256" t="str">
            <v>L0341</v>
          </cell>
        </row>
        <row r="257">
          <cell r="D257" t="str">
            <v>L0350</v>
          </cell>
        </row>
        <row r="258">
          <cell r="D258" t="str">
            <v>L0360</v>
          </cell>
        </row>
        <row r="259">
          <cell r="D259" t="str">
            <v>L0370</v>
          </cell>
        </row>
        <row r="260">
          <cell r="D260" t="str">
            <v>L0375</v>
          </cell>
        </row>
        <row r="261">
          <cell r="D261" t="str">
            <v>L0380</v>
          </cell>
        </row>
        <row r="262">
          <cell r="D262" t="str">
            <v>L0385</v>
          </cell>
        </row>
        <row r="263">
          <cell r="D263" t="str">
            <v>L0390</v>
          </cell>
        </row>
        <row r="264">
          <cell r="D264" t="str">
            <v>L0391</v>
          </cell>
        </row>
        <row r="265">
          <cell r="D265" t="str">
            <v>L0392</v>
          </cell>
        </row>
        <row r="266">
          <cell r="D266" t="str">
            <v>L0393</v>
          </cell>
        </row>
        <row r="267">
          <cell r="D267" t="str">
            <v>L0394</v>
          </cell>
        </row>
        <row r="268">
          <cell r="D268" t="str">
            <v>L0395</v>
          </cell>
        </row>
        <row r="269">
          <cell r="D269" t="str">
            <v>L0396</v>
          </cell>
        </row>
        <row r="270">
          <cell r="D270" t="str">
            <v>L0400</v>
          </cell>
        </row>
        <row r="271">
          <cell r="D271" t="str">
            <v>L0401</v>
          </cell>
        </row>
        <row r="272">
          <cell r="D272" t="str">
            <v>L0402</v>
          </cell>
        </row>
        <row r="273">
          <cell r="D273" t="str">
            <v>L0403</v>
          </cell>
        </row>
        <row r="274">
          <cell r="D274" t="str">
            <v>L0404</v>
          </cell>
        </row>
        <row r="275">
          <cell r="D275" t="str">
            <v>L0405</v>
          </cell>
        </row>
        <row r="276">
          <cell r="D276" t="str">
            <v>L0410</v>
          </cell>
        </row>
        <row r="277">
          <cell r="D277" t="str">
            <v>L0420</v>
          </cell>
        </row>
        <row r="278">
          <cell r="D278" t="str">
            <v>L0430</v>
          </cell>
        </row>
        <row r="279">
          <cell r="D279" t="str">
            <v>L0440</v>
          </cell>
        </row>
        <row r="281">
          <cell r="D281" t="str">
            <v>L0440OB</v>
          </cell>
        </row>
        <row r="282">
          <cell r="D282" t="str">
            <v>L0440CP</v>
          </cell>
        </row>
        <row r="283">
          <cell r="D283" t="str">
            <v>L0440MM</v>
          </cell>
        </row>
        <row r="284">
          <cell r="D284" t="str">
            <v>L0440TF</v>
          </cell>
        </row>
        <row r="285">
          <cell r="D285" t="str">
            <v>L0440OC</v>
          </cell>
        </row>
        <row r="286">
          <cell r="D286" t="str">
            <v>L0450</v>
          </cell>
        </row>
        <row r="287">
          <cell r="D287" t="str">
            <v>L0460</v>
          </cell>
        </row>
        <row r="288">
          <cell r="D288" t="str">
            <v>L0470</v>
          </cell>
        </row>
        <row r="289">
          <cell r="D289" t="str">
            <v>L0480</v>
          </cell>
        </row>
        <row r="290">
          <cell r="D290" t="str">
            <v>L0485</v>
          </cell>
        </row>
        <row r="291">
          <cell r="D291" t="str">
            <v>L0488</v>
          </cell>
        </row>
        <row r="292">
          <cell r="D292" t="str">
            <v>L0490</v>
          </cell>
        </row>
        <row r="293">
          <cell r="D293" t="str">
            <v>L0500</v>
          </cell>
        </row>
        <row r="294">
          <cell r="D294" t="str">
            <v>L0505</v>
          </cell>
        </row>
        <row r="295">
          <cell r="D295" t="str">
            <v>L0510</v>
          </cell>
        </row>
        <row r="296">
          <cell r="D296" t="str">
            <v>L0520</v>
          </cell>
        </row>
        <row r="297">
          <cell r="D297" t="str">
            <v>L0530</v>
          </cell>
        </row>
        <row r="298">
          <cell r="D298" t="str">
            <v>L0540</v>
          </cell>
        </row>
        <row r="299">
          <cell r="D299" t="str">
            <v>L0546</v>
          </cell>
        </row>
        <row r="300">
          <cell r="D300" t="str">
            <v>L0547</v>
          </cell>
        </row>
        <row r="301">
          <cell r="D301" t="str">
            <v>L0550</v>
          </cell>
        </row>
        <row r="302">
          <cell r="D302" t="str">
            <v>L0560</v>
          </cell>
        </row>
        <row r="303">
          <cell r="D303" t="str">
            <v>L0570</v>
          </cell>
        </row>
        <row r="304">
          <cell r="D304" t="str">
            <v>L0573</v>
          </cell>
        </row>
        <row r="305">
          <cell r="D305" t="str">
            <v>L0574</v>
          </cell>
        </row>
        <row r="306">
          <cell r="D306" t="str">
            <v>L0575</v>
          </cell>
        </row>
        <row r="307">
          <cell r="D307" t="str">
            <v>L0577</v>
          </cell>
        </row>
        <row r="308">
          <cell r="D308" t="str">
            <v>L0580</v>
          </cell>
        </row>
        <row r="351">
          <cell r="D351" t="str">
            <v>R0010</v>
          </cell>
          <cell r="AT351">
            <v>0</v>
          </cell>
        </row>
        <row r="352">
          <cell r="D352" t="str">
            <v>R0012</v>
          </cell>
          <cell r="AT352">
            <v>0</v>
          </cell>
        </row>
        <row r="353">
          <cell r="D353" t="str">
            <v>R0015</v>
          </cell>
          <cell r="AT353">
            <v>0</v>
          </cell>
        </row>
        <row r="354">
          <cell r="D354" t="str">
            <v>R0020</v>
          </cell>
          <cell r="AT354">
            <v>0</v>
          </cell>
        </row>
        <row r="355">
          <cell r="D355" t="str">
            <v>R0030</v>
          </cell>
          <cell r="AT355">
            <v>0</v>
          </cell>
        </row>
        <row r="356">
          <cell r="D356" t="str">
            <v>R0031</v>
          </cell>
          <cell r="AT356">
            <v>0</v>
          </cell>
        </row>
        <row r="357">
          <cell r="D357" t="str">
            <v>R0035</v>
          </cell>
          <cell r="AT357">
            <v>0</v>
          </cell>
        </row>
        <row r="358">
          <cell r="D358" t="str">
            <v>R0040</v>
          </cell>
          <cell r="AT358">
            <v>0</v>
          </cell>
        </row>
        <row r="359">
          <cell r="D359" t="str">
            <v>R0050</v>
          </cell>
          <cell r="AT359">
            <v>0</v>
          </cell>
        </row>
        <row r="360">
          <cell r="D360" t="str">
            <v>R0060</v>
          </cell>
          <cell r="AT360">
            <v>0</v>
          </cell>
        </row>
        <row r="361">
          <cell r="D361" t="str">
            <v>R0062</v>
          </cell>
          <cell r="AT361">
            <v>0</v>
          </cell>
        </row>
        <row r="362">
          <cell r="D362" t="str">
            <v>R0064</v>
          </cell>
          <cell r="AT362">
            <v>0</v>
          </cell>
        </row>
        <row r="363">
          <cell r="D363" t="str">
            <v>R0065</v>
          </cell>
          <cell r="AT363">
            <v>0</v>
          </cell>
        </row>
        <row r="364">
          <cell r="D364" t="str">
            <v>R0070</v>
          </cell>
          <cell r="AT364">
            <v>0</v>
          </cell>
        </row>
        <row r="365">
          <cell r="D365" t="str">
            <v>R0080</v>
          </cell>
          <cell r="AT365">
            <v>0</v>
          </cell>
        </row>
        <row r="366">
          <cell r="D366" t="str">
            <v>R0081</v>
          </cell>
          <cell r="AT366">
            <v>0</v>
          </cell>
        </row>
        <row r="367">
          <cell r="D367" t="str">
            <v>R0090</v>
          </cell>
          <cell r="AT367">
            <v>0</v>
          </cell>
        </row>
        <row r="368">
          <cell r="D368" t="str">
            <v>R0100</v>
          </cell>
          <cell r="AT368">
            <v>0</v>
          </cell>
        </row>
        <row r="369">
          <cell r="D369" t="str">
            <v>R0110</v>
          </cell>
          <cell r="AT369">
            <v>0</v>
          </cell>
        </row>
        <row r="370">
          <cell r="D370" t="str">
            <v>R0120</v>
          </cell>
          <cell r="AT370">
            <v>0</v>
          </cell>
        </row>
        <row r="371">
          <cell r="D371" t="str">
            <v>R0130</v>
          </cell>
          <cell r="AT371">
            <v>0</v>
          </cell>
        </row>
        <row r="372">
          <cell r="D372" t="str">
            <v>R0140</v>
          </cell>
          <cell r="AT372">
            <v>0</v>
          </cell>
        </row>
        <row r="373">
          <cell r="D373" t="str">
            <v>R0150</v>
          </cell>
          <cell r="AT373">
            <v>0</v>
          </cell>
        </row>
        <row r="374">
          <cell r="D374" t="str">
            <v>R0170</v>
          </cell>
          <cell r="AT374">
            <v>0</v>
          </cell>
        </row>
        <row r="375">
          <cell r="D375" t="str">
            <v>R0180</v>
          </cell>
          <cell r="AT375">
            <v>0</v>
          </cell>
        </row>
        <row r="376">
          <cell r="D376" t="str">
            <v>R0185</v>
          </cell>
          <cell r="AT376">
            <v>0</v>
          </cell>
        </row>
        <row r="377">
          <cell r="D377" t="str">
            <v>R0190</v>
          </cell>
          <cell r="AT377">
            <v>0</v>
          </cell>
        </row>
        <row r="378">
          <cell r="D378" t="str">
            <v>R0200</v>
          </cell>
          <cell r="AT378">
            <v>0</v>
          </cell>
        </row>
        <row r="379">
          <cell r="D379" t="str">
            <v>R0210</v>
          </cell>
          <cell r="AT379">
            <v>0</v>
          </cell>
        </row>
        <row r="380">
          <cell r="D380" t="str">
            <v>R0220</v>
          </cell>
          <cell r="AT380">
            <v>0</v>
          </cell>
        </row>
        <row r="381">
          <cell r="D381" t="str">
            <v>R0230</v>
          </cell>
          <cell r="AT381">
            <v>0</v>
          </cell>
        </row>
        <row r="382">
          <cell r="D382" t="str">
            <v>R0240</v>
          </cell>
          <cell r="AT382">
            <v>0</v>
          </cell>
        </row>
        <row r="383">
          <cell r="D383" t="str">
            <v>R0250</v>
          </cell>
          <cell r="AT383">
            <v>0</v>
          </cell>
        </row>
        <row r="384">
          <cell r="D384" t="str">
            <v>R0265</v>
          </cell>
          <cell r="AT384">
            <v>0</v>
          </cell>
        </row>
        <row r="385">
          <cell r="D385" t="str">
            <v>24501</v>
          </cell>
          <cell r="AT385">
            <v>0</v>
          </cell>
        </row>
        <row r="386">
          <cell r="D386" t="str">
            <v>24502</v>
          </cell>
          <cell r="AT386">
            <v>0</v>
          </cell>
        </row>
        <row r="387">
          <cell r="D387" t="str">
            <v>32830</v>
          </cell>
          <cell r="AT387">
            <v>0</v>
          </cell>
        </row>
        <row r="388">
          <cell r="D388" t="str">
            <v>R0260</v>
          </cell>
          <cell r="AT388">
            <v>0</v>
          </cell>
        </row>
        <row r="389">
          <cell r="D389" t="str">
            <v>R0270</v>
          </cell>
          <cell r="AT389">
            <v>0</v>
          </cell>
        </row>
        <row r="390">
          <cell r="D390" t="str">
            <v>R0275</v>
          </cell>
          <cell r="AT390">
            <v>0</v>
          </cell>
        </row>
        <row r="391">
          <cell r="D391" t="str">
            <v>R0290</v>
          </cell>
          <cell r="AT391">
            <v>0</v>
          </cell>
        </row>
        <row r="392">
          <cell r="D392" t="str">
            <v>R0300</v>
          </cell>
          <cell r="AT392">
            <v>0</v>
          </cell>
        </row>
        <row r="393">
          <cell r="D393" t="str">
            <v>R0310</v>
          </cell>
          <cell r="AT393">
            <v>0</v>
          </cell>
        </row>
        <row r="394">
          <cell r="D394" t="str">
            <v>R0320</v>
          </cell>
          <cell r="AT394">
            <v>0</v>
          </cell>
        </row>
        <row r="395">
          <cell r="D395" t="str">
            <v>R0330</v>
          </cell>
          <cell r="AT395">
            <v>0</v>
          </cell>
        </row>
        <row r="396">
          <cell r="D396" t="str">
            <v>R0340</v>
          </cell>
          <cell r="AT396">
            <v>0</v>
          </cell>
        </row>
        <row r="397">
          <cell r="D397" t="str">
            <v>R0350</v>
          </cell>
          <cell r="AT397">
            <v>0</v>
          </cell>
        </row>
        <row r="399">
          <cell r="D399" t="str">
            <v>E0010</v>
          </cell>
          <cell r="AT399">
            <v>0</v>
          </cell>
        </row>
        <row r="400">
          <cell r="D400" t="str">
            <v>E0020</v>
          </cell>
          <cell r="AT400">
            <v>0</v>
          </cell>
        </row>
        <row r="401">
          <cell r="D401" t="str">
            <v>E0021</v>
          </cell>
          <cell r="AT401">
            <v>0</v>
          </cell>
        </row>
        <row r="402">
          <cell r="D402" t="str">
            <v>E0022</v>
          </cell>
          <cell r="AT402">
            <v>0</v>
          </cell>
        </row>
        <row r="403">
          <cell r="D403" t="str">
            <v>E0023</v>
          </cell>
          <cell r="AT403">
            <v>0</v>
          </cell>
        </row>
        <row r="404">
          <cell r="D404" t="str">
            <v>E0024</v>
          </cell>
          <cell r="AT404">
            <v>0</v>
          </cell>
        </row>
        <row r="405">
          <cell r="D405" t="str">
            <v>E0025</v>
          </cell>
          <cell r="AT405">
            <v>0</v>
          </cell>
        </row>
        <row r="406">
          <cell r="D406" t="str">
            <v>E0030</v>
          </cell>
          <cell r="AT406">
            <v>0</v>
          </cell>
        </row>
        <row r="407">
          <cell r="D407" t="str">
            <v>E0040</v>
          </cell>
          <cell r="AT407">
            <v>0</v>
          </cell>
        </row>
        <row r="408">
          <cell r="D408" t="str">
            <v>E0041</v>
          </cell>
          <cell r="AT408">
            <v>0</v>
          </cell>
        </row>
        <row r="409">
          <cell r="D409" t="str">
            <v>E0044</v>
          </cell>
          <cell r="AT409">
            <v>0</v>
          </cell>
        </row>
        <row r="410">
          <cell r="D410" t="str">
            <v>E0045</v>
          </cell>
          <cell r="AT410">
            <v>0</v>
          </cell>
        </row>
        <row r="411">
          <cell r="D411" t="str">
            <v>E0050</v>
          </cell>
          <cell r="AT411">
            <v>0</v>
          </cell>
        </row>
        <row r="412">
          <cell r="D412" t="str">
            <v>E0055</v>
          </cell>
          <cell r="AT412">
            <v>0</v>
          </cell>
        </row>
        <row r="413">
          <cell r="D413" t="str">
            <v>E0060</v>
          </cell>
          <cell r="AT413">
            <v>0</v>
          </cell>
        </row>
        <row r="414">
          <cell r="D414" t="str">
            <v>E0070</v>
          </cell>
          <cell r="AT414">
            <v>0</v>
          </cell>
        </row>
        <row r="415">
          <cell r="D415" t="str">
            <v>E0080</v>
          </cell>
          <cell r="AT415">
            <v>0</v>
          </cell>
        </row>
        <row r="416">
          <cell r="D416" t="str">
            <v>E0090</v>
          </cell>
          <cell r="AT416">
            <v>0</v>
          </cell>
        </row>
        <row r="417">
          <cell r="D417" t="str">
            <v>E0100</v>
          </cell>
          <cell r="AT417">
            <v>0</v>
          </cell>
        </row>
        <row r="418">
          <cell r="D418" t="str">
            <v>E0110</v>
          </cell>
          <cell r="E418">
            <v>6200</v>
          </cell>
          <cell r="AT418">
            <v>6200</v>
          </cell>
        </row>
        <row r="419">
          <cell r="D419" t="str">
            <v>E0120</v>
          </cell>
          <cell r="E419">
            <v>-141</v>
          </cell>
          <cell r="AT419">
            <v>-141</v>
          </cell>
        </row>
        <row r="420">
          <cell r="D420" t="str">
            <v>E0130</v>
          </cell>
          <cell r="E420">
            <v>294</v>
          </cell>
          <cell r="AT420">
            <v>294</v>
          </cell>
        </row>
        <row r="421">
          <cell r="D421" t="str">
            <v>E0140</v>
          </cell>
          <cell r="AT421">
            <v>0</v>
          </cell>
        </row>
        <row r="422">
          <cell r="D422" t="str">
            <v>E0150</v>
          </cell>
          <cell r="AT422">
            <v>0</v>
          </cell>
        </row>
        <row r="423">
          <cell r="D423" t="str">
            <v>E0160</v>
          </cell>
          <cell r="AT423">
            <v>0</v>
          </cell>
        </row>
        <row r="424">
          <cell r="D424" t="str">
            <v>E0170</v>
          </cell>
          <cell r="AT424">
            <v>0</v>
          </cell>
        </row>
        <row r="425">
          <cell r="D425" t="str">
            <v>E0180</v>
          </cell>
          <cell r="AT425">
            <v>0</v>
          </cell>
        </row>
        <row r="426">
          <cell r="D426" t="str">
            <v>E0190</v>
          </cell>
          <cell r="AT426">
            <v>0</v>
          </cell>
        </row>
        <row r="427">
          <cell r="D427" t="str">
            <v>E0200</v>
          </cell>
          <cell r="AT427">
            <v>0</v>
          </cell>
        </row>
        <row r="428">
          <cell r="D428" t="str">
            <v>E0210</v>
          </cell>
          <cell r="AT428">
            <v>0</v>
          </cell>
        </row>
        <row r="429">
          <cell r="D429" t="str">
            <v>E0220</v>
          </cell>
          <cell r="AT429">
            <v>0</v>
          </cell>
        </row>
        <row r="430">
          <cell r="D430" t="str">
            <v>E0230</v>
          </cell>
          <cell r="AT430">
            <v>0</v>
          </cell>
        </row>
        <row r="431">
          <cell r="D431" t="str">
            <v>E0240</v>
          </cell>
          <cell r="AT431">
            <v>0</v>
          </cell>
        </row>
        <row r="432">
          <cell r="D432" t="str">
            <v>E0250</v>
          </cell>
          <cell r="AT432">
            <v>0</v>
          </cell>
        </row>
        <row r="433">
          <cell r="D433" t="str">
            <v>E0255</v>
          </cell>
          <cell r="AT433">
            <v>0</v>
          </cell>
        </row>
        <row r="434">
          <cell r="D434" t="str">
            <v>E0260</v>
          </cell>
          <cell r="AT434">
            <v>0</v>
          </cell>
        </row>
        <row r="435">
          <cell r="D435" t="str">
            <v>E0265</v>
          </cell>
          <cell r="AT435">
            <v>0</v>
          </cell>
        </row>
        <row r="436">
          <cell r="D436" t="str">
            <v>E0266</v>
          </cell>
          <cell r="AT436">
            <v>0</v>
          </cell>
        </row>
        <row r="437">
          <cell r="D437" t="str">
            <v>E0267</v>
          </cell>
          <cell r="AT437">
            <v>0</v>
          </cell>
        </row>
        <row r="438">
          <cell r="D438" t="str">
            <v>E0268</v>
          </cell>
          <cell r="AT438">
            <v>0</v>
          </cell>
        </row>
        <row r="439">
          <cell r="D439" t="str">
            <v>E0269</v>
          </cell>
          <cell r="AT439">
            <v>0</v>
          </cell>
        </row>
        <row r="440">
          <cell r="D440" t="str">
            <v>E0270</v>
          </cell>
          <cell r="E440">
            <v>29</v>
          </cell>
          <cell r="AT440">
            <v>29</v>
          </cell>
        </row>
        <row r="441">
          <cell r="D441" t="str">
            <v>E0271</v>
          </cell>
          <cell r="AT441">
            <v>0</v>
          </cell>
        </row>
        <row r="442">
          <cell r="D442" t="str">
            <v>E0272</v>
          </cell>
          <cell r="AT442">
            <v>0</v>
          </cell>
        </row>
        <row r="443">
          <cell r="D443" t="str">
            <v>E0273</v>
          </cell>
          <cell r="AT443">
            <v>0</v>
          </cell>
        </row>
        <row r="444">
          <cell r="D444" t="str">
            <v>E0274</v>
          </cell>
          <cell r="AT444">
            <v>0</v>
          </cell>
        </row>
        <row r="445">
          <cell r="D445" t="str">
            <v>E0275</v>
          </cell>
          <cell r="AT445">
            <v>0</v>
          </cell>
        </row>
        <row r="446">
          <cell r="D446" t="str">
            <v>E0280</v>
          </cell>
          <cell r="AT446">
            <v>0</v>
          </cell>
        </row>
        <row r="447">
          <cell r="D447" t="str">
            <v>E0290</v>
          </cell>
          <cell r="AT447">
            <v>0</v>
          </cell>
        </row>
        <row r="448">
          <cell r="D448" t="str">
            <v>E0300</v>
          </cell>
          <cell r="AT448">
            <v>0</v>
          </cell>
        </row>
        <row r="449">
          <cell r="D449" t="str">
            <v>E0310</v>
          </cell>
          <cell r="AT449">
            <v>0</v>
          </cell>
        </row>
        <row r="450">
          <cell r="D450" t="str">
            <v>E0320</v>
          </cell>
          <cell r="AT450">
            <v>0</v>
          </cell>
        </row>
        <row r="451">
          <cell r="D451" t="str">
            <v>E0330</v>
          </cell>
          <cell r="AT451">
            <v>0</v>
          </cell>
        </row>
        <row r="452">
          <cell r="D452" t="str">
            <v>E0340</v>
          </cell>
          <cell r="AT452">
            <v>0</v>
          </cell>
        </row>
        <row r="453">
          <cell r="D453" t="str">
            <v>E0350</v>
          </cell>
          <cell r="AT453">
            <v>0</v>
          </cell>
        </row>
        <row r="454">
          <cell r="D454" t="str">
            <v>E0360</v>
          </cell>
          <cell r="E454">
            <v>1</v>
          </cell>
          <cell r="AT454">
            <v>1</v>
          </cell>
        </row>
        <row r="455">
          <cell r="D455" t="str">
            <v>E0370</v>
          </cell>
          <cell r="AT455">
            <v>0</v>
          </cell>
        </row>
        <row r="456">
          <cell r="D456" t="str">
            <v>E0380</v>
          </cell>
          <cell r="AT456">
            <v>0</v>
          </cell>
        </row>
        <row r="457">
          <cell r="D457" t="str">
            <v>E0388</v>
          </cell>
          <cell r="AT457">
            <v>0</v>
          </cell>
        </row>
        <row r="458">
          <cell r="D458" t="str">
            <v>E0390</v>
          </cell>
          <cell r="AT458">
            <v>0</v>
          </cell>
        </row>
        <row r="459">
          <cell r="D459" t="str">
            <v>E0410</v>
          </cell>
          <cell r="AT459">
            <v>0</v>
          </cell>
        </row>
        <row r="460">
          <cell r="D460" t="str">
            <v>E0420</v>
          </cell>
          <cell r="AT460">
            <v>0</v>
          </cell>
        </row>
        <row r="461">
          <cell r="D461" t="str">
            <v>E0428</v>
          </cell>
          <cell r="AT461">
            <v>0</v>
          </cell>
        </row>
        <row r="462">
          <cell r="D462" t="str">
            <v>E0429</v>
          </cell>
          <cell r="AT462">
            <v>0</v>
          </cell>
        </row>
        <row r="463">
          <cell r="D463" t="str">
            <v>E0430</v>
          </cell>
          <cell r="AT463">
            <v>0</v>
          </cell>
        </row>
        <row r="464">
          <cell r="D464" t="str">
            <v>E0435</v>
          </cell>
          <cell r="AT464">
            <v>0</v>
          </cell>
        </row>
        <row r="465">
          <cell r="D465" t="str">
            <v>E0440</v>
          </cell>
          <cell r="AT465">
            <v>0</v>
          </cell>
        </row>
        <row r="466">
          <cell r="D466" t="str">
            <v>E0445</v>
          </cell>
          <cell r="AT466">
            <v>0</v>
          </cell>
        </row>
        <row r="467">
          <cell r="D467" t="str">
            <v>E0450</v>
          </cell>
          <cell r="AT467">
            <v>0</v>
          </cell>
        </row>
        <row r="468">
          <cell r="D468" t="str">
            <v>E0460</v>
          </cell>
          <cell r="AT468">
            <v>0</v>
          </cell>
        </row>
        <row r="469">
          <cell r="D469" t="str">
            <v>E0470</v>
          </cell>
          <cell r="AT469">
            <v>0</v>
          </cell>
        </row>
        <row r="470">
          <cell r="D470" t="str">
            <v>E0480</v>
          </cell>
          <cell r="AT470">
            <v>0</v>
          </cell>
        </row>
        <row r="471">
          <cell r="D471" t="str">
            <v>E0490</v>
          </cell>
          <cell r="AT471">
            <v>0</v>
          </cell>
        </row>
        <row r="472">
          <cell r="D472" t="str">
            <v>E0500</v>
          </cell>
          <cell r="AT472">
            <v>0</v>
          </cell>
        </row>
        <row r="473">
          <cell r="D473" t="str">
            <v>E0510</v>
          </cell>
          <cell r="AT473">
            <v>0</v>
          </cell>
        </row>
        <row r="474">
          <cell r="D474" t="str">
            <v>E0520</v>
          </cell>
          <cell r="AT474">
            <v>0</v>
          </cell>
        </row>
        <row r="475">
          <cell r="D475" t="str">
            <v>E0530</v>
          </cell>
          <cell r="AT475">
            <v>0</v>
          </cell>
        </row>
        <row r="476">
          <cell r="D476" t="str">
            <v>E0540</v>
          </cell>
          <cell r="AT476">
            <v>0</v>
          </cell>
        </row>
        <row r="477">
          <cell r="D477" t="str">
            <v>E0545</v>
          </cell>
          <cell r="AT477">
            <v>0</v>
          </cell>
        </row>
        <row r="478">
          <cell r="D478" t="str">
            <v>E0550</v>
          </cell>
          <cell r="AT478">
            <v>0</v>
          </cell>
        </row>
        <row r="479">
          <cell r="D479" t="str">
            <v>E0560</v>
          </cell>
          <cell r="AT479">
            <v>0</v>
          </cell>
        </row>
        <row r="480">
          <cell r="D480" t="str">
            <v>32690</v>
          </cell>
          <cell r="AT480">
            <v>0</v>
          </cell>
        </row>
        <row r="481">
          <cell r="D481" t="str">
            <v>E0570</v>
          </cell>
          <cell r="AT481">
            <v>0</v>
          </cell>
        </row>
        <row r="482">
          <cell r="D482" t="str">
            <v>E0580</v>
          </cell>
          <cell r="AT482">
            <v>0</v>
          </cell>
        </row>
        <row r="483">
          <cell r="D483" t="str">
            <v>E0590</v>
          </cell>
          <cell r="AT483">
            <v>0</v>
          </cell>
        </row>
        <row r="484">
          <cell r="D484" t="str">
            <v>E0600</v>
          </cell>
          <cell r="AT484">
            <v>0</v>
          </cell>
        </row>
        <row r="485">
          <cell r="D485" t="str">
            <v>E0602</v>
          </cell>
          <cell r="AT485">
            <v>0</v>
          </cell>
        </row>
        <row r="486">
          <cell r="D486" t="str">
            <v>E0605</v>
          </cell>
          <cell r="AT486">
            <v>0</v>
          </cell>
        </row>
        <row r="487">
          <cell r="D487" t="str">
            <v>E0610</v>
          </cell>
          <cell r="AT487">
            <v>0</v>
          </cell>
        </row>
        <row r="488">
          <cell r="D488" t="str">
            <v>E0620</v>
          </cell>
          <cell r="AT488">
            <v>0</v>
          </cell>
        </row>
        <row r="489">
          <cell r="D489" t="str">
            <v>E0650</v>
          </cell>
          <cell r="AT489">
            <v>0</v>
          </cell>
        </row>
        <row r="490">
          <cell r="D490" t="str">
            <v>E0660</v>
          </cell>
          <cell r="AT490">
            <v>0</v>
          </cell>
        </row>
        <row r="491">
          <cell r="D491" t="str">
            <v>E0670</v>
          </cell>
          <cell r="AT491">
            <v>0</v>
          </cell>
        </row>
        <row r="492">
          <cell r="D492" t="str">
            <v>E0675</v>
          </cell>
          <cell r="AT492">
            <v>0</v>
          </cell>
        </row>
        <row r="493">
          <cell r="D493" t="str">
            <v>E0680</v>
          </cell>
          <cell r="AT493">
            <v>0</v>
          </cell>
        </row>
        <row r="494">
          <cell r="D494" t="str">
            <v>E0690</v>
          </cell>
          <cell r="AT494">
            <v>0</v>
          </cell>
        </row>
        <row r="495">
          <cell r="D495" t="str">
            <v>E0700</v>
          </cell>
          <cell r="AT495">
            <v>0</v>
          </cell>
        </row>
        <row r="496">
          <cell r="D496" t="str">
            <v>E0710</v>
          </cell>
          <cell r="AT496">
            <v>0</v>
          </cell>
        </row>
        <row r="498">
          <cell r="E498">
            <v>6200</v>
          </cell>
        </row>
        <row r="508">
          <cell r="E508">
            <v>-141</v>
          </cell>
        </row>
        <row r="512">
          <cell r="D512" t="str">
            <v>Q0010</v>
          </cell>
          <cell r="AT512">
            <v>0</v>
          </cell>
        </row>
        <row r="513">
          <cell r="D513" t="str">
            <v>Q0015</v>
          </cell>
          <cell r="AT513">
            <v>0</v>
          </cell>
        </row>
        <row r="514">
          <cell r="D514" t="str">
            <v>Q0020</v>
          </cell>
          <cell r="AT514">
            <v>0</v>
          </cell>
        </row>
        <row r="515">
          <cell r="D515" t="str">
            <v>Q0030</v>
          </cell>
          <cell r="AT515">
            <v>0</v>
          </cell>
        </row>
        <row r="516">
          <cell r="D516" t="str">
            <v>Q0040</v>
          </cell>
          <cell r="AT516">
            <v>0</v>
          </cell>
        </row>
        <row r="517">
          <cell r="D517" t="str">
            <v>Q0050</v>
          </cell>
          <cell r="AT517">
            <v>0</v>
          </cell>
        </row>
        <row r="518">
          <cell r="D518" t="str">
            <v>Q0060</v>
          </cell>
          <cell r="AT518">
            <v>0</v>
          </cell>
        </row>
        <row r="519">
          <cell r="D519" t="str">
            <v>Q0070</v>
          </cell>
          <cell r="AT519">
            <v>0</v>
          </cell>
        </row>
        <row r="520">
          <cell r="D520" t="str">
            <v>Q0080</v>
          </cell>
          <cell r="AT520">
            <v>0</v>
          </cell>
        </row>
        <row r="521">
          <cell r="D521" t="str">
            <v>Q0090</v>
          </cell>
          <cell r="AT521">
            <v>0</v>
          </cell>
        </row>
        <row r="522">
          <cell r="D522" t="str">
            <v>Q0100</v>
          </cell>
          <cell r="AT522">
            <v>0</v>
          </cell>
        </row>
        <row r="523">
          <cell r="D523" t="str">
            <v>Q0110</v>
          </cell>
          <cell r="AT523">
            <v>0</v>
          </cell>
        </row>
        <row r="524">
          <cell r="D524" t="str">
            <v>Q0120</v>
          </cell>
          <cell r="AT524">
            <v>0</v>
          </cell>
        </row>
        <row r="525">
          <cell r="D525" t="str">
            <v>Q0130</v>
          </cell>
          <cell r="AT525">
            <v>0</v>
          </cell>
        </row>
        <row r="526">
          <cell r="D526" t="str">
            <v>Q0140</v>
          </cell>
          <cell r="AT526">
            <v>0</v>
          </cell>
        </row>
        <row r="527">
          <cell r="D527" t="str">
            <v>Q0150</v>
          </cell>
          <cell r="E527">
            <v>274</v>
          </cell>
          <cell r="F527"/>
          <cell r="G527"/>
          <cell r="H527"/>
          <cell r="I527"/>
          <cell r="J527"/>
          <cell r="K527"/>
          <cell r="L527"/>
          <cell r="M527"/>
          <cell r="N527"/>
          <cell r="O527"/>
          <cell r="P527"/>
          <cell r="Q527"/>
          <cell r="R527"/>
          <cell r="S527"/>
          <cell r="T527"/>
          <cell r="U527"/>
          <cell r="V527"/>
          <cell r="W527"/>
          <cell r="X527"/>
          <cell r="Y527"/>
          <cell r="Z527"/>
          <cell r="AA527"/>
          <cell r="AB527"/>
          <cell r="AC527"/>
          <cell r="AD527"/>
          <cell r="AE527"/>
          <cell r="AF527"/>
          <cell r="AG527"/>
          <cell r="AH527"/>
          <cell r="AI527"/>
          <cell r="AJ527"/>
          <cell r="AK527"/>
          <cell r="AL527"/>
          <cell r="AM527"/>
          <cell r="AN527"/>
          <cell r="AO527"/>
          <cell r="AP527"/>
          <cell r="AQ527"/>
          <cell r="AR527"/>
          <cell r="AS527"/>
        </row>
        <row r="528">
          <cell r="D528" t="str">
            <v>Q0160</v>
          </cell>
          <cell r="E528">
            <v>0</v>
          </cell>
          <cell r="F528"/>
          <cell r="G528"/>
          <cell r="H528"/>
          <cell r="I528"/>
          <cell r="J528"/>
          <cell r="K528"/>
          <cell r="L528"/>
          <cell r="M528"/>
          <cell r="N528"/>
          <cell r="O528"/>
          <cell r="P528"/>
          <cell r="Q528"/>
          <cell r="R528"/>
          <cell r="S528"/>
          <cell r="T528"/>
          <cell r="U528"/>
          <cell r="V528"/>
          <cell r="W528"/>
          <cell r="X528"/>
          <cell r="Y528"/>
          <cell r="Z528"/>
          <cell r="AA528"/>
          <cell r="AB528"/>
          <cell r="AC528"/>
          <cell r="AD528"/>
          <cell r="AE528"/>
          <cell r="AF528"/>
          <cell r="AG528"/>
          <cell r="AH528"/>
          <cell r="AI528"/>
          <cell r="AJ528"/>
          <cell r="AK528"/>
          <cell r="AL528"/>
          <cell r="AM528"/>
          <cell r="AN528"/>
          <cell r="AO528"/>
          <cell r="AP528"/>
          <cell r="AQ528"/>
          <cell r="AR528"/>
          <cell r="AS528"/>
          <cell r="AT528">
            <v>0</v>
          </cell>
        </row>
        <row r="529">
          <cell r="D529" t="str">
            <v>Q0170</v>
          </cell>
          <cell r="E529">
            <v>0</v>
          </cell>
          <cell r="F529"/>
          <cell r="G529"/>
          <cell r="H529"/>
          <cell r="I529"/>
          <cell r="J529"/>
          <cell r="K529"/>
          <cell r="L529"/>
          <cell r="M529"/>
          <cell r="N529"/>
          <cell r="O529"/>
          <cell r="P529"/>
          <cell r="Q529"/>
          <cell r="R529"/>
          <cell r="S529"/>
          <cell r="T529"/>
          <cell r="U529"/>
          <cell r="V529"/>
          <cell r="W529"/>
          <cell r="X529"/>
          <cell r="Y529"/>
          <cell r="Z529"/>
          <cell r="AA529"/>
          <cell r="AB529"/>
          <cell r="AC529"/>
          <cell r="AD529"/>
          <cell r="AE529"/>
          <cell r="AF529"/>
          <cell r="AG529"/>
          <cell r="AH529"/>
          <cell r="AI529"/>
          <cell r="AJ529"/>
          <cell r="AK529"/>
          <cell r="AL529"/>
          <cell r="AM529"/>
          <cell r="AN529"/>
          <cell r="AO529"/>
          <cell r="AP529"/>
          <cell r="AQ529"/>
          <cell r="AR529"/>
          <cell r="AS529"/>
          <cell r="AT529">
            <v>0</v>
          </cell>
        </row>
        <row r="530">
          <cell r="D530" t="str">
            <v>Q0180</v>
          </cell>
          <cell r="E530">
            <v>0</v>
          </cell>
          <cell r="F530"/>
          <cell r="G530"/>
          <cell r="H530"/>
          <cell r="I530"/>
          <cell r="J530"/>
          <cell r="K530"/>
          <cell r="L530"/>
          <cell r="M530"/>
          <cell r="N530"/>
          <cell r="O530"/>
          <cell r="P530"/>
          <cell r="Q530"/>
          <cell r="R530"/>
          <cell r="S530"/>
          <cell r="T530"/>
          <cell r="U530"/>
          <cell r="V530"/>
          <cell r="W530"/>
          <cell r="X530"/>
          <cell r="Y530"/>
          <cell r="Z530"/>
          <cell r="AA530"/>
          <cell r="AB530"/>
          <cell r="AC530"/>
          <cell r="AD530"/>
          <cell r="AE530"/>
          <cell r="AF530"/>
          <cell r="AG530"/>
          <cell r="AH530"/>
          <cell r="AI530"/>
          <cell r="AJ530"/>
          <cell r="AK530"/>
          <cell r="AL530"/>
          <cell r="AM530"/>
          <cell r="AN530"/>
          <cell r="AO530"/>
          <cell r="AP530"/>
          <cell r="AQ530"/>
          <cell r="AR530"/>
          <cell r="AS530"/>
          <cell r="AT530">
            <v>0</v>
          </cell>
        </row>
        <row r="531">
          <cell r="D531" t="str">
            <v>Q0190</v>
          </cell>
          <cell r="AT531">
            <v>0</v>
          </cell>
        </row>
        <row r="532">
          <cell r="D532" t="str">
            <v>Q0200</v>
          </cell>
          <cell r="AT532">
            <v>0</v>
          </cell>
        </row>
        <row r="533">
          <cell r="D533" t="str">
            <v>Q0210</v>
          </cell>
          <cell r="AT533">
            <v>0</v>
          </cell>
        </row>
        <row r="534">
          <cell r="D534" t="str">
            <v>Q0220</v>
          </cell>
          <cell r="AT534">
            <v>0</v>
          </cell>
        </row>
        <row r="535">
          <cell r="D535" t="str">
            <v>Q0225</v>
          </cell>
          <cell r="AT535">
            <v>0</v>
          </cell>
        </row>
        <row r="536">
          <cell r="D536" t="str">
            <v>Q0230</v>
          </cell>
          <cell r="AT536">
            <v>0</v>
          </cell>
        </row>
        <row r="537">
          <cell r="D537" t="str">
            <v>Q0240</v>
          </cell>
          <cell r="AT537">
            <v>0</v>
          </cell>
        </row>
        <row r="538">
          <cell r="D538" t="str">
            <v>Q0245</v>
          </cell>
          <cell r="AT538">
            <v>0</v>
          </cell>
        </row>
        <row r="539">
          <cell r="D539" t="str">
            <v>Q0250</v>
          </cell>
          <cell r="AT539">
            <v>0</v>
          </cell>
        </row>
        <row r="540">
          <cell r="D540" t="str">
            <v>Q0260</v>
          </cell>
          <cell r="AT540">
            <v>0</v>
          </cell>
        </row>
        <row r="541">
          <cell r="D541" t="str">
            <v>Q0270</v>
          </cell>
          <cell r="AT541">
            <v>0</v>
          </cell>
        </row>
        <row r="542">
          <cell r="D542" t="str">
            <v>Q0272</v>
          </cell>
          <cell r="AT542">
            <v>0</v>
          </cell>
        </row>
        <row r="543">
          <cell r="D543" t="str">
            <v>Q0274</v>
          </cell>
          <cell r="AT543">
            <v>0</v>
          </cell>
        </row>
        <row r="544">
          <cell r="D544" t="str">
            <v>Q0280</v>
          </cell>
          <cell r="AT544">
            <v>0</v>
          </cell>
        </row>
        <row r="545">
          <cell r="D545" t="str">
            <v>Q0290</v>
          </cell>
          <cell r="AT545">
            <v>0</v>
          </cell>
        </row>
        <row r="546">
          <cell r="D546" t="str">
            <v>Q0300</v>
          </cell>
          <cell r="AT546">
            <v>0</v>
          </cell>
        </row>
        <row r="547">
          <cell r="D547" t="str">
            <v>Q0310</v>
          </cell>
          <cell r="AT547">
            <v>0</v>
          </cell>
        </row>
        <row r="548">
          <cell r="D548" t="str">
            <v>Q0320</v>
          </cell>
          <cell r="AT548">
            <v>0</v>
          </cell>
        </row>
        <row r="549">
          <cell r="D549" t="str">
            <v>Q0330</v>
          </cell>
          <cell r="AT549">
            <v>0</v>
          </cell>
        </row>
        <row r="550">
          <cell r="D550" t="str">
            <v>Q0331</v>
          </cell>
          <cell r="AT550">
            <v>0</v>
          </cell>
        </row>
        <row r="551">
          <cell r="D551" t="str">
            <v>Q0332</v>
          </cell>
          <cell r="AT551">
            <v>0</v>
          </cell>
        </row>
        <row r="552">
          <cell r="D552" t="str">
            <v>Q0334</v>
          </cell>
          <cell r="AT552">
            <v>0</v>
          </cell>
        </row>
        <row r="553">
          <cell r="D553" t="str">
            <v>Q0335</v>
          </cell>
          <cell r="AT553">
            <v>0</v>
          </cell>
        </row>
        <row r="554">
          <cell r="D554" t="str">
            <v>Q0340</v>
          </cell>
          <cell r="AT554">
            <v>0</v>
          </cell>
        </row>
        <row r="555">
          <cell r="D555" t="str">
            <v>Q0350</v>
          </cell>
          <cell r="AT555">
            <v>0</v>
          </cell>
        </row>
        <row r="556">
          <cell r="D556" t="str">
            <v>Q0351</v>
          </cell>
          <cell r="AT556">
            <v>0</v>
          </cell>
        </row>
        <row r="557">
          <cell r="D557" t="str">
            <v>Q0354</v>
          </cell>
          <cell r="AT557">
            <v>0</v>
          </cell>
        </row>
        <row r="558">
          <cell r="D558" t="str">
            <v>Q0360</v>
          </cell>
          <cell r="AT558">
            <v>0</v>
          </cell>
        </row>
        <row r="559">
          <cell r="D559" t="str">
            <v>Q0370</v>
          </cell>
          <cell r="AT559">
            <v>0</v>
          </cell>
        </row>
        <row r="560">
          <cell r="D560" t="str">
            <v>Q0470</v>
          </cell>
          <cell r="AT560">
            <v>0</v>
          </cell>
        </row>
        <row r="561">
          <cell r="D561" t="str">
            <v>Q0480</v>
          </cell>
          <cell r="AT561">
            <v>0</v>
          </cell>
        </row>
        <row r="562">
          <cell r="D562" t="str">
            <v>Q0490</v>
          </cell>
          <cell r="AT562">
            <v>0</v>
          </cell>
        </row>
        <row r="563">
          <cell r="D563" t="str">
            <v>Q0500</v>
          </cell>
          <cell r="AT563">
            <v>0</v>
          </cell>
        </row>
        <row r="564">
          <cell r="D564" t="str">
            <v>Q0590</v>
          </cell>
          <cell r="AT564">
            <v>0</v>
          </cell>
        </row>
        <row r="565">
          <cell r="D565" t="str">
            <v>Q0600</v>
          </cell>
          <cell r="AT565">
            <v>0</v>
          </cell>
        </row>
        <row r="566">
          <cell r="D566" t="str">
            <v>Q0610</v>
          </cell>
          <cell r="AT566">
            <v>0</v>
          </cell>
        </row>
        <row r="567">
          <cell r="D567" t="str">
            <v>Q0620</v>
          </cell>
          <cell r="AT567">
            <v>0</v>
          </cell>
        </row>
        <row r="569">
          <cell r="E569">
            <v>75</v>
          </cell>
        </row>
        <row r="591">
          <cell r="E591">
            <v>5</v>
          </cell>
        </row>
        <row r="614">
          <cell r="E614">
            <v>1E-10</v>
          </cell>
        </row>
        <row r="615">
          <cell r="E615">
            <v>1E-10</v>
          </cell>
        </row>
      </sheetData>
      <sheetData sheetId="3" refreshError="1"/>
      <sheetData sheetId="4" refreshError="1"/>
      <sheetData sheetId="5" refreshError="1">
        <row r="8">
          <cell r="E8" t="str">
            <v>42530AA</v>
          </cell>
          <cell r="F8">
            <v>0</v>
          </cell>
        </row>
        <row r="9">
          <cell r="E9" t="str">
            <v>42530DL</v>
          </cell>
          <cell r="F9">
            <v>0</v>
          </cell>
        </row>
        <row r="10">
          <cell r="E10" t="str">
            <v>42530AD</v>
          </cell>
          <cell r="F10">
            <v>0</v>
          </cell>
        </row>
        <row r="11">
          <cell r="E11" t="str">
            <v>42530AQ</v>
          </cell>
          <cell r="F11">
            <v>0</v>
          </cell>
        </row>
        <row r="12">
          <cell r="E12" t="str">
            <v>42530EX</v>
          </cell>
          <cell r="F12">
            <v>0</v>
          </cell>
        </row>
        <row r="13">
          <cell r="E13" t="str">
            <v>42530TR</v>
          </cell>
          <cell r="F13">
            <v>0</v>
          </cell>
        </row>
        <row r="15">
          <cell r="E15" t="str">
            <v>42580AA</v>
          </cell>
          <cell r="F15">
            <v>0</v>
          </cell>
        </row>
        <row r="16">
          <cell r="E16" t="str">
            <v>42580DL</v>
          </cell>
          <cell r="F16">
            <v>0</v>
          </cell>
        </row>
        <row r="17">
          <cell r="E17" t="str">
            <v>42580AP</v>
          </cell>
          <cell r="F17">
            <v>0</v>
          </cell>
        </row>
        <row r="18">
          <cell r="E18" t="str">
            <v>42580EX</v>
          </cell>
          <cell r="F18">
            <v>0</v>
          </cell>
        </row>
        <row r="19">
          <cell r="E19" t="str">
            <v>42580TR</v>
          </cell>
          <cell r="F19">
            <v>0</v>
          </cell>
        </row>
        <row r="21">
          <cell r="E21" t="str">
            <v>69510AA</v>
          </cell>
          <cell r="F21">
            <v>0</v>
          </cell>
        </row>
        <row r="22">
          <cell r="E22" t="str">
            <v>69510AQ</v>
          </cell>
          <cell r="F22">
            <v>0</v>
          </cell>
        </row>
        <row r="23">
          <cell r="E23" t="str">
            <v>69510AD</v>
          </cell>
          <cell r="F23">
            <v>0</v>
          </cell>
        </row>
        <row r="24">
          <cell r="E24" t="str">
            <v>69510AP</v>
          </cell>
          <cell r="F24">
            <v>0</v>
          </cell>
        </row>
        <row r="25">
          <cell r="E25" t="str">
            <v>69510UW</v>
          </cell>
          <cell r="F25">
            <v>0</v>
          </cell>
        </row>
        <row r="26">
          <cell r="E26" t="str">
            <v>69510RC</v>
          </cell>
          <cell r="F26">
            <v>0</v>
          </cell>
        </row>
        <row r="27">
          <cell r="E27" t="str">
            <v>69510DL</v>
          </cell>
          <cell r="F27">
            <v>0</v>
          </cell>
        </row>
        <row r="28">
          <cell r="E28" t="str">
            <v>69510EX</v>
          </cell>
          <cell r="F28">
            <v>0</v>
          </cell>
        </row>
        <row r="30">
          <cell r="E30" t="str">
            <v>69515AA</v>
          </cell>
          <cell r="F30">
            <v>0</v>
          </cell>
        </row>
        <row r="31">
          <cell r="E31" t="str">
            <v>69515AQ</v>
          </cell>
          <cell r="F31">
            <v>0</v>
          </cell>
        </row>
        <row r="32">
          <cell r="E32" t="str">
            <v>69515AP</v>
          </cell>
          <cell r="F32">
            <v>0</v>
          </cell>
        </row>
        <row r="33">
          <cell r="E33" t="str">
            <v>69515UW</v>
          </cell>
          <cell r="F33">
            <v>0</v>
          </cell>
        </row>
        <row r="34">
          <cell r="E34" t="str">
            <v>69515RC</v>
          </cell>
          <cell r="F34">
            <v>0</v>
          </cell>
        </row>
        <row r="35">
          <cell r="E35" t="str">
            <v>69515DL</v>
          </cell>
          <cell r="F35">
            <v>0</v>
          </cell>
        </row>
        <row r="36">
          <cell r="E36" t="str">
            <v>69515EX</v>
          </cell>
          <cell r="F36">
            <v>0</v>
          </cell>
        </row>
        <row r="38">
          <cell r="E38" t="str">
            <v>36590OO</v>
          </cell>
          <cell r="F38">
            <v>0</v>
          </cell>
        </row>
        <row r="39">
          <cell r="E39" t="str">
            <v>36591OO</v>
          </cell>
          <cell r="F39">
            <v>0</v>
          </cell>
        </row>
        <row r="40">
          <cell r="E40" t="str">
            <v>16010XPDVR</v>
          </cell>
          <cell r="F40">
            <v>0</v>
          </cell>
        </row>
        <row r="41">
          <cell r="E41">
            <v>5650</v>
          </cell>
        </row>
        <row r="42">
          <cell r="E42" t="str">
            <v>L0570</v>
          </cell>
          <cell r="F42">
            <v>0</v>
          </cell>
        </row>
        <row r="43">
          <cell r="E43" t="str">
            <v>E0530</v>
          </cell>
          <cell r="F43">
            <v>0</v>
          </cell>
        </row>
        <row r="44">
          <cell r="E44" t="str">
            <v>R0270</v>
          </cell>
          <cell r="F44">
            <v>0</v>
          </cell>
        </row>
        <row r="46">
          <cell r="E46" t="str">
            <v>UK FRS12</v>
          </cell>
          <cell r="F46">
            <v>0</v>
          </cell>
        </row>
        <row r="49">
          <cell r="E49" t="str">
            <v>32040OO</v>
          </cell>
          <cell r="F49">
            <v>0</v>
          </cell>
        </row>
        <row r="50">
          <cell r="E50" t="str">
            <v>33040OO</v>
          </cell>
          <cell r="F50">
            <v>0</v>
          </cell>
        </row>
        <row r="51">
          <cell r="E51" t="str">
            <v>36549OO</v>
          </cell>
          <cell r="F51">
            <v>0</v>
          </cell>
        </row>
        <row r="52">
          <cell r="E52" t="str">
            <v>37130OO</v>
          </cell>
          <cell r="F52">
            <v>0</v>
          </cell>
        </row>
        <row r="53">
          <cell r="E53" t="str">
            <v>37145OO</v>
          </cell>
          <cell r="F53">
            <v>0</v>
          </cell>
        </row>
        <row r="54">
          <cell r="E54" t="str">
            <v>37425OO</v>
          </cell>
          <cell r="F54">
            <v>0</v>
          </cell>
        </row>
        <row r="55">
          <cell r="E55" t="str">
            <v>37435OO</v>
          </cell>
          <cell r="F55">
            <v>0</v>
          </cell>
        </row>
        <row r="56">
          <cell r="E56" t="str">
            <v>R0180</v>
          </cell>
          <cell r="F56">
            <v>0</v>
          </cell>
        </row>
        <row r="57">
          <cell r="E57" t="str">
            <v>51655OO</v>
          </cell>
          <cell r="F57">
            <v>0</v>
          </cell>
        </row>
        <row r="58">
          <cell r="E58" t="str">
            <v>51660OO</v>
          </cell>
          <cell r="F58">
            <v>0</v>
          </cell>
        </row>
        <row r="59">
          <cell r="E59" t="str">
            <v>51665OO</v>
          </cell>
          <cell r="F59">
            <v>0</v>
          </cell>
        </row>
        <row r="60">
          <cell r="E60" t="str">
            <v>51675OO</v>
          </cell>
          <cell r="F60">
            <v>0</v>
          </cell>
        </row>
        <row r="61">
          <cell r="E61" t="str">
            <v>51670OO</v>
          </cell>
          <cell r="F61">
            <v>0</v>
          </cell>
        </row>
        <row r="64">
          <cell r="E64" t="str">
            <v>37116OO</v>
          </cell>
          <cell r="F64">
            <v>0</v>
          </cell>
        </row>
        <row r="65">
          <cell r="E65" t="str">
            <v>37117OO</v>
          </cell>
          <cell r="F65">
            <v>0</v>
          </cell>
        </row>
        <row r="66">
          <cell r="E66" t="str">
            <v>37126OO</v>
          </cell>
          <cell r="F66">
            <v>0</v>
          </cell>
        </row>
        <row r="67">
          <cell r="E67" t="str">
            <v>37127OO</v>
          </cell>
          <cell r="F67">
            <v>0</v>
          </cell>
        </row>
        <row r="68">
          <cell r="E68" t="str">
            <v>37150OO</v>
          </cell>
          <cell r="F68">
            <v>0</v>
          </cell>
        </row>
        <row r="69">
          <cell r="E69" t="str">
            <v>37151OO</v>
          </cell>
          <cell r="F69">
            <v>0</v>
          </cell>
        </row>
        <row r="70">
          <cell r="E70" t="str">
            <v>E0660</v>
          </cell>
          <cell r="F70">
            <v>0</v>
          </cell>
        </row>
        <row r="71">
          <cell r="E71" t="str">
            <v>E0670</v>
          </cell>
          <cell r="F71">
            <v>0</v>
          </cell>
        </row>
        <row r="74">
          <cell r="E74" t="str">
            <v>L0440</v>
          </cell>
          <cell r="F74">
            <v>0</v>
          </cell>
        </row>
        <row r="75">
          <cell r="E75" t="str">
            <v>L0450</v>
          </cell>
          <cell r="F75">
            <v>0</v>
          </cell>
        </row>
        <row r="76">
          <cell r="E76" t="str">
            <v>L0480</v>
          </cell>
          <cell r="F76">
            <v>6338</v>
          </cell>
        </row>
        <row r="77">
          <cell r="E77" t="str">
            <v>A0683</v>
          </cell>
          <cell r="F77">
            <v>0</v>
          </cell>
        </row>
        <row r="79">
          <cell r="E79" t="str">
            <v>UK FAS109T</v>
          </cell>
          <cell r="F79">
            <v>0</v>
          </cell>
        </row>
        <row r="80">
          <cell r="E80" t="str">
            <v>UK FAS109TA</v>
          </cell>
          <cell r="F80">
            <v>0</v>
          </cell>
        </row>
        <row r="81">
          <cell r="E81" t="str">
            <v>UK FAS109IN</v>
          </cell>
          <cell r="F81">
            <v>0</v>
          </cell>
        </row>
        <row r="82">
          <cell r="E82" t="str">
            <v>UK FAS109INA</v>
          </cell>
          <cell r="F82">
            <v>0</v>
          </cell>
        </row>
        <row r="84">
          <cell r="E84" t="str">
            <v>E0510</v>
          </cell>
          <cell r="F84">
            <v>0</v>
          </cell>
        </row>
        <row r="85">
          <cell r="E85" t="str">
            <v>E0650</v>
          </cell>
          <cell r="F85">
            <v>0</v>
          </cell>
        </row>
        <row r="86">
          <cell r="E86" t="str">
            <v>E0700</v>
          </cell>
          <cell r="F86">
            <v>0</v>
          </cell>
        </row>
        <row r="87">
          <cell r="E87" t="str">
            <v>E0710</v>
          </cell>
          <cell r="F87">
            <v>0</v>
          </cell>
        </row>
        <row r="89">
          <cell r="E89" t="str">
            <v>UK Deferred Tax</v>
          </cell>
          <cell r="F89">
            <v>0</v>
          </cell>
        </row>
        <row r="92">
          <cell r="E92" t="str">
            <v>40020AA</v>
          </cell>
          <cell r="F92">
            <v>0</v>
          </cell>
        </row>
        <row r="93">
          <cell r="E93" t="str">
            <v>40030AA</v>
          </cell>
          <cell r="F93">
            <v>0</v>
          </cell>
        </row>
        <row r="94">
          <cell r="E94" t="str">
            <v>40320AA</v>
          </cell>
          <cell r="F94">
            <v>0</v>
          </cell>
        </row>
        <row r="95">
          <cell r="E95" t="str">
            <v>40330AA</v>
          </cell>
          <cell r="F95">
            <v>0</v>
          </cell>
        </row>
        <row r="96">
          <cell r="E96" t="str">
            <v>40520AA</v>
          </cell>
          <cell r="F96">
            <v>0</v>
          </cell>
        </row>
        <row r="97">
          <cell r="E97" t="str">
            <v>40530AA</v>
          </cell>
          <cell r="F97">
            <v>0</v>
          </cell>
        </row>
        <row r="98">
          <cell r="E98" t="str">
            <v>41320AA</v>
          </cell>
          <cell r="F98">
            <v>0</v>
          </cell>
        </row>
        <row r="99">
          <cell r="E99" t="str">
            <v>41330AA</v>
          </cell>
          <cell r="F99">
            <v>0</v>
          </cell>
        </row>
        <row r="100">
          <cell r="E100" t="str">
            <v>41520AA</v>
          </cell>
          <cell r="F100">
            <v>0</v>
          </cell>
        </row>
        <row r="101">
          <cell r="E101" t="str">
            <v>41530AA</v>
          </cell>
          <cell r="F101">
            <v>0</v>
          </cell>
        </row>
        <row r="102">
          <cell r="E102" t="str">
            <v>43030AA</v>
          </cell>
          <cell r="F102">
            <v>0</v>
          </cell>
        </row>
        <row r="103">
          <cell r="E103" t="str">
            <v>43080AA</v>
          </cell>
          <cell r="F103">
            <v>0</v>
          </cell>
        </row>
        <row r="106">
          <cell r="E106" t="str">
            <v>18005OO</v>
          </cell>
          <cell r="F106">
            <v>0</v>
          </cell>
        </row>
        <row r="107">
          <cell r="E107" t="str">
            <v>SY010</v>
          </cell>
          <cell r="F107">
            <v>0</v>
          </cell>
        </row>
        <row r="108">
          <cell r="E108" t="str">
            <v>A0210</v>
          </cell>
          <cell r="F108">
            <v>0</v>
          </cell>
        </row>
        <row r="111">
          <cell r="E111" t="str">
            <v>16010XPSPEC</v>
          </cell>
          <cell r="F111">
            <v>0</v>
          </cell>
        </row>
        <row r="112">
          <cell r="E112" t="str">
            <v>37110OOSPEC</v>
          </cell>
          <cell r="F112">
            <v>0</v>
          </cell>
        </row>
        <row r="113">
          <cell r="E113" t="str">
            <v>37115OOSPEC</v>
          </cell>
          <cell r="F113">
            <v>0</v>
          </cell>
        </row>
        <row r="114">
          <cell r="E114" t="str">
            <v>37140OOSPEC</v>
          </cell>
          <cell r="F114">
            <v>0</v>
          </cell>
        </row>
        <row r="117">
          <cell r="E117" t="str">
            <v>E0020</v>
          </cell>
          <cell r="F117">
            <v>0</v>
          </cell>
        </row>
        <row r="118">
          <cell r="E118" t="str">
            <v>E0040</v>
          </cell>
          <cell r="F118">
            <v>0</v>
          </cell>
        </row>
        <row r="119">
          <cell r="E119" t="str">
            <v>E0060</v>
          </cell>
          <cell r="F119">
            <v>0</v>
          </cell>
        </row>
        <row r="120">
          <cell r="E120" t="str">
            <v>R0040</v>
          </cell>
          <cell r="F120">
            <v>0</v>
          </cell>
        </row>
        <row r="121">
          <cell r="E121" t="str">
            <v>R0060</v>
          </cell>
          <cell r="F121">
            <v>0</v>
          </cell>
        </row>
        <row r="122">
          <cell r="E122" t="str">
            <v>R0090</v>
          </cell>
          <cell r="F122">
            <v>0</v>
          </cell>
        </row>
        <row r="126">
          <cell r="E126" t="str">
            <v>E0150</v>
          </cell>
          <cell r="F126">
            <v>0</v>
          </cell>
        </row>
        <row r="127">
          <cell r="E127" t="str">
            <v>E0160</v>
          </cell>
          <cell r="F127">
            <v>0</v>
          </cell>
        </row>
        <row r="129">
          <cell r="E129" t="str">
            <v>E0120</v>
          </cell>
          <cell r="F129">
            <v>0</v>
          </cell>
        </row>
        <row r="130">
          <cell r="E130" t="str">
            <v>E0130</v>
          </cell>
          <cell r="F130">
            <v>0</v>
          </cell>
        </row>
        <row r="132">
          <cell r="E132" t="str">
            <v>E0230</v>
          </cell>
          <cell r="F132">
            <v>0</v>
          </cell>
        </row>
        <row r="133">
          <cell r="E133" t="str">
            <v>E0240</v>
          </cell>
          <cell r="F133">
            <v>0</v>
          </cell>
        </row>
        <row r="134">
          <cell r="E134" t="str">
            <v>A0810</v>
          </cell>
          <cell r="F134">
            <v>0</v>
          </cell>
        </row>
        <row r="135">
          <cell r="E135" t="str">
            <v>A0840</v>
          </cell>
          <cell r="F135">
            <v>0</v>
          </cell>
        </row>
        <row r="138">
          <cell r="E138" t="str">
            <v>E0540</v>
          </cell>
          <cell r="F138">
            <v>-10721</v>
          </cell>
        </row>
        <row r="140">
          <cell r="E140" t="str">
            <v>E0490</v>
          </cell>
          <cell r="F140">
            <v>0</v>
          </cell>
        </row>
        <row r="141">
          <cell r="E141" t="str">
            <v>A0850</v>
          </cell>
          <cell r="F141">
            <v>10721</v>
          </cell>
        </row>
        <row r="144">
          <cell r="E144" t="str">
            <v>E0280</v>
          </cell>
          <cell r="F144">
            <v>-2483</v>
          </cell>
        </row>
        <row r="145">
          <cell r="E145" t="str">
            <v>L0290</v>
          </cell>
          <cell r="F145">
            <v>-2483</v>
          </cell>
        </row>
        <row r="148">
          <cell r="E148" t="str">
            <v>40320AAPSC</v>
          </cell>
          <cell r="F148">
            <v>0</v>
          </cell>
        </row>
        <row r="149">
          <cell r="E149" t="str">
            <v>E0170</v>
          </cell>
          <cell r="F149">
            <v>0</v>
          </cell>
        </row>
        <row r="150">
          <cell r="E150" t="str">
            <v>E0180</v>
          </cell>
          <cell r="F150">
            <v>0</v>
          </cell>
        </row>
        <row r="151">
          <cell r="E151" t="str">
            <v>E0260</v>
          </cell>
          <cell r="F151">
            <v>0</v>
          </cell>
        </row>
        <row r="152">
          <cell r="E152" t="str">
            <v>E0270</v>
          </cell>
          <cell r="F152">
            <v>0</v>
          </cell>
        </row>
        <row r="153">
          <cell r="E153" t="str">
            <v>E0300</v>
          </cell>
          <cell r="F153">
            <v>0</v>
          </cell>
        </row>
        <row r="154">
          <cell r="E154" t="str">
            <v>E0310</v>
          </cell>
          <cell r="F154">
            <v>0</v>
          </cell>
        </row>
        <row r="155">
          <cell r="E155" t="str">
            <v>E0320</v>
          </cell>
          <cell r="F155">
            <v>0</v>
          </cell>
        </row>
        <row r="156">
          <cell r="E156" t="str">
            <v>E0330</v>
          </cell>
          <cell r="F156">
            <v>0</v>
          </cell>
        </row>
        <row r="157">
          <cell r="E157" t="str">
            <v>E0340</v>
          </cell>
          <cell r="F157">
            <v>0</v>
          </cell>
        </row>
        <row r="158">
          <cell r="E158" t="str">
            <v>E0350</v>
          </cell>
          <cell r="F158">
            <v>0</v>
          </cell>
        </row>
        <row r="159">
          <cell r="E159" t="str">
            <v>E0360</v>
          </cell>
          <cell r="F159">
            <v>0</v>
          </cell>
        </row>
        <row r="160">
          <cell r="E160" t="str">
            <v>E0380</v>
          </cell>
          <cell r="F160">
            <v>0</v>
          </cell>
        </row>
        <row r="161">
          <cell r="E161" t="str">
            <v>E0390</v>
          </cell>
          <cell r="F161">
            <v>0</v>
          </cell>
        </row>
        <row r="162">
          <cell r="E162" t="str">
            <v>E0410</v>
          </cell>
          <cell r="F162">
            <v>0</v>
          </cell>
        </row>
        <row r="163">
          <cell r="E163" t="str">
            <v>E0500</v>
          </cell>
          <cell r="F163">
            <v>0</v>
          </cell>
        </row>
        <row r="164">
          <cell r="E164" t="str">
            <v>E0510PSC</v>
          </cell>
          <cell r="F164">
            <v>0</v>
          </cell>
        </row>
        <row r="166">
          <cell r="E166">
            <v>0</v>
          </cell>
        </row>
        <row r="167">
          <cell r="E167">
            <v>0</v>
          </cell>
        </row>
      </sheetData>
      <sheetData sheetId="6" refreshError="1">
        <row r="7">
          <cell r="D7" t="str">
            <v>40001PPPIT</v>
          </cell>
        </row>
        <row r="8">
          <cell r="D8" t="str">
            <v>42501PPPTA</v>
          </cell>
        </row>
        <row r="9">
          <cell r="D9" t="str">
            <v>50501PPPIV</v>
          </cell>
        </row>
        <row r="10">
          <cell r="D10" t="str">
            <v>A0210</v>
          </cell>
        </row>
        <row r="11">
          <cell r="D11" t="str">
            <v>A0220</v>
          </cell>
        </row>
        <row r="12">
          <cell r="D12" t="str">
            <v>L0570</v>
          </cell>
        </row>
        <row r="13">
          <cell r="D13" t="str">
            <v>L0300</v>
          </cell>
        </row>
        <row r="14">
          <cell r="D14" t="str">
            <v>S0130</v>
          </cell>
          <cell r="E14">
            <v>0</v>
          </cell>
        </row>
        <row r="17">
          <cell r="D17" t="str">
            <v>40002PPPIT</v>
          </cell>
        </row>
        <row r="18">
          <cell r="D18" t="str">
            <v>42502PPPTA</v>
          </cell>
        </row>
        <row r="19">
          <cell r="D19" t="str">
            <v>50502PPPIV</v>
          </cell>
        </row>
        <row r="20">
          <cell r="D20" t="str">
            <v>16001XPDPP</v>
          </cell>
          <cell r="E20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mgr &amp; staff"/>
      <sheetName val="Forecast ada Grafik"/>
      <sheetName val="report"/>
      <sheetName val="kriteria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S_BNK"/>
      <sheetName val="ADJ and G_JOURNAL"/>
      <sheetName val="NERACA"/>
      <sheetName val="LABA_RUGI"/>
      <sheetName val="HPP TBM"/>
      <sheetName val="HPP TM"/>
      <sheetName val="ARUS KAS"/>
      <sheetName val="CATATAN FS"/>
      <sheetName val="AT_2012"/>
      <sheetName val="GL"/>
      <sheetName val="PERHITUNGAN ARUS KAS"/>
      <sheetName val="JUNI"/>
      <sheetName val="AL-KUD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C Actg Mar 06"/>
      <sheetName val="AJE-Apr 06"/>
      <sheetName val="Amort"/>
      <sheetName val="Def.cost"/>
      <sheetName val="Others"/>
      <sheetName val="Lead"/>
      <sheetName val="CAJE &amp; CRJE"/>
      <sheetName val="PAJE &amp; PRJE"/>
      <sheetName val="TBLBI Sept 06"/>
      <sheetName val="PAJE &amp; PRJE Dec'06"/>
      <sheetName val="Cash&amp;Bank (A)"/>
      <sheetName val="CC (A-4)"/>
      <sheetName val="AR (C-1)"/>
      <sheetName val="Revenue(10)"/>
      <sheetName val="10-1"/>
      <sheetName val="C-1-1"/>
      <sheetName val="CC (C-1-2)"/>
      <sheetName val="Sheet1"/>
      <sheetName val="AR(C-2)"/>
      <sheetName val="Prepayment (F)"/>
      <sheetName val="OGP (G)"/>
      <sheetName val="Kons Sept 06"/>
      <sheetName val="Investment (I)"/>
      <sheetName val="Top"/>
      <sheetName val="Due from (H)"/>
      <sheetName val="Due to (DD)"/>
      <sheetName val="Other asset (N)"/>
      <sheetName val="N-1"/>
      <sheetName val="AP (AA)"/>
      <sheetName val="Journal Entry AP"/>
      <sheetName val="AJE"/>
      <sheetName val="Tax pay (CC)"/>
      <sheetName val="Accrued (HH)"/>
      <sheetName val="HH-1"/>
      <sheetName val="DTL(JJ)"/>
      <sheetName val="LTL(II)"/>
      <sheetName val="SE(KK)"/>
      <sheetName val="G&amp;A(40)"/>
      <sheetName val="40-1"/>
      <sheetName val="Other (60)"/>
      <sheetName val="60-1"/>
      <sheetName val="60-2"/>
      <sheetName val="DDA-versi GCA"/>
      <sheetName val="Taxes Exp "/>
      <sheetName val="Impairementc FA(ExtraOrd.ltem)"/>
      <sheetName val="GAAP aje"/>
      <sheetName val="ELIMINATION aje"/>
      <sheetName val="BS-deftax"/>
      <sheetName val="PL-deftax"/>
      <sheetName val="Journal Entry (13)"/>
      <sheetName val="DDA-versi PQR"/>
      <sheetName val="FDC Capex LBI (2)"/>
      <sheetName val="Work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"/>
      <sheetName val="CF-DIRECT"/>
      <sheetName val="DEFER-TAX"/>
      <sheetName val="SUMM-P-A"/>
      <sheetName val="COST-SHIP"/>
      <sheetName val="B-BS-IC-CF-HL-RAT"/>
      <sheetName val="C-NOTES"/>
      <sheetName val="E-REV-CS-INV"/>
      <sheetName val="P-A"/>
      <sheetName val="D-COST&amp;EXP"/>
      <sheetName val="A-GL-SUMMARY"/>
      <sheetName val="A_GL_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rate"/>
    </sheetNames>
    <sheetDataSet>
      <sheetData sheetId="0"/>
      <sheetData sheetId="1">
        <row r="2">
          <cell r="A2" t="str">
            <v>DATE</v>
          </cell>
          <cell r="B2" t="str">
            <v>IDR</v>
          </cell>
          <cell r="C2" t="str">
            <v>AUD</v>
          </cell>
          <cell r="D2" t="str">
            <v>SGD</v>
          </cell>
        </row>
        <row r="3">
          <cell r="A3">
            <v>37622</v>
          </cell>
          <cell r="B3">
            <v>8890</v>
          </cell>
          <cell r="C3">
            <v>4995.29</v>
          </cell>
          <cell r="D3">
            <v>5108.3100000000004</v>
          </cell>
        </row>
        <row r="4">
          <cell r="A4">
            <v>37623</v>
          </cell>
          <cell r="B4">
            <v>8890</v>
          </cell>
          <cell r="C4">
            <v>4995.29</v>
          </cell>
          <cell r="D4">
            <v>5108.3100000000004</v>
          </cell>
        </row>
        <row r="5">
          <cell r="A5">
            <v>37624</v>
          </cell>
          <cell r="B5">
            <v>8890</v>
          </cell>
          <cell r="C5">
            <v>4995.29</v>
          </cell>
          <cell r="D5">
            <v>5108.3100000000004</v>
          </cell>
        </row>
        <row r="6">
          <cell r="A6">
            <v>37625</v>
          </cell>
          <cell r="B6">
            <v>8890</v>
          </cell>
          <cell r="C6">
            <v>4995.29</v>
          </cell>
          <cell r="D6">
            <v>5108.3100000000004</v>
          </cell>
        </row>
        <row r="7">
          <cell r="A7">
            <v>37626</v>
          </cell>
          <cell r="B7">
            <v>8890</v>
          </cell>
          <cell r="C7">
            <v>4995.29</v>
          </cell>
          <cell r="D7">
            <v>5108.3100000000004</v>
          </cell>
        </row>
        <row r="8">
          <cell r="A8">
            <v>37627</v>
          </cell>
          <cell r="B8">
            <v>8920</v>
          </cell>
          <cell r="C8">
            <v>5009.47</v>
          </cell>
          <cell r="D8">
            <v>5112.92</v>
          </cell>
        </row>
        <row r="9">
          <cell r="A9">
            <v>37628</v>
          </cell>
          <cell r="B9">
            <v>8920</v>
          </cell>
          <cell r="C9">
            <v>5009.47</v>
          </cell>
          <cell r="D9">
            <v>5112.92</v>
          </cell>
        </row>
        <row r="10">
          <cell r="A10">
            <v>37629</v>
          </cell>
          <cell r="B10">
            <v>8920</v>
          </cell>
          <cell r="C10">
            <v>5009.47</v>
          </cell>
          <cell r="D10">
            <v>5112.92</v>
          </cell>
        </row>
        <row r="11">
          <cell r="A11">
            <v>37630</v>
          </cell>
          <cell r="B11">
            <v>8920</v>
          </cell>
          <cell r="C11">
            <v>5009.47</v>
          </cell>
          <cell r="D11">
            <v>5112.92</v>
          </cell>
        </row>
        <row r="12">
          <cell r="A12">
            <v>37631</v>
          </cell>
          <cell r="B12">
            <v>8920</v>
          </cell>
          <cell r="C12">
            <v>5009.47</v>
          </cell>
          <cell r="D12">
            <v>5112.92</v>
          </cell>
        </row>
        <row r="13">
          <cell r="A13">
            <v>37632</v>
          </cell>
          <cell r="B13">
            <v>8920</v>
          </cell>
          <cell r="C13">
            <v>5009.47</v>
          </cell>
          <cell r="D13">
            <v>5112.92</v>
          </cell>
        </row>
        <row r="14">
          <cell r="A14">
            <v>37633</v>
          </cell>
          <cell r="B14">
            <v>8920</v>
          </cell>
          <cell r="C14">
            <v>5009.47</v>
          </cell>
          <cell r="D14">
            <v>5112.92</v>
          </cell>
        </row>
        <row r="15">
          <cell r="A15">
            <v>37634</v>
          </cell>
          <cell r="B15">
            <v>8925</v>
          </cell>
          <cell r="C15">
            <v>5110.46</v>
          </cell>
          <cell r="D15">
            <v>5121.3599999999997</v>
          </cell>
        </row>
        <row r="16">
          <cell r="A16">
            <v>37635</v>
          </cell>
          <cell r="B16">
            <v>8925</v>
          </cell>
          <cell r="C16">
            <v>5110.46</v>
          </cell>
          <cell r="D16">
            <v>5121.3599999999997</v>
          </cell>
        </row>
        <row r="17">
          <cell r="A17">
            <v>37636</v>
          </cell>
          <cell r="B17">
            <v>8925</v>
          </cell>
          <cell r="C17">
            <v>5110.46</v>
          </cell>
          <cell r="D17">
            <v>5121.3599999999997</v>
          </cell>
        </row>
        <row r="18">
          <cell r="A18">
            <v>37637</v>
          </cell>
          <cell r="B18">
            <v>8925</v>
          </cell>
          <cell r="C18">
            <v>5110.46</v>
          </cell>
          <cell r="D18">
            <v>5121.3599999999997</v>
          </cell>
        </row>
        <row r="19">
          <cell r="A19">
            <v>37638</v>
          </cell>
          <cell r="B19">
            <v>8925</v>
          </cell>
          <cell r="C19">
            <v>5110.46</v>
          </cell>
          <cell r="D19">
            <v>5121.3599999999997</v>
          </cell>
        </row>
        <row r="20">
          <cell r="A20">
            <v>37639</v>
          </cell>
          <cell r="B20">
            <v>8925</v>
          </cell>
          <cell r="C20">
            <v>5110.46</v>
          </cell>
          <cell r="D20">
            <v>5121.3599999999997</v>
          </cell>
        </row>
        <row r="21">
          <cell r="A21">
            <v>37640</v>
          </cell>
          <cell r="B21">
            <v>8925</v>
          </cell>
          <cell r="C21">
            <v>5110.46</v>
          </cell>
          <cell r="D21">
            <v>5121.3599999999997</v>
          </cell>
        </row>
        <row r="22">
          <cell r="A22">
            <v>37641</v>
          </cell>
          <cell r="B22">
            <v>8860</v>
          </cell>
          <cell r="C22">
            <v>5176.8999999999996</v>
          </cell>
          <cell r="D22">
            <v>5102.51</v>
          </cell>
        </row>
        <row r="23">
          <cell r="A23">
            <v>37642</v>
          </cell>
          <cell r="B23">
            <v>8860</v>
          </cell>
          <cell r="C23">
            <v>5176.8999999999996</v>
          </cell>
          <cell r="D23">
            <v>5102.51</v>
          </cell>
        </row>
        <row r="24">
          <cell r="A24">
            <v>37643</v>
          </cell>
          <cell r="B24">
            <v>8860</v>
          </cell>
          <cell r="C24">
            <v>5176.8999999999996</v>
          </cell>
          <cell r="D24">
            <v>5102.51</v>
          </cell>
        </row>
        <row r="25">
          <cell r="A25">
            <v>37644</v>
          </cell>
          <cell r="B25">
            <v>8860</v>
          </cell>
          <cell r="C25">
            <v>5176.8999999999996</v>
          </cell>
          <cell r="D25">
            <v>5102.51</v>
          </cell>
        </row>
        <row r="26">
          <cell r="A26">
            <v>37645</v>
          </cell>
          <cell r="B26">
            <v>8860</v>
          </cell>
          <cell r="C26">
            <v>5176.8999999999996</v>
          </cell>
          <cell r="D26">
            <v>5102.51</v>
          </cell>
        </row>
        <row r="27">
          <cell r="A27">
            <v>37646</v>
          </cell>
          <cell r="B27">
            <v>8860</v>
          </cell>
          <cell r="C27">
            <v>5176.8999999999996</v>
          </cell>
          <cell r="D27">
            <v>5102.51</v>
          </cell>
        </row>
        <row r="28">
          <cell r="A28">
            <v>37647</v>
          </cell>
          <cell r="B28">
            <v>8860</v>
          </cell>
          <cell r="C28">
            <v>5176.8999999999996</v>
          </cell>
          <cell r="D28">
            <v>5102.51</v>
          </cell>
        </row>
        <row r="29">
          <cell r="A29">
            <v>37648</v>
          </cell>
          <cell r="B29">
            <v>8855</v>
          </cell>
          <cell r="C29">
            <v>5183.72</v>
          </cell>
          <cell r="D29">
            <v>5105.8100000000004</v>
          </cell>
        </row>
        <row r="30">
          <cell r="A30">
            <v>37649</v>
          </cell>
          <cell r="B30">
            <v>8855</v>
          </cell>
          <cell r="C30">
            <v>5183.72</v>
          </cell>
          <cell r="D30">
            <v>5105.8100000000004</v>
          </cell>
        </row>
        <row r="31">
          <cell r="A31">
            <v>37650</v>
          </cell>
          <cell r="B31">
            <v>8855</v>
          </cell>
          <cell r="C31">
            <v>5183.72</v>
          </cell>
          <cell r="D31">
            <v>5105.8100000000004</v>
          </cell>
        </row>
        <row r="32">
          <cell r="A32">
            <v>37651</v>
          </cell>
          <cell r="B32">
            <v>8855</v>
          </cell>
          <cell r="C32">
            <v>5183.72</v>
          </cell>
          <cell r="D32">
            <v>5105.8100000000004</v>
          </cell>
        </row>
        <row r="33">
          <cell r="A33">
            <v>37652</v>
          </cell>
          <cell r="B33">
            <v>8855</v>
          </cell>
          <cell r="C33">
            <v>5183.72</v>
          </cell>
          <cell r="D33">
            <v>5105.8100000000004</v>
          </cell>
        </row>
        <row r="34">
          <cell r="A34">
            <v>37653</v>
          </cell>
          <cell r="B34">
            <v>8855</v>
          </cell>
          <cell r="C34">
            <v>5183.72</v>
          </cell>
          <cell r="D34">
            <v>5105.8100000000004</v>
          </cell>
        </row>
        <row r="35">
          <cell r="A35">
            <v>37654</v>
          </cell>
          <cell r="B35">
            <v>8855</v>
          </cell>
          <cell r="C35">
            <v>5183.72</v>
          </cell>
          <cell r="D35">
            <v>5105.8100000000004</v>
          </cell>
        </row>
        <row r="36">
          <cell r="A36">
            <v>37655</v>
          </cell>
          <cell r="B36">
            <v>8855</v>
          </cell>
          <cell r="C36">
            <v>5210.28</v>
          </cell>
          <cell r="D36">
            <v>5193.76</v>
          </cell>
        </row>
        <row r="37">
          <cell r="A37">
            <v>37656</v>
          </cell>
          <cell r="B37">
            <v>8855</v>
          </cell>
          <cell r="C37">
            <v>5210.28</v>
          </cell>
          <cell r="D37">
            <v>5193.76</v>
          </cell>
        </row>
        <row r="38">
          <cell r="A38">
            <v>37657</v>
          </cell>
          <cell r="B38">
            <v>8855</v>
          </cell>
          <cell r="C38">
            <v>5210.28</v>
          </cell>
          <cell r="D38">
            <v>5193.76</v>
          </cell>
        </row>
        <row r="39">
          <cell r="A39">
            <v>37658</v>
          </cell>
          <cell r="B39">
            <v>8855</v>
          </cell>
          <cell r="C39">
            <v>5210.28</v>
          </cell>
          <cell r="D39">
            <v>5193.76</v>
          </cell>
        </row>
        <row r="40">
          <cell r="A40">
            <v>37659</v>
          </cell>
          <cell r="B40">
            <v>8855</v>
          </cell>
          <cell r="C40">
            <v>5210.28</v>
          </cell>
          <cell r="D40">
            <v>5193.76</v>
          </cell>
        </row>
        <row r="41">
          <cell r="A41">
            <v>37660</v>
          </cell>
          <cell r="B41">
            <v>8855</v>
          </cell>
          <cell r="C41">
            <v>5210.28</v>
          </cell>
          <cell r="D41">
            <v>5193.76</v>
          </cell>
        </row>
        <row r="42">
          <cell r="A42">
            <v>37661</v>
          </cell>
          <cell r="B42">
            <v>8855</v>
          </cell>
          <cell r="C42">
            <v>5210.28</v>
          </cell>
          <cell r="D42">
            <v>5193.76</v>
          </cell>
        </row>
        <row r="43">
          <cell r="A43">
            <v>37662</v>
          </cell>
          <cell r="B43">
            <v>8863</v>
          </cell>
          <cell r="C43">
            <v>5184.8599999999997</v>
          </cell>
          <cell r="D43">
            <v>5085.49</v>
          </cell>
        </row>
        <row r="44">
          <cell r="A44">
            <v>37663</v>
          </cell>
          <cell r="B44">
            <v>8863</v>
          </cell>
          <cell r="C44">
            <v>5184.8599999999997</v>
          </cell>
          <cell r="D44">
            <v>5085.49</v>
          </cell>
        </row>
        <row r="45">
          <cell r="A45">
            <v>37664</v>
          </cell>
          <cell r="B45">
            <v>8863</v>
          </cell>
          <cell r="C45">
            <v>5184.8599999999997</v>
          </cell>
          <cell r="D45">
            <v>5085.49</v>
          </cell>
        </row>
        <row r="46">
          <cell r="A46">
            <v>37665</v>
          </cell>
          <cell r="B46">
            <v>8863</v>
          </cell>
          <cell r="C46">
            <v>5184.8599999999997</v>
          </cell>
          <cell r="D46">
            <v>5085.49</v>
          </cell>
        </row>
        <row r="47">
          <cell r="A47">
            <v>37666</v>
          </cell>
          <cell r="B47">
            <v>8863</v>
          </cell>
          <cell r="C47">
            <v>5184.8599999999997</v>
          </cell>
          <cell r="D47">
            <v>5085.49</v>
          </cell>
        </row>
        <row r="48">
          <cell r="A48">
            <v>37667</v>
          </cell>
          <cell r="B48">
            <v>8863</v>
          </cell>
          <cell r="C48">
            <v>5184.8599999999997</v>
          </cell>
          <cell r="D48">
            <v>5085.49</v>
          </cell>
        </row>
        <row r="49">
          <cell r="A49">
            <v>37668</v>
          </cell>
          <cell r="B49">
            <v>8863</v>
          </cell>
          <cell r="C49">
            <v>5184.8599999999997</v>
          </cell>
          <cell r="D49">
            <v>5085.49</v>
          </cell>
        </row>
        <row r="50">
          <cell r="A50">
            <v>37669</v>
          </cell>
          <cell r="B50">
            <v>8865</v>
          </cell>
          <cell r="C50">
            <v>5207.3</v>
          </cell>
          <cell r="D50">
            <v>5041.59</v>
          </cell>
        </row>
        <row r="51">
          <cell r="A51">
            <v>37670</v>
          </cell>
          <cell r="B51">
            <v>8865</v>
          </cell>
          <cell r="C51">
            <v>5207.3</v>
          </cell>
          <cell r="D51">
            <v>5041.59</v>
          </cell>
        </row>
        <row r="52">
          <cell r="A52">
            <v>37671</v>
          </cell>
          <cell r="B52">
            <v>8865</v>
          </cell>
          <cell r="C52">
            <v>5207.3</v>
          </cell>
          <cell r="D52">
            <v>5041.59</v>
          </cell>
        </row>
        <row r="53">
          <cell r="A53">
            <v>37672</v>
          </cell>
          <cell r="B53">
            <v>8865</v>
          </cell>
          <cell r="C53">
            <v>5207.3</v>
          </cell>
          <cell r="D53">
            <v>5041.59</v>
          </cell>
        </row>
        <row r="54">
          <cell r="A54">
            <v>37673</v>
          </cell>
          <cell r="B54">
            <v>8865</v>
          </cell>
          <cell r="C54">
            <v>5207.3</v>
          </cell>
          <cell r="D54">
            <v>5041.59</v>
          </cell>
        </row>
        <row r="55">
          <cell r="A55">
            <v>37674</v>
          </cell>
          <cell r="B55">
            <v>8865</v>
          </cell>
          <cell r="C55">
            <v>5207.3</v>
          </cell>
          <cell r="D55">
            <v>5041.59</v>
          </cell>
        </row>
        <row r="56">
          <cell r="A56">
            <v>37675</v>
          </cell>
          <cell r="B56">
            <v>8865</v>
          </cell>
          <cell r="C56">
            <v>5207.3</v>
          </cell>
          <cell r="D56">
            <v>5041.59</v>
          </cell>
        </row>
        <row r="57">
          <cell r="A57">
            <v>37676</v>
          </cell>
          <cell r="B57">
            <v>8845</v>
          </cell>
          <cell r="C57">
            <v>5215.8999999999996</v>
          </cell>
          <cell r="D57">
            <v>5032.72</v>
          </cell>
        </row>
        <row r="58">
          <cell r="A58">
            <v>37677</v>
          </cell>
          <cell r="B58">
            <v>8845</v>
          </cell>
          <cell r="C58">
            <v>5215.8999999999996</v>
          </cell>
          <cell r="D58">
            <v>5032.72</v>
          </cell>
        </row>
        <row r="59">
          <cell r="A59">
            <v>37678</v>
          </cell>
          <cell r="B59">
            <v>8845</v>
          </cell>
          <cell r="C59">
            <v>5215.8999999999996</v>
          </cell>
          <cell r="D59">
            <v>5032.72</v>
          </cell>
        </row>
        <row r="60">
          <cell r="A60">
            <v>37679</v>
          </cell>
          <cell r="B60">
            <v>8845</v>
          </cell>
          <cell r="C60">
            <v>5215.8999999999996</v>
          </cell>
          <cell r="D60">
            <v>5032.72</v>
          </cell>
        </row>
        <row r="61">
          <cell r="A61">
            <v>37680</v>
          </cell>
          <cell r="B61">
            <v>8845</v>
          </cell>
          <cell r="C61">
            <v>5215.8999999999996</v>
          </cell>
          <cell r="D61">
            <v>5032.72</v>
          </cell>
        </row>
        <row r="62">
          <cell r="A62">
            <v>37681</v>
          </cell>
          <cell r="B62">
            <v>8845</v>
          </cell>
          <cell r="C62">
            <v>5215.8999999999996</v>
          </cell>
          <cell r="D62">
            <v>5032.72</v>
          </cell>
        </row>
        <row r="63">
          <cell r="A63">
            <v>37682</v>
          </cell>
          <cell r="B63">
            <v>8845</v>
          </cell>
          <cell r="C63">
            <v>5215.8999999999996</v>
          </cell>
          <cell r="D63">
            <v>5032.72</v>
          </cell>
        </row>
        <row r="64">
          <cell r="A64">
            <v>37683</v>
          </cell>
          <cell r="B64">
            <v>8888</v>
          </cell>
          <cell r="C64">
            <v>5376.35</v>
          </cell>
          <cell r="D64">
            <v>5411.87</v>
          </cell>
        </row>
        <row r="65">
          <cell r="A65">
            <v>37684</v>
          </cell>
          <cell r="B65">
            <v>8888</v>
          </cell>
          <cell r="C65">
            <v>5376.35</v>
          </cell>
          <cell r="D65">
            <v>5411.87</v>
          </cell>
        </row>
        <row r="66">
          <cell r="A66">
            <v>37685</v>
          </cell>
          <cell r="B66">
            <v>8888</v>
          </cell>
          <cell r="C66">
            <v>5376.35</v>
          </cell>
          <cell r="D66">
            <v>5411.87</v>
          </cell>
        </row>
        <row r="67">
          <cell r="A67">
            <v>37686</v>
          </cell>
          <cell r="B67">
            <v>8888</v>
          </cell>
          <cell r="C67">
            <v>5376.35</v>
          </cell>
          <cell r="D67">
            <v>5411.87</v>
          </cell>
        </row>
        <row r="68">
          <cell r="A68">
            <v>37687</v>
          </cell>
          <cell r="B68">
            <v>8888</v>
          </cell>
          <cell r="C68">
            <v>5376.35</v>
          </cell>
          <cell r="D68">
            <v>5411.87</v>
          </cell>
        </row>
        <row r="69">
          <cell r="A69">
            <v>37688</v>
          </cell>
          <cell r="B69">
            <v>8888</v>
          </cell>
          <cell r="C69">
            <v>5376.35</v>
          </cell>
          <cell r="D69">
            <v>5411.87</v>
          </cell>
        </row>
        <row r="70">
          <cell r="A70">
            <v>37689</v>
          </cell>
          <cell r="B70">
            <v>8888</v>
          </cell>
          <cell r="C70">
            <v>5376.35</v>
          </cell>
          <cell r="D70">
            <v>5411.87</v>
          </cell>
        </row>
        <row r="71">
          <cell r="A71">
            <v>37690</v>
          </cell>
          <cell r="B71">
            <v>8830</v>
          </cell>
          <cell r="C71">
            <v>5418.97</v>
          </cell>
          <cell r="D71">
            <v>5084.9399999999996</v>
          </cell>
        </row>
        <row r="72">
          <cell r="A72">
            <v>37691</v>
          </cell>
          <cell r="B72">
            <v>8830</v>
          </cell>
          <cell r="C72">
            <v>5418.97</v>
          </cell>
          <cell r="D72">
            <v>5084.9399999999996</v>
          </cell>
        </row>
        <row r="73">
          <cell r="A73">
            <v>37692</v>
          </cell>
          <cell r="B73">
            <v>8830</v>
          </cell>
          <cell r="C73">
            <v>5418.97</v>
          </cell>
          <cell r="D73">
            <v>5084.9399999999996</v>
          </cell>
        </row>
        <row r="74">
          <cell r="A74">
            <v>37693</v>
          </cell>
          <cell r="B74">
            <v>8830</v>
          </cell>
          <cell r="C74">
            <v>5418.97</v>
          </cell>
          <cell r="D74">
            <v>5084.9399999999996</v>
          </cell>
        </row>
        <row r="75">
          <cell r="A75">
            <v>37694</v>
          </cell>
          <cell r="B75">
            <v>8830</v>
          </cell>
          <cell r="C75">
            <v>5418.97</v>
          </cell>
          <cell r="D75">
            <v>5084.9399999999996</v>
          </cell>
        </row>
        <row r="76">
          <cell r="A76">
            <v>37695</v>
          </cell>
          <cell r="B76">
            <v>8830</v>
          </cell>
          <cell r="C76">
            <v>5418.97</v>
          </cell>
          <cell r="D76">
            <v>5084.9399999999996</v>
          </cell>
        </row>
        <row r="77">
          <cell r="A77">
            <v>37696</v>
          </cell>
          <cell r="B77">
            <v>8830</v>
          </cell>
          <cell r="C77">
            <v>5418.97</v>
          </cell>
          <cell r="D77">
            <v>5084.9399999999996</v>
          </cell>
        </row>
        <row r="78">
          <cell r="A78">
            <v>37697</v>
          </cell>
          <cell r="B78">
            <v>8883</v>
          </cell>
          <cell r="C78">
            <v>5278.28</v>
          </cell>
          <cell r="D78">
            <v>5066.45</v>
          </cell>
        </row>
        <row r="79">
          <cell r="A79">
            <v>37698</v>
          </cell>
          <cell r="B79">
            <v>8883</v>
          </cell>
          <cell r="C79">
            <v>5278.28</v>
          </cell>
          <cell r="D79">
            <v>5066.45</v>
          </cell>
        </row>
        <row r="80">
          <cell r="A80">
            <v>37699</v>
          </cell>
          <cell r="B80">
            <v>8883</v>
          </cell>
          <cell r="C80">
            <v>5278.28</v>
          </cell>
          <cell r="D80">
            <v>5066.45</v>
          </cell>
        </row>
        <row r="81">
          <cell r="A81">
            <v>37700</v>
          </cell>
          <cell r="B81">
            <v>8883</v>
          </cell>
          <cell r="C81">
            <v>5278.28</v>
          </cell>
          <cell r="D81">
            <v>5066.45</v>
          </cell>
        </row>
        <row r="82">
          <cell r="A82">
            <v>37701</v>
          </cell>
          <cell r="B82">
            <v>8883</v>
          </cell>
          <cell r="C82">
            <v>5278.28</v>
          </cell>
          <cell r="D82">
            <v>5066.45</v>
          </cell>
        </row>
        <row r="83">
          <cell r="A83">
            <v>37702</v>
          </cell>
          <cell r="B83">
            <v>8883</v>
          </cell>
          <cell r="C83">
            <v>5278.28</v>
          </cell>
          <cell r="D83">
            <v>5066.45</v>
          </cell>
        </row>
        <row r="84">
          <cell r="A84">
            <v>37703</v>
          </cell>
          <cell r="B84">
            <v>8883</v>
          </cell>
          <cell r="C84">
            <v>5278.28</v>
          </cell>
          <cell r="D84">
            <v>5066.45</v>
          </cell>
        </row>
        <row r="85">
          <cell r="A85">
            <v>37704</v>
          </cell>
          <cell r="B85">
            <v>8970</v>
          </cell>
          <cell r="C85">
            <v>5297.68</v>
          </cell>
          <cell r="D85">
            <v>5062.6499999999996</v>
          </cell>
        </row>
        <row r="86">
          <cell r="A86">
            <v>37705</v>
          </cell>
          <cell r="B86">
            <v>8970</v>
          </cell>
          <cell r="C86">
            <v>5297.68</v>
          </cell>
          <cell r="D86">
            <v>5062.6499999999996</v>
          </cell>
        </row>
        <row r="87">
          <cell r="A87">
            <v>37706</v>
          </cell>
          <cell r="B87">
            <v>8970</v>
          </cell>
          <cell r="C87">
            <v>5297.68</v>
          </cell>
          <cell r="D87">
            <v>5062.6499999999996</v>
          </cell>
        </row>
        <row r="88">
          <cell r="A88">
            <v>37707</v>
          </cell>
          <cell r="B88">
            <v>8970</v>
          </cell>
          <cell r="C88">
            <v>5297.68</v>
          </cell>
          <cell r="D88">
            <v>5062.6499999999996</v>
          </cell>
        </row>
        <row r="89">
          <cell r="A89">
            <v>37708</v>
          </cell>
          <cell r="B89">
            <v>8970</v>
          </cell>
          <cell r="C89">
            <v>5297.68</v>
          </cell>
          <cell r="D89">
            <v>5062.6499999999996</v>
          </cell>
        </row>
        <row r="90">
          <cell r="A90">
            <v>37709</v>
          </cell>
          <cell r="B90">
            <v>8970</v>
          </cell>
          <cell r="C90">
            <v>5297.68</v>
          </cell>
          <cell r="D90">
            <v>5062.6499999999996</v>
          </cell>
        </row>
        <row r="91">
          <cell r="A91">
            <v>37710</v>
          </cell>
          <cell r="B91">
            <v>8970</v>
          </cell>
          <cell r="C91">
            <v>5297.68</v>
          </cell>
          <cell r="D91">
            <v>5062.6499999999996</v>
          </cell>
        </row>
        <row r="92">
          <cell r="A92">
            <v>37711</v>
          </cell>
          <cell r="B92">
            <v>8900</v>
          </cell>
          <cell r="C92">
            <v>5296.39</v>
          </cell>
          <cell r="D92">
            <v>5026.54</v>
          </cell>
        </row>
        <row r="93">
          <cell r="A93">
            <v>37712</v>
          </cell>
          <cell r="B93">
            <v>8900</v>
          </cell>
          <cell r="C93">
            <v>5296.39</v>
          </cell>
          <cell r="D93">
            <v>5026.54</v>
          </cell>
        </row>
        <row r="94">
          <cell r="A94">
            <v>37713</v>
          </cell>
          <cell r="B94">
            <v>8900</v>
          </cell>
          <cell r="C94">
            <v>5296.39</v>
          </cell>
          <cell r="D94">
            <v>5026.54</v>
          </cell>
        </row>
        <row r="95">
          <cell r="A95">
            <v>37714</v>
          </cell>
          <cell r="B95">
            <v>8900</v>
          </cell>
          <cell r="C95">
            <v>5296.39</v>
          </cell>
          <cell r="D95">
            <v>5026.54</v>
          </cell>
        </row>
        <row r="96">
          <cell r="A96">
            <v>37715</v>
          </cell>
          <cell r="B96">
            <v>8900</v>
          </cell>
          <cell r="C96">
            <v>5296.39</v>
          </cell>
          <cell r="D96">
            <v>5026.54</v>
          </cell>
        </row>
        <row r="97">
          <cell r="A97">
            <v>37716</v>
          </cell>
          <cell r="B97">
            <v>8900</v>
          </cell>
          <cell r="C97">
            <v>5296.39</v>
          </cell>
          <cell r="D97">
            <v>5026.54</v>
          </cell>
        </row>
        <row r="98">
          <cell r="A98">
            <v>37717</v>
          </cell>
          <cell r="B98">
            <v>8900</v>
          </cell>
          <cell r="C98">
            <v>5296.39</v>
          </cell>
          <cell r="D98">
            <v>5026.54</v>
          </cell>
        </row>
        <row r="99">
          <cell r="A99">
            <v>37718</v>
          </cell>
          <cell r="B99">
            <v>8883</v>
          </cell>
          <cell r="C99">
            <v>5337.79</v>
          </cell>
          <cell r="D99">
            <v>4995.5</v>
          </cell>
        </row>
        <row r="100">
          <cell r="A100">
            <v>37719</v>
          </cell>
          <cell r="B100">
            <v>8883</v>
          </cell>
          <cell r="C100">
            <v>5337.79</v>
          </cell>
          <cell r="D100">
            <v>4995.5</v>
          </cell>
        </row>
        <row r="101">
          <cell r="A101">
            <v>37720</v>
          </cell>
          <cell r="B101">
            <v>8883</v>
          </cell>
          <cell r="C101">
            <v>5337.79</v>
          </cell>
          <cell r="D101">
            <v>4995.5</v>
          </cell>
        </row>
        <row r="102">
          <cell r="A102">
            <v>37721</v>
          </cell>
          <cell r="B102">
            <v>8883</v>
          </cell>
          <cell r="C102">
            <v>5337.79</v>
          </cell>
          <cell r="D102">
            <v>4995.5</v>
          </cell>
        </row>
        <row r="103">
          <cell r="A103">
            <v>37722</v>
          </cell>
          <cell r="B103">
            <v>8883</v>
          </cell>
          <cell r="C103">
            <v>5337.79</v>
          </cell>
          <cell r="D103">
            <v>4995.5</v>
          </cell>
        </row>
        <row r="104">
          <cell r="A104">
            <v>37723</v>
          </cell>
          <cell r="B104">
            <v>8883</v>
          </cell>
          <cell r="C104">
            <v>5337.79</v>
          </cell>
          <cell r="D104">
            <v>4995.5</v>
          </cell>
        </row>
        <row r="105">
          <cell r="A105">
            <v>37724</v>
          </cell>
          <cell r="B105">
            <v>8883</v>
          </cell>
          <cell r="C105">
            <v>5337.79</v>
          </cell>
          <cell r="D105">
            <v>4995.5</v>
          </cell>
        </row>
        <row r="106">
          <cell r="A106">
            <v>37725</v>
          </cell>
          <cell r="B106">
            <v>8853</v>
          </cell>
          <cell r="C106">
            <v>5298.52</v>
          </cell>
          <cell r="D106">
            <v>4963.5600000000004</v>
          </cell>
        </row>
        <row r="107">
          <cell r="A107">
            <v>37726</v>
          </cell>
          <cell r="B107">
            <v>8853</v>
          </cell>
          <cell r="C107">
            <v>5298.52</v>
          </cell>
          <cell r="D107">
            <v>4963.5600000000004</v>
          </cell>
        </row>
        <row r="108">
          <cell r="A108">
            <v>37727</v>
          </cell>
          <cell r="B108">
            <v>8853</v>
          </cell>
          <cell r="C108">
            <v>5298.52</v>
          </cell>
          <cell r="D108">
            <v>4963.5600000000004</v>
          </cell>
        </row>
        <row r="109">
          <cell r="A109">
            <v>37728</v>
          </cell>
          <cell r="B109">
            <v>8853</v>
          </cell>
          <cell r="C109">
            <v>5298.52</v>
          </cell>
          <cell r="D109">
            <v>4963.5600000000004</v>
          </cell>
        </row>
        <row r="110">
          <cell r="A110">
            <v>37729</v>
          </cell>
          <cell r="B110">
            <v>8853</v>
          </cell>
          <cell r="C110">
            <v>5298.52</v>
          </cell>
          <cell r="D110">
            <v>4963.5600000000004</v>
          </cell>
        </row>
        <row r="111">
          <cell r="A111">
            <v>37730</v>
          </cell>
          <cell r="B111">
            <v>8853</v>
          </cell>
          <cell r="C111">
            <v>5298.52</v>
          </cell>
          <cell r="D111">
            <v>4963.5600000000004</v>
          </cell>
        </row>
        <row r="112">
          <cell r="A112">
            <v>37731</v>
          </cell>
          <cell r="B112">
            <v>8853</v>
          </cell>
          <cell r="C112">
            <v>5298.52</v>
          </cell>
          <cell r="D112">
            <v>4963.5600000000004</v>
          </cell>
        </row>
        <row r="113">
          <cell r="A113">
            <v>37732</v>
          </cell>
          <cell r="B113">
            <v>8795</v>
          </cell>
          <cell r="C113">
            <v>5318.34</v>
          </cell>
          <cell r="D113">
            <v>4937.41</v>
          </cell>
        </row>
        <row r="114">
          <cell r="A114">
            <v>37733</v>
          </cell>
          <cell r="B114">
            <v>8795</v>
          </cell>
          <cell r="C114">
            <v>5318.34</v>
          </cell>
          <cell r="D114">
            <v>4937.41</v>
          </cell>
        </row>
        <row r="115">
          <cell r="A115">
            <v>37734</v>
          </cell>
          <cell r="B115">
            <v>8795</v>
          </cell>
          <cell r="C115">
            <v>5318.34</v>
          </cell>
          <cell r="D115">
            <v>4937.41</v>
          </cell>
        </row>
        <row r="116">
          <cell r="A116">
            <v>37735</v>
          </cell>
          <cell r="B116">
            <v>8795</v>
          </cell>
          <cell r="C116">
            <v>5318.34</v>
          </cell>
          <cell r="D116">
            <v>4937.41</v>
          </cell>
        </row>
        <row r="117">
          <cell r="A117">
            <v>37736</v>
          </cell>
          <cell r="B117">
            <v>8795</v>
          </cell>
          <cell r="C117">
            <v>5318.34</v>
          </cell>
          <cell r="D117">
            <v>4937.41</v>
          </cell>
        </row>
        <row r="118">
          <cell r="A118">
            <v>37737</v>
          </cell>
          <cell r="B118">
            <v>8795</v>
          </cell>
          <cell r="C118">
            <v>5318.34</v>
          </cell>
          <cell r="D118">
            <v>4937.41</v>
          </cell>
        </row>
        <row r="119">
          <cell r="A119">
            <v>37738</v>
          </cell>
          <cell r="B119">
            <v>8795</v>
          </cell>
          <cell r="C119">
            <v>5318.34</v>
          </cell>
          <cell r="D119">
            <v>4937.41</v>
          </cell>
        </row>
        <row r="120">
          <cell r="A120">
            <v>37739</v>
          </cell>
          <cell r="B120">
            <v>8675</v>
          </cell>
          <cell r="C120">
            <v>5329.05</v>
          </cell>
          <cell r="D120">
            <v>4870.04</v>
          </cell>
        </row>
        <row r="121">
          <cell r="A121">
            <v>37740</v>
          </cell>
          <cell r="B121">
            <v>8675</v>
          </cell>
          <cell r="C121">
            <v>5329.05</v>
          </cell>
          <cell r="D121">
            <v>4870.04</v>
          </cell>
        </row>
        <row r="122">
          <cell r="A122">
            <v>37741</v>
          </cell>
          <cell r="B122">
            <v>8675</v>
          </cell>
          <cell r="C122">
            <v>5329.05</v>
          </cell>
          <cell r="D122">
            <v>4870.04</v>
          </cell>
        </row>
        <row r="123">
          <cell r="A123">
            <v>37742</v>
          </cell>
          <cell r="B123">
            <v>8675</v>
          </cell>
          <cell r="C123">
            <v>5329.05</v>
          </cell>
          <cell r="D123">
            <v>4870.04</v>
          </cell>
        </row>
        <row r="124">
          <cell r="A124">
            <v>37743</v>
          </cell>
          <cell r="B124">
            <v>8675</v>
          </cell>
          <cell r="C124">
            <v>5329.05</v>
          </cell>
          <cell r="D124">
            <v>4870.04</v>
          </cell>
        </row>
        <row r="125">
          <cell r="A125">
            <v>37744</v>
          </cell>
          <cell r="B125">
            <v>8675</v>
          </cell>
          <cell r="C125">
            <v>5329.05</v>
          </cell>
          <cell r="D125">
            <v>4870.04</v>
          </cell>
        </row>
        <row r="126">
          <cell r="A126">
            <v>37745</v>
          </cell>
          <cell r="B126">
            <v>8675</v>
          </cell>
          <cell r="C126">
            <v>5329.05</v>
          </cell>
          <cell r="D126">
            <v>4870.04</v>
          </cell>
        </row>
        <row r="127">
          <cell r="A127">
            <v>37746</v>
          </cell>
          <cell r="B127">
            <v>8657</v>
          </cell>
          <cell r="C127">
            <v>5350.89</v>
          </cell>
          <cell r="D127">
            <v>4866.22</v>
          </cell>
        </row>
        <row r="128">
          <cell r="A128">
            <v>37747</v>
          </cell>
          <cell r="B128">
            <v>8657</v>
          </cell>
          <cell r="C128">
            <v>5350.89</v>
          </cell>
          <cell r="D128">
            <v>4866.22</v>
          </cell>
        </row>
        <row r="129">
          <cell r="A129">
            <v>37748</v>
          </cell>
          <cell r="B129">
            <v>8657</v>
          </cell>
          <cell r="C129">
            <v>5350.89</v>
          </cell>
          <cell r="D129">
            <v>4866.22</v>
          </cell>
        </row>
        <row r="130">
          <cell r="A130">
            <v>37749</v>
          </cell>
          <cell r="B130">
            <v>8657</v>
          </cell>
          <cell r="C130">
            <v>5350.89</v>
          </cell>
          <cell r="D130">
            <v>4866.22</v>
          </cell>
        </row>
        <row r="131">
          <cell r="A131">
            <v>37750</v>
          </cell>
          <cell r="B131">
            <v>8657</v>
          </cell>
          <cell r="C131">
            <v>5350.89</v>
          </cell>
          <cell r="D131">
            <v>4866.22</v>
          </cell>
        </row>
        <row r="132">
          <cell r="A132">
            <v>37751</v>
          </cell>
          <cell r="B132">
            <v>8657</v>
          </cell>
          <cell r="C132">
            <v>5350.89</v>
          </cell>
          <cell r="D132">
            <v>4866.22</v>
          </cell>
        </row>
        <row r="133">
          <cell r="A133">
            <v>37752</v>
          </cell>
          <cell r="B133">
            <v>8657</v>
          </cell>
          <cell r="C133">
            <v>5350.89</v>
          </cell>
          <cell r="D133">
            <v>4866.22</v>
          </cell>
        </row>
        <row r="134">
          <cell r="A134">
            <v>37753</v>
          </cell>
          <cell r="B134">
            <v>8525</v>
          </cell>
          <cell r="C134">
            <v>5409.97</v>
          </cell>
          <cell r="D134">
            <v>4836.6099999999997</v>
          </cell>
        </row>
        <row r="135">
          <cell r="A135">
            <v>37754</v>
          </cell>
          <cell r="B135">
            <v>8525</v>
          </cell>
          <cell r="C135">
            <v>5409.97</v>
          </cell>
          <cell r="D135">
            <v>4836.6099999999997</v>
          </cell>
        </row>
        <row r="136">
          <cell r="A136">
            <v>37755</v>
          </cell>
          <cell r="B136">
            <v>8525</v>
          </cell>
          <cell r="C136">
            <v>5409.97</v>
          </cell>
          <cell r="D136">
            <v>4836.6099999999997</v>
          </cell>
        </row>
        <row r="137">
          <cell r="A137">
            <v>37756</v>
          </cell>
          <cell r="B137">
            <v>8525</v>
          </cell>
          <cell r="C137">
            <v>5409.97</v>
          </cell>
          <cell r="D137">
            <v>4836.6099999999997</v>
          </cell>
        </row>
        <row r="138">
          <cell r="A138">
            <v>37757</v>
          </cell>
          <cell r="B138">
            <v>8525</v>
          </cell>
          <cell r="C138">
            <v>5409.97</v>
          </cell>
          <cell r="D138">
            <v>4836.6099999999997</v>
          </cell>
        </row>
        <row r="139">
          <cell r="A139">
            <v>37758</v>
          </cell>
          <cell r="B139">
            <v>8525</v>
          </cell>
          <cell r="C139">
            <v>5409.97</v>
          </cell>
          <cell r="D139">
            <v>4836.6099999999997</v>
          </cell>
        </row>
        <row r="140">
          <cell r="A140">
            <v>37759</v>
          </cell>
          <cell r="B140">
            <v>8525</v>
          </cell>
          <cell r="C140">
            <v>5409.97</v>
          </cell>
          <cell r="D140">
            <v>4836.6099999999997</v>
          </cell>
        </row>
        <row r="141">
          <cell r="A141">
            <v>37760</v>
          </cell>
          <cell r="B141">
            <v>8425</v>
          </cell>
          <cell r="C141">
            <v>5441.71</v>
          </cell>
          <cell r="D141">
            <v>4852.83</v>
          </cell>
        </row>
        <row r="142">
          <cell r="A142">
            <v>37761</v>
          </cell>
          <cell r="B142">
            <v>8425</v>
          </cell>
          <cell r="C142">
            <v>5441.71</v>
          </cell>
          <cell r="D142">
            <v>4852.83</v>
          </cell>
        </row>
        <row r="143">
          <cell r="A143">
            <v>37762</v>
          </cell>
          <cell r="B143">
            <v>8425</v>
          </cell>
          <cell r="C143">
            <v>5441.71</v>
          </cell>
          <cell r="D143">
            <v>4852.83</v>
          </cell>
        </row>
        <row r="144">
          <cell r="A144">
            <v>37763</v>
          </cell>
          <cell r="B144">
            <v>8425</v>
          </cell>
          <cell r="C144">
            <v>5441.71</v>
          </cell>
          <cell r="D144">
            <v>4852.83</v>
          </cell>
        </row>
        <row r="145">
          <cell r="A145">
            <v>37764</v>
          </cell>
          <cell r="B145">
            <v>8425</v>
          </cell>
          <cell r="C145">
            <v>5441.71</v>
          </cell>
          <cell r="D145">
            <v>4852.83</v>
          </cell>
        </row>
        <row r="146">
          <cell r="A146">
            <v>37765</v>
          </cell>
          <cell r="B146">
            <v>8425</v>
          </cell>
          <cell r="C146">
            <v>5441.71</v>
          </cell>
          <cell r="D146">
            <v>4852.83</v>
          </cell>
        </row>
        <row r="147">
          <cell r="A147">
            <v>37766</v>
          </cell>
          <cell r="B147">
            <v>8425</v>
          </cell>
          <cell r="C147">
            <v>5441.71</v>
          </cell>
          <cell r="D147">
            <v>4852.83</v>
          </cell>
        </row>
        <row r="148">
          <cell r="A148">
            <v>37767</v>
          </cell>
          <cell r="B148">
            <v>8310</v>
          </cell>
          <cell r="C148">
            <v>5438.06</v>
          </cell>
          <cell r="D148">
            <v>4807.08</v>
          </cell>
        </row>
        <row r="149">
          <cell r="A149">
            <v>37768</v>
          </cell>
          <cell r="B149">
            <v>8310</v>
          </cell>
          <cell r="C149">
            <v>5438.06</v>
          </cell>
          <cell r="D149">
            <v>4807.08</v>
          </cell>
        </row>
        <row r="150">
          <cell r="A150">
            <v>37769</v>
          </cell>
          <cell r="B150">
            <v>8310</v>
          </cell>
          <cell r="C150">
            <v>5438.06</v>
          </cell>
          <cell r="D150">
            <v>4807.08</v>
          </cell>
        </row>
        <row r="151">
          <cell r="A151">
            <v>37770</v>
          </cell>
          <cell r="B151">
            <v>8310</v>
          </cell>
          <cell r="C151">
            <v>5438.06</v>
          </cell>
          <cell r="D151">
            <v>4807.08</v>
          </cell>
        </row>
        <row r="152">
          <cell r="A152">
            <v>37771</v>
          </cell>
          <cell r="B152">
            <v>8310</v>
          </cell>
          <cell r="C152">
            <v>5438.06</v>
          </cell>
          <cell r="D152">
            <v>4807.08</v>
          </cell>
        </row>
        <row r="153">
          <cell r="A153">
            <v>37772</v>
          </cell>
          <cell r="B153">
            <v>8310</v>
          </cell>
          <cell r="C153">
            <v>5438.06</v>
          </cell>
          <cell r="D153">
            <v>4807.08</v>
          </cell>
        </row>
        <row r="154">
          <cell r="A154">
            <v>37773</v>
          </cell>
          <cell r="B154">
            <v>8310</v>
          </cell>
          <cell r="C154">
            <v>5438.06</v>
          </cell>
          <cell r="D154">
            <v>4807.08</v>
          </cell>
        </row>
        <row r="155">
          <cell r="A155">
            <v>37774</v>
          </cell>
          <cell r="B155">
            <v>8175</v>
          </cell>
          <cell r="C155">
            <v>5301.49</v>
          </cell>
          <cell r="D155">
            <v>4710.46</v>
          </cell>
        </row>
        <row r="156">
          <cell r="A156">
            <v>37775</v>
          </cell>
          <cell r="B156">
            <v>8175</v>
          </cell>
          <cell r="C156">
            <v>5301.49</v>
          </cell>
          <cell r="D156">
            <v>4710.46</v>
          </cell>
        </row>
        <row r="157">
          <cell r="A157">
            <v>37776</v>
          </cell>
          <cell r="B157">
            <v>8175</v>
          </cell>
          <cell r="C157">
            <v>5301.49</v>
          </cell>
          <cell r="D157">
            <v>4710.46</v>
          </cell>
        </row>
        <row r="158">
          <cell r="A158">
            <v>37777</v>
          </cell>
          <cell r="B158">
            <v>8175</v>
          </cell>
          <cell r="C158">
            <v>5301.49</v>
          </cell>
          <cell r="D158">
            <v>4710.46</v>
          </cell>
        </row>
        <row r="159">
          <cell r="A159">
            <v>37778</v>
          </cell>
          <cell r="B159">
            <v>8175</v>
          </cell>
          <cell r="C159">
            <v>5301.49</v>
          </cell>
          <cell r="D159">
            <v>4710.46</v>
          </cell>
        </row>
        <row r="160">
          <cell r="A160">
            <v>37779</v>
          </cell>
          <cell r="B160">
            <v>8175</v>
          </cell>
          <cell r="C160">
            <v>5301.49</v>
          </cell>
          <cell r="D160">
            <v>4710.46</v>
          </cell>
        </row>
        <row r="161">
          <cell r="A161">
            <v>37780</v>
          </cell>
          <cell r="B161">
            <v>8175</v>
          </cell>
          <cell r="C161">
            <v>5301.49</v>
          </cell>
          <cell r="D161">
            <v>4710.46</v>
          </cell>
        </row>
        <row r="162">
          <cell r="A162">
            <v>37781</v>
          </cell>
          <cell r="B162">
            <v>8170</v>
          </cell>
          <cell r="C162">
            <v>5374.23</v>
          </cell>
          <cell r="D162">
            <v>4726.09</v>
          </cell>
        </row>
        <row r="163">
          <cell r="A163">
            <v>37782</v>
          </cell>
          <cell r="B163">
            <v>8170</v>
          </cell>
          <cell r="C163">
            <v>5374.23</v>
          </cell>
          <cell r="D163">
            <v>4726.09</v>
          </cell>
        </row>
        <row r="164">
          <cell r="A164">
            <v>37783</v>
          </cell>
          <cell r="B164">
            <v>8170</v>
          </cell>
          <cell r="C164">
            <v>5374.23</v>
          </cell>
          <cell r="D164">
            <v>4726.09</v>
          </cell>
        </row>
        <row r="165">
          <cell r="A165">
            <v>37784</v>
          </cell>
          <cell r="B165">
            <v>8170</v>
          </cell>
          <cell r="C165">
            <v>5374.23</v>
          </cell>
          <cell r="D165">
            <v>4726.09</v>
          </cell>
        </row>
        <row r="166">
          <cell r="A166">
            <v>37785</v>
          </cell>
          <cell r="B166">
            <v>8170</v>
          </cell>
          <cell r="C166">
            <v>5374.23</v>
          </cell>
          <cell r="D166">
            <v>4726.09</v>
          </cell>
        </row>
        <row r="167">
          <cell r="A167">
            <v>37786</v>
          </cell>
          <cell r="B167">
            <v>8170</v>
          </cell>
          <cell r="C167">
            <v>5374.23</v>
          </cell>
          <cell r="D167">
            <v>4726.09</v>
          </cell>
        </row>
        <row r="168">
          <cell r="A168">
            <v>37787</v>
          </cell>
          <cell r="B168">
            <v>8170</v>
          </cell>
          <cell r="C168">
            <v>5374.23</v>
          </cell>
          <cell r="D168">
            <v>4726.09</v>
          </cell>
        </row>
        <row r="169">
          <cell r="A169">
            <v>37788</v>
          </cell>
          <cell r="B169">
            <v>8195</v>
          </cell>
          <cell r="C169">
            <v>5374.28</v>
          </cell>
          <cell r="D169">
            <v>4712.21</v>
          </cell>
        </row>
        <row r="170">
          <cell r="A170">
            <v>37789</v>
          </cell>
          <cell r="B170">
            <v>8195</v>
          </cell>
          <cell r="C170">
            <v>5374.28</v>
          </cell>
          <cell r="D170">
            <v>4712.21</v>
          </cell>
        </row>
        <row r="171">
          <cell r="A171">
            <v>37790</v>
          </cell>
          <cell r="B171">
            <v>8195</v>
          </cell>
          <cell r="C171">
            <v>5374.28</v>
          </cell>
          <cell r="D171">
            <v>4712.21</v>
          </cell>
        </row>
        <row r="172">
          <cell r="A172">
            <v>37791</v>
          </cell>
          <cell r="B172">
            <v>8195</v>
          </cell>
          <cell r="C172">
            <v>5374.28</v>
          </cell>
          <cell r="D172">
            <v>4712.21</v>
          </cell>
        </row>
        <row r="173">
          <cell r="A173">
            <v>37792</v>
          </cell>
          <cell r="B173">
            <v>8195</v>
          </cell>
          <cell r="C173">
            <v>5374.28</v>
          </cell>
          <cell r="D173">
            <v>4712.21</v>
          </cell>
        </row>
        <row r="174">
          <cell r="A174">
            <v>37793</v>
          </cell>
          <cell r="B174">
            <v>8195</v>
          </cell>
          <cell r="C174">
            <v>5374.28</v>
          </cell>
          <cell r="D174">
            <v>4712.21</v>
          </cell>
        </row>
        <row r="175">
          <cell r="A175">
            <v>37794</v>
          </cell>
          <cell r="B175">
            <v>8195</v>
          </cell>
          <cell r="C175">
            <v>5374.28</v>
          </cell>
          <cell r="D175">
            <v>4712.21</v>
          </cell>
        </row>
        <row r="176">
          <cell r="A176">
            <v>37795</v>
          </cell>
          <cell r="B176">
            <v>8195</v>
          </cell>
          <cell r="C176">
            <v>5470.16</v>
          </cell>
          <cell r="D176">
            <v>4729.6099999999997</v>
          </cell>
        </row>
        <row r="177">
          <cell r="A177">
            <v>37796</v>
          </cell>
          <cell r="B177">
            <v>8195</v>
          </cell>
          <cell r="C177">
            <v>5470.16</v>
          </cell>
          <cell r="D177">
            <v>4729.6099999999997</v>
          </cell>
        </row>
        <row r="178">
          <cell r="A178">
            <v>37797</v>
          </cell>
          <cell r="B178">
            <v>8195</v>
          </cell>
          <cell r="C178">
            <v>5470.16</v>
          </cell>
          <cell r="D178">
            <v>4729.6099999999997</v>
          </cell>
        </row>
        <row r="179">
          <cell r="A179">
            <v>37798</v>
          </cell>
          <cell r="B179">
            <v>8195</v>
          </cell>
          <cell r="C179">
            <v>5470.16</v>
          </cell>
          <cell r="D179">
            <v>4729.6099999999997</v>
          </cell>
        </row>
        <row r="180">
          <cell r="A180">
            <v>37799</v>
          </cell>
          <cell r="B180">
            <v>8195</v>
          </cell>
          <cell r="C180">
            <v>5470.16</v>
          </cell>
          <cell r="D180">
            <v>4729.6099999999997</v>
          </cell>
        </row>
        <row r="181">
          <cell r="A181">
            <v>37800</v>
          </cell>
          <cell r="B181">
            <v>8195</v>
          </cell>
          <cell r="C181">
            <v>5470.16</v>
          </cell>
          <cell r="D181">
            <v>4729.6099999999997</v>
          </cell>
        </row>
        <row r="182">
          <cell r="A182">
            <v>37801</v>
          </cell>
          <cell r="B182">
            <v>8195</v>
          </cell>
          <cell r="C182">
            <v>5470.16</v>
          </cell>
          <cell r="D182">
            <v>4729.6099999999997</v>
          </cell>
        </row>
        <row r="183">
          <cell r="A183">
            <v>37802</v>
          </cell>
          <cell r="B183">
            <v>8228</v>
          </cell>
          <cell r="C183">
            <v>5460.1</v>
          </cell>
          <cell r="D183">
            <v>4686.9799999999996</v>
          </cell>
        </row>
        <row r="184">
          <cell r="A184">
            <v>37803</v>
          </cell>
          <cell r="B184">
            <v>8228</v>
          </cell>
          <cell r="C184">
            <v>5460.1</v>
          </cell>
          <cell r="D184">
            <v>4686.9799999999996</v>
          </cell>
        </row>
        <row r="185">
          <cell r="A185">
            <v>37804</v>
          </cell>
          <cell r="B185">
            <v>8228</v>
          </cell>
          <cell r="C185">
            <v>5460.1</v>
          </cell>
          <cell r="D185">
            <v>4686.9799999999996</v>
          </cell>
        </row>
        <row r="186">
          <cell r="A186">
            <v>37805</v>
          </cell>
          <cell r="B186">
            <v>8228</v>
          </cell>
          <cell r="C186">
            <v>5460.1</v>
          </cell>
          <cell r="D186">
            <v>4686.9799999999996</v>
          </cell>
        </row>
        <row r="187">
          <cell r="A187">
            <v>37806</v>
          </cell>
          <cell r="B187">
            <v>8228</v>
          </cell>
          <cell r="C187">
            <v>5460.1</v>
          </cell>
          <cell r="D187">
            <v>4686.9799999999996</v>
          </cell>
        </row>
        <row r="188">
          <cell r="A188">
            <v>37807</v>
          </cell>
          <cell r="B188">
            <v>8228</v>
          </cell>
          <cell r="C188">
            <v>5460.1</v>
          </cell>
          <cell r="D188">
            <v>4686.9799999999996</v>
          </cell>
        </row>
        <row r="189">
          <cell r="A189">
            <v>37808</v>
          </cell>
          <cell r="B189">
            <v>8228</v>
          </cell>
          <cell r="C189">
            <v>5460.1</v>
          </cell>
          <cell r="D189">
            <v>4686.9799999999996</v>
          </cell>
        </row>
        <row r="190">
          <cell r="A190">
            <v>37809</v>
          </cell>
          <cell r="B190">
            <v>8207</v>
          </cell>
          <cell r="C190">
            <v>5528.24</v>
          </cell>
          <cell r="D190">
            <v>4660.42</v>
          </cell>
        </row>
        <row r="191">
          <cell r="A191">
            <v>37810</v>
          </cell>
          <cell r="B191">
            <v>8207</v>
          </cell>
          <cell r="C191">
            <v>5528.24</v>
          </cell>
          <cell r="D191">
            <v>4660.42</v>
          </cell>
        </row>
        <row r="192">
          <cell r="A192">
            <v>37811</v>
          </cell>
          <cell r="B192">
            <v>8207</v>
          </cell>
          <cell r="C192">
            <v>5528.24</v>
          </cell>
          <cell r="D192">
            <v>4660.42</v>
          </cell>
        </row>
        <row r="193">
          <cell r="A193">
            <v>37812</v>
          </cell>
          <cell r="B193">
            <v>8207</v>
          </cell>
          <cell r="C193">
            <v>5528.24</v>
          </cell>
          <cell r="D193">
            <v>4660.42</v>
          </cell>
        </row>
        <row r="194">
          <cell r="A194">
            <v>37813</v>
          </cell>
          <cell r="B194">
            <v>8207</v>
          </cell>
          <cell r="C194">
            <v>5528.24</v>
          </cell>
          <cell r="D194">
            <v>4660.42</v>
          </cell>
        </row>
        <row r="195">
          <cell r="A195">
            <v>37814</v>
          </cell>
          <cell r="B195">
            <v>8207</v>
          </cell>
          <cell r="C195">
            <v>5528.24</v>
          </cell>
          <cell r="D195">
            <v>4660.42</v>
          </cell>
        </row>
        <row r="196">
          <cell r="A196">
            <v>37815</v>
          </cell>
          <cell r="B196">
            <v>8207</v>
          </cell>
          <cell r="C196">
            <v>5528.24</v>
          </cell>
          <cell r="D196">
            <v>4660.42</v>
          </cell>
        </row>
        <row r="197">
          <cell r="A197">
            <v>37816</v>
          </cell>
          <cell r="B197">
            <v>8177</v>
          </cell>
          <cell r="C197">
            <v>5369.02</v>
          </cell>
          <cell r="D197">
            <v>4652.8999999999996</v>
          </cell>
        </row>
        <row r="198">
          <cell r="A198">
            <v>37817</v>
          </cell>
          <cell r="B198">
            <v>8177</v>
          </cell>
          <cell r="C198">
            <v>5369.02</v>
          </cell>
          <cell r="D198">
            <v>4652.8999999999996</v>
          </cell>
        </row>
        <row r="199">
          <cell r="A199">
            <v>37818</v>
          </cell>
          <cell r="B199">
            <v>8177</v>
          </cell>
          <cell r="C199">
            <v>5369.02</v>
          </cell>
          <cell r="D199">
            <v>4652.8999999999996</v>
          </cell>
        </row>
        <row r="200">
          <cell r="A200">
            <v>37819</v>
          </cell>
          <cell r="B200">
            <v>8177</v>
          </cell>
          <cell r="C200">
            <v>5369.02</v>
          </cell>
          <cell r="D200">
            <v>4652.8999999999996</v>
          </cell>
        </row>
        <row r="201">
          <cell r="A201">
            <v>37820</v>
          </cell>
          <cell r="B201">
            <v>8177</v>
          </cell>
          <cell r="C201">
            <v>5369.02</v>
          </cell>
          <cell r="D201">
            <v>4652.8999999999996</v>
          </cell>
        </row>
        <row r="202">
          <cell r="A202">
            <v>37821</v>
          </cell>
          <cell r="B202">
            <v>8177</v>
          </cell>
          <cell r="C202">
            <v>5369.02</v>
          </cell>
          <cell r="D202">
            <v>4652.8999999999996</v>
          </cell>
        </row>
        <row r="203">
          <cell r="A203">
            <v>37822</v>
          </cell>
          <cell r="B203">
            <v>8177</v>
          </cell>
          <cell r="C203">
            <v>5369.02</v>
          </cell>
          <cell r="D203">
            <v>4652.8999999999996</v>
          </cell>
        </row>
        <row r="204">
          <cell r="A204">
            <v>37823</v>
          </cell>
          <cell r="B204">
            <v>8223</v>
          </cell>
          <cell r="C204">
            <v>5321.93</v>
          </cell>
          <cell r="D204">
            <v>4666.0600000000004</v>
          </cell>
        </row>
        <row r="205">
          <cell r="A205">
            <v>37824</v>
          </cell>
          <cell r="B205">
            <v>8223</v>
          </cell>
          <cell r="C205">
            <v>5321.93</v>
          </cell>
          <cell r="D205">
            <v>4666.0600000000004</v>
          </cell>
        </row>
        <row r="206">
          <cell r="A206">
            <v>37825</v>
          </cell>
          <cell r="B206">
            <v>8223</v>
          </cell>
          <cell r="C206">
            <v>5321.93</v>
          </cell>
          <cell r="D206">
            <v>4666.0600000000004</v>
          </cell>
        </row>
        <row r="207">
          <cell r="A207">
            <v>37826</v>
          </cell>
          <cell r="B207">
            <v>8223</v>
          </cell>
          <cell r="C207">
            <v>5321.93</v>
          </cell>
          <cell r="D207">
            <v>4666.0600000000004</v>
          </cell>
        </row>
        <row r="208">
          <cell r="A208">
            <v>37827</v>
          </cell>
          <cell r="B208">
            <v>8223</v>
          </cell>
          <cell r="C208">
            <v>5321.93</v>
          </cell>
          <cell r="D208">
            <v>4666.0600000000004</v>
          </cell>
        </row>
        <row r="209">
          <cell r="A209">
            <v>37828</v>
          </cell>
          <cell r="B209">
            <v>8223</v>
          </cell>
          <cell r="C209">
            <v>5321.93</v>
          </cell>
          <cell r="D209">
            <v>4666.0600000000004</v>
          </cell>
        </row>
        <row r="210">
          <cell r="A210">
            <v>37829</v>
          </cell>
          <cell r="B210">
            <v>8223</v>
          </cell>
          <cell r="C210">
            <v>5321.93</v>
          </cell>
          <cell r="D210">
            <v>4666.0600000000004</v>
          </cell>
        </row>
        <row r="211">
          <cell r="A211">
            <v>37830</v>
          </cell>
          <cell r="B211">
            <v>8310</v>
          </cell>
          <cell r="C211">
            <v>5409.81</v>
          </cell>
          <cell r="D211">
            <v>4723.47</v>
          </cell>
        </row>
        <row r="212">
          <cell r="A212">
            <v>37831</v>
          </cell>
          <cell r="B212">
            <v>8310</v>
          </cell>
          <cell r="C212">
            <v>5409.81</v>
          </cell>
          <cell r="D212">
            <v>4723.47</v>
          </cell>
        </row>
        <row r="213">
          <cell r="A213">
            <v>37832</v>
          </cell>
          <cell r="B213">
            <v>8310</v>
          </cell>
          <cell r="C213">
            <v>5409.81</v>
          </cell>
          <cell r="D213">
            <v>4723.47</v>
          </cell>
        </row>
        <row r="214">
          <cell r="A214">
            <v>37833</v>
          </cell>
          <cell r="B214">
            <v>8310</v>
          </cell>
          <cell r="C214">
            <v>5409.81</v>
          </cell>
          <cell r="D214">
            <v>4723.47</v>
          </cell>
        </row>
        <row r="215">
          <cell r="A215">
            <v>37834</v>
          </cell>
          <cell r="B215">
            <v>8310</v>
          </cell>
          <cell r="C215">
            <v>5409.81</v>
          </cell>
          <cell r="D215">
            <v>4723.47</v>
          </cell>
        </row>
        <row r="216">
          <cell r="A216">
            <v>37835</v>
          </cell>
          <cell r="B216">
            <v>8310</v>
          </cell>
          <cell r="C216">
            <v>5409.81</v>
          </cell>
          <cell r="D216">
            <v>4723.47</v>
          </cell>
        </row>
        <row r="217">
          <cell r="A217">
            <v>37836</v>
          </cell>
          <cell r="B217">
            <v>8310</v>
          </cell>
          <cell r="C217">
            <v>5409.81</v>
          </cell>
          <cell r="D217">
            <v>4723.47</v>
          </cell>
        </row>
        <row r="218">
          <cell r="A218">
            <v>37837</v>
          </cell>
          <cell r="B218">
            <v>8466</v>
          </cell>
          <cell r="C218">
            <v>8489.35</v>
          </cell>
          <cell r="D218">
            <v>4808.8599999999997</v>
          </cell>
        </row>
        <row r="219">
          <cell r="A219">
            <v>37838</v>
          </cell>
          <cell r="B219">
            <v>8466</v>
          </cell>
          <cell r="C219">
            <v>8489.35</v>
          </cell>
          <cell r="D219">
            <v>4808.8599999999997</v>
          </cell>
        </row>
        <row r="220">
          <cell r="A220">
            <v>37839</v>
          </cell>
          <cell r="B220">
            <v>8466</v>
          </cell>
          <cell r="C220">
            <v>8489.35</v>
          </cell>
          <cell r="D220">
            <v>4808.8599999999997</v>
          </cell>
        </row>
        <row r="221">
          <cell r="A221">
            <v>37840</v>
          </cell>
          <cell r="B221">
            <v>8466</v>
          </cell>
          <cell r="C221">
            <v>8489.35</v>
          </cell>
          <cell r="D221">
            <v>4808.8599999999997</v>
          </cell>
        </row>
        <row r="222">
          <cell r="A222">
            <v>37841</v>
          </cell>
          <cell r="B222">
            <v>8466</v>
          </cell>
          <cell r="C222">
            <v>8489.35</v>
          </cell>
          <cell r="D222">
            <v>4808.8599999999997</v>
          </cell>
        </row>
        <row r="223">
          <cell r="A223">
            <v>37842</v>
          </cell>
          <cell r="B223">
            <v>8466</v>
          </cell>
          <cell r="C223">
            <v>8489.35</v>
          </cell>
          <cell r="D223">
            <v>4808.8599999999997</v>
          </cell>
        </row>
        <row r="224">
          <cell r="A224">
            <v>37843</v>
          </cell>
          <cell r="B224">
            <v>8466</v>
          </cell>
          <cell r="C224">
            <v>8489.35</v>
          </cell>
          <cell r="D224">
            <v>4808.8599999999997</v>
          </cell>
        </row>
        <row r="225">
          <cell r="A225">
            <v>37844</v>
          </cell>
          <cell r="B225">
            <v>8493</v>
          </cell>
          <cell r="C225">
            <v>5490.72</v>
          </cell>
          <cell r="D225">
            <v>4813.53</v>
          </cell>
        </row>
        <row r="226">
          <cell r="A226">
            <v>37845</v>
          </cell>
          <cell r="B226">
            <v>8493</v>
          </cell>
          <cell r="C226">
            <v>5490.72</v>
          </cell>
          <cell r="D226">
            <v>4813.53</v>
          </cell>
        </row>
        <row r="227">
          <cell r="A227">
            <v>37846</v>
          </cell>
          <cell r="B227">
            <v>8493</v>
          </cell>
          <cell r="C227">
            <v>5490.72</v>
          </cell>
          <cell r="D227">
            <v>4813.53</v>
          </cell>
        </row>
        <row r="228">
          <cell r="A228">
            <v>37847</v>
          </cell>
          <cell r="B228">
            <v>8493</v>
          </cell>
          <cell r="C228">
            <v>5490.72</v>
          </cell>
          <cell r="D228">
            <v>4813.53</v>
          </cell>
        </row>
        <row r="229">
          <cell r="A229">
            <v>37848</v>
          </cell>
          <cell r="B229">
            <v>8493</v>
          </cell>
          <cell r="C229">
            <v>5490.72</v>
          </cell>
          <cell r="D229">
            <v>4813.53</v>
          </cell>
        </row>
        <row r="230">
          <cell r="A230">
            <v>37849</v>
          </cell>
          <cell r="B230">
            <v>8493</v>
          </cell>
          <cell r="C230">
            <v>5490.72</v>
          </cell>
          <cell r="D230">
            <v>4813.53</v>
          </cell>
        </row>
        <row r="231">
          <cell r="A231">
            <v>37850</v>
          </cell>
          <cell r="B231">
            <v>8493</v>
          </cell>
          <cell r="C231">
            <v>5490.72</v>
          </cell>
          <cell r="D231">
            <v>4813.53</v>
          </cell>
        </row>
        <row r="232">
          <cell r="A232">
            <v>37851</v>
          </cell>
          <cell r="B232">
            <v>8535</v>
          </cell>
          <cell r="C232">
            <v>5602.37</v>
          </cell>
          <cell r="D232">
            <v>4866.58</v>
          </cell>
        </row>
        <row r="233">
          <cell r="A233">
            <v>37852</v>
          </cell>
          <cell r="B233">
            <v>8535</v>
          </cell>
          <cell r="C233">
            <v>5602.37</v>
          </cell>
          <cell r="D233">
            <v>4866.58</v>
          </cell>
        </row>
        <row r="234">
          <cell r="A234">
            <v>37853</v>
          </cell>
          <cell r="B234">
            <v>8535</v>
          </cell>
          <cell r="C234">
            <v>5602.37</v>
          </cell>
          <cell r="D234">
            <v>4866.58</v>
          </cell>
        </row>
        <row r="235">
          <cell r="A235">
            <v>37854</v>
          </cell>
          <cell r="B235">
            <v>8535</v>
          </cell>
          <cell r="C235">
            <v>5602.37</v>
          </cell>
          <cell r="D235">
            <v>4866.58</v>
          </cell>
        </row>
        <row r="236">
          <cell r="A236">
            <v>37855</v>
          </cell>
          <cell r="B236">
            <v>8535</v>
          </cell>
          <cell r="C236">
            <v>5602.37</v>
          </cell>
          <cell r="D236">
            <v>4866.58</v>
          </cell>
        </row>
        <row r="237">
          <cell r="A237">
            <v>37856</v>
          </cell>
          <cell r="B237">
            <v>8535</v>
          </cell>
          <cell r="C237">
            <v>5602.37</v>
          </cell>
          <cell r="D237">
            <v>4866.58</v>
          </cell>
        </row>
        <row r="238">
          <cell r="A238">
            <v>37857</v>
          </cell>
          <cell r="B238">
            <v>8535</v>
          </cell>
          <cell r="C238">
            <v>5602.37</v>
          </cell>
          <cell r="D238">
            <v>4866.58</v>
          </cell>
        </row>
        <row r="239">
          <cell r="A239">
            <v>37858</v>
          </cell>
          <cell r="B239">
            <v>8390</v>
          </cell>
          <cell r="C239">
            <v>5467.76</v>
          </cell>
          <cell r="D239">
            <v>4794.01</v>
          </cell>
        </row>
        <row r="240">
          <cell r="A240">
            <v>37859</v>
          </cell>
          <cell r="B240">
            <v>8390</v>
          </cell>
          <cell r="C240">
            <v>5467.76</v>
          </cell>
          <cell r="D240">
            <v>4794.01</v>
          </cell>
        </row>
        <row r="241">
          <cell r="A241">
            <v>37860</v>
          </cell>
          <cell r="B241">
            <v>8390</v>
          </cell>
          <cell r="C241">
            <v>5467.76</v>
          </cell>
          <cell r="D241">
            <v>4794.01</v>
          </cell>
        </row>
        <row r="242">
          <cell r="A242">
            <v>37861</v>
          </cell>
          <cell r="B242">
            <v>8390</v>
          </cell>
          <cell r="C242">
            <v>5467.76</v>
          </cell>
          <cell r="D242">
            <v>4794.01</v>
          </cell>
        </row>
        <row r="243">
          <cell r="A243">
            <v>37862</v>
          </cell>
          <cell r="B243">
            <v>8390</v>
          </cell>
          <cell r="C243">
            <v>5467.76</v>
          </cell>
          <cell r="D243">
            <v>4794.01</v>
          </cell>
        </row>
        <row r="244">
          <cell r="A244">
            <v>37863</v>
          </cell>
          <cell r="B244">
            <v>8390</v>
          </cell>
          <cell r="C244">
            <v>5467.76</v>
          </cell>
          <cell r="D244">
            <v>4794.01</v>
          </cell>
        </row>
        <row r="245">
          <cell r="A245">
            <v>37864</v>
          </cell>
          <cell r="B245">
            <v>8390</v>
          </cell>
          <cell r="C245">
            <v>5467.76</v>
          </cell>
          <cell r="D245">
            <v>4794.01</v>
          </cell>
        </row>
        <row r="246">
          <cell r="A246">
            <v>37865</v>
          </cell>
          <cell r="B246">
            <v>8440</v>
          </cell>
          <cell r="C246">
            <v>5396.54</v>
          </cell>
          <cell r="D246">
            <v>4803.6400000000003</v>
          </cell>
        </row>
        <row r="247">
          <cell r="A247">
            <v>37866</v>
          </cell>
          <cell r="B247">
            <v>8440</v>
          </cell>
          <cell r="C247">
            <v>5396.54</v>
          </cell>
          <cell r="D247">
            <v>4803.6400000000003</v>
          </cell>
        </row>
        <row r="248">
          <cell r="A248">
            <v>37867</v>
          </cell>
          <cell r="B248">
            <v>8440</v>
          </cell>
          <cell r="C248">
            <v>5396.54</v>
          </cell>
          <cell r="D248">
            <v>4803.6400000000003</v>
          </cell>
        </row>
        <row r="249">
          <cell r="A249">
            <v>37868</v>
          </cell>
          <cell r="B249">
            <v>8440</v>
          </cell>
          <cell r="C249">
            <v>5396.54</v>
          </cell>
          <cell r="D249">
            <v>4803.6400000000003</v>
          </cell>
        </row>
        <row r="250">
          <cell r="A250">
            <v>37869</v>
          </cell>
          <cell r="B250">
            <v>8440</v>
          </cell>
          <cell r="C250">
            <v>5396.54</v>
          </cell>
          <cell r="D250">
            <v>4803.6400000000003</v>
          </cell>
        </row>
        <row r="251">
          <cell r="A251">
            <v>37870</v>
          </cell>
          <cell r="B251">
            <v>8440</v>
          </cell>
          <cell r="C251">
            <v>5396.54</v>
          </cell>
          <cell r="D251">
            <v>4803.6400000000003</v>
          </cell>
        </row>
        <row r="252">
          <cell r="A252">
            <v>37871</v>
          </cell>
          <cell r="B252">
            <v>8440</v>
          </cell>
          <cell r="C252">
            <v>5396.54</v>
          </cell>
          <cell r="D252">
            <v>4803.6400000000003</v>
          </cell>
        </row>
        <row r="253">
          <cell r="A253">
            <v>37872</v>
          </cell>
          <cell r="B253">
            <v>8465</v>
          </cell>
          <cell r="C253">
            <v>5388.82</v>
          </cell>
          <cell r="D253">
            <v>4808.57</v>
          </cell>
        </row>
        <row r="254">
          <cell r="A254">
            <v>37873</v>
          </cell>
          <cell r="B254">
            <v>8465</v>
          </cell>
          <cell r="C254">
            <v>5388.82</v>
          </cell>
          <cell r="D254">
            <v>4808.57</v>
          </cell>
        </row>
        <row r="255">
          <cell r="A255">
            <v>37874</v>
          </cell>
          <cell r="B255">
            <v>8465</v>
          </cell>
          <cell r="C255">
            <v>5388.82</v>
          </cell>
          <cell r="D255">
            <v>4808.57</v>
          </cell>
        </row>
        <row r="256">
          <cell r="A256">
            <v>37875</v>
          </cell>
          <cell r="B256">
            <v>8465</v>
          </cell>
          <cell r="C256">
            <v>5388.82</v>
          </cell>
          <cell r="D256">
            <v>4808.57</v>
          </cell>
        </row>
        <row r="257">
          <cell r="A257">
            <v>37876</v>
          </cell>
          <cell r="B257">
            <v>8465</v>
          </cell>
          <cell r="C257">
            <v>5388.82</v>
          </cell>
          <cell r="D257">
            <v>4808.57</v>
          </cell>
        </row>
        <row r="258">
          <cell r="A258">
            <v>37877</v>
          </cell>
          <cell r="B258">
            <v>8465</v>
          </cell>
          <cell r="C258">
            <v>5388.82</v>
          </cell>
          <cell r="D258">
            <v>4808.57</v>
          </cell>
        </row>
        <row r="259">
          <cell r="A259">
            <v>37878</v>
          </cell>
          <cell r="B259">
            <v>8465</v>
          </cell>
          <cell r="C259">
            <v>5388.82</v>
          </cell>
          <cell r="D259">
            <v>4808.57</v>
          </cell>
        </row>
        <row r="260">
          <cell r="A260">
            <v>37879</v>
          </cell>
          <cell r="B260">
            <v>8425</v>
          </cell>
          <cell r="C260">
            <v>5465.3</v>
          </cell>
          <cell r="D260">
            <v>4791.29</v>
          </cell>
        </row>
        <row r="261">
          <cell r="A261">
            <v>37880</v>
          </cell>
          <cell r="B261">
            <v>8425</v>
          </cell>
          <cell r="C261">
            <v>5465.3</v>
          </cell>
          <cell r="D261">
            <v>4791.29</v>
          </cell>
        </row>
        <row r="262">
          <cell r="A262">
            <v>37881</v>
          </cell>
          <cell r="B262">
            <v>8425</v>
          </cell>
          <cell r="C262">
            <v>5465.3</v>
          </cell>
          <cell r="D262">
            <v>4791.29</v>
          </cell>
        </row>
        <row r="263">
          <cell r="A263">
            <v>37882</v>
          </cell>
          <cell r="B263">
            <v>8425</v>
          </cell>
          <cell r="C263">
            <v>5465.3</v>
          </cell>
          <cell r="D263">
            <v>4791.29</v>
          </cell>
        </row>
        <row r="264">
          <cell r="A264">
            <v>37883</v>
          </cell>
          <cell r="B264">
            <v>8425</v>
          </cell>
          <cell r="C264">
            <v>5465.3</v>
          </cell>
          <cell r="D264">
            <v>4791.29</v>
          </cell>
        </row>
        <row r="265">
          <cell r="A265">
            <v>37884</v>
          </cell>
          <cell r="B265">
            <v>8425</v>
          </cell>
          <cell r="C265">
            <v>5465.3</v>
          </cell>
          <cell r="D265">
            <v>4791.29</v>
          </cell>
        </row>
        <row r="266">
          <cell r="A266">
            <v>37885</v>
          </cell>
          <cell r="B266">
            <v>8425</v>
          </cell>
          <cell r="C266">
            <v>5465.3</v>
          </cell>
          <cell r="D266">
            <v>4791.29</v>
          </cell>
        </row>
        <row r="267">
          <cell r="A267">
            <v>37886</v>
          </cell>
          <cell r="B267">
            <v>8458</v>
          </cell>
          <cell r="C267">
            <v>5607.65</v>
          </cell>
          <cell r="D267">
            <v>4819.1000000000004</v>
          </cell>
        </row>
        <row r="268">
          <cell r="A268">
            <v>37887</v>
          </cell>
          <cell r="B268">
            <v>8458</v>
          </cell>
          <cell r="C268">
            <v>5607.65</v>
          </cell>
          <cell r="D268">
            <v>4819.1000000000004</v>
          </cell>
        </row>
        <row r="269">
          <cell r="A269">
            <v>37888</v>
          </cell>
          <cell r="B269">
            <v>8458</v>
          </cell>
          <cell r="C269">
            <v>5607.65</v>
          </cell>
          <cell r="D269">
            <v>4819.1000000000004</v>
          </cell>
        </row>
        <row r="270">
          <cell r="A270">
            <v>37889</v>
          </cell>
          <cell r="B270">
            <v>8458</v>
          </cell>
          <cell r="C270">
            <v>5607.65</v>
          </cell>
          <cell r="D270">
            <v>4819.1000000000004</v>
          </cell>
        </row>
        <row r="271">
          <cell r="A271">
            <v>37890</v>
          </cell>
          <cell r="B271">
            <v>8458</v>
          </cell>
          <cell r="C271">
            <v>5607.65</v>
          </cell>
          <cell r="D271">
            <v>4819.1000000000004</v>
          </cell>
        </row>
        <row r="272">
          <cell r="A272">
            <v>37891</v>
          </cell>
          <cell r="B272">
            <v>8458</v>
          </cell>
          <cell r="C272">
            <v>5607.65</v>
          </cell>
          <cell r="D272">
            <v>4819.1000000000004</v>
          </cell>
        </row>
        <row r="273">
          <cell r="A273">
            <v>37892</v>
          </cell>
          <cell r="B273">
            <v>8458</v>
          </cell>
          <cell r="C273">
            <v>5607.65</v>
          </cell>
          <cell r="D273">
            <v>4819.1000000000004</v>
          </cell>
        </row>
        <row r="274">
          <cell r="A274">
            <v>37893</v>
          </cell>
          <cell r="B274">
            <v>8415</v>
          </cell>
          <cell r="C274">
            <v>5685.17</v>
          </cell>
          <cell r="D274">
            <v>4844.28</v>
          </cell>
        </row>
        <row r="275">
          <cell r="A275">
            <v>37894</v>
          </cell>
          <cell r="B275">
            <v>8415</v>
          </cell>
          <cell r="C275">
            <v>5685.17</v>
          </cell>
          <cell r="D275">
            <v>4844.28</v>
          </cell>
        </row>
        <row r="276">
          <cell r="A276">
            <v>37895</v>
          </cell>
          <cell r="B276">
            <v>8415</v>
          </cell>
          <cell r="C276">
            <v>5685.17</v>
          </cell>
          <cell r="D276">
            <v>4844.28</v>
          </cell>
        </row>
        <row r="277">
          <cell r="A277">
            <v>37896</v>
          </cell>
          <cell r="B277">
            <v>8415</v>
          </cell>
          <cell r="C277">
            <v>5685.17</v>
          </cell>
          <cell r="D277">
            <v>4844.28</v>
          </cell>
        </row>
        <row r="278">
          <cell r="A278">
            <v>37897</v>
          </cell>
          <cell r="B278">
            <v>8415</v>
          </cell>
          <cell r="C278">
            <v>5685.17</v>
          </cell>
          <cell r="D278">
            <v>4844.28</v>
          </cell>
        </row>
        <row r="279">
          <cell r="A279">
            <v>37898</v>
          </cell>
          <cell r="B279">
            <v>8415</v>
          </cell>
          <cell r="C279">
            <v>5685.17</v>
          </cell>
          <cell r="D279">
            <v>4844.28</v>
          </cell>
        </row>
        <row r="280">
          <cell r="A280">
            <v>37899</v>
          </cell>
          <cell r="B280">
            <v>8415</v>
          </cell>
          <cell r="C280">
            <v>5685.17</v>
          </cell>
          <cell r="D280">
            <v>4844.28</v>
          </cell>
        </row>
        <row r="281">
          <cell r="A281">
            <v>37900</v>
          </cell>
          <cell r="B281">
            <v>8371</v>
          </cell>
          <cell r="C281">
            <v>5653.77</v>
          </cell>
          <cell r="D281">
            <v>4836.7700000000004</v>
          </cell>
        </row>
        <row r="282">
          <cell r="A282">
            <v>37901</v>
          </cell>
          <cell r="B282">
            <v>8371</v>
          </cell>
          <cell r="C282">
            <v>5653.77</v>
          </cell>
          <cell r="D282">
            <v>4836.7700000000004</v>
          </cell>
        </row>
        <row r="283">
          <cell r="A283">
            <v>37902</v>
          </cell>
          <cell r="B283">
            <v>8371</v>
          </cell>
          <cell r="C283">
            <v>5653.77</v>
          </cell>
          <cell r="D283">
            <v>4836.7700000000004</v>
          </cell>
        </row>
        <row r="284">
          <cell r="A284">
            <v>37903</v>
          </cell>
          <cell r="B284">
            <v>8371</v>
          </cell>
          <cell r="C284">
            <v>5653.77</v>
          </cell>
          <cell r="D284">
            <v>4836.7700000000004</v>
          </cell>
        </row>
        <row r="285">
          <cell r="A285">
            <v>37904</v>
          </cell>
          <cell r="B285">
            <v>8371</v>
          </cell>
          <cell r="C285">
            <v>5653.77</v>
          </cell>
          <cell r="D285">
            <v>4836.7700000000004</v>
          </cell>
        </row>
        <row r="286">
          <cell r="A286">
            <v>37905</v>
          </cell>
          <cell r="B286">
            <v>8371</v>
          </cell>
          <cell r="C286">
            <v>5653.77</v>
          </cell>
          <cell r="D286">
            <v>4836.7700000000004</v>
          </cell>
        </row>
        <row r="287">
          <cell r="A287">
            <v>37906</v>
          </cell>
          <cell r="B287">
            <v>8371</v>
          </cell>
          <cell r="C287">
            <v>5653.77</v>
          </cell>
          <cell r="D287">
            <v>4836.7700000000004</v>
          </cell>
        </row>
        <row r="288">
          <cell r="A288">
            <v>37907</v>
          </cell>
          <cell r="B288">
            <v>8362</v>
          </cell>
          <cell r="C288">
            <v>5731.31</v>
          </cell>
          <cell r="D288">
            <v>4848.38</v>
          </cell>
        </row>
        <row r="289">
          <cell r="A289">
            <v>37908</v>
          </cell>
          <cell r="B289">
            <v>8362</v>
          </cell>
          <cell r="C289">
            <v>5731.31</v>
          </cell>
          <cell r="D289">
            <v>4848.38</v>
          </cell>
        </row>
        <row r="290">
          <cell r="A290">
            <v>37909</v>
          </cell>
          <cell r="B290">
            <v>8362</v>
          </cell>
          <cell r="C290">
            <v>5731.31</v>
          </cell>
          <cell r="D290">
            <v>4848.38</v>
          </cell>
        </row>
        <row r="291">
          <cell r="A291">
            <v>37910</v>
          </cell>
          <cell r="B291">
            <v>8362</v>
          </cell>
          <cell r="C291">
            <v>5731.31</v>
          </cell>
          <cell r="D291">
            <v>4848.38</v>
          </cell>
        </row>
        <row r="292">
          <cell r="A292">
            <v>37911</v>
          </cell>
          <cell r="B292">
            <v>8362</v>
          </cell>
          <cell r="C292">
            <v>5731.31</v>
          </cell>
          <cell r="D292">
            <v>4848.38</v>
          </cell>
        </row>
        <row r="293">
          <cell r="A293">
            <v>37912</v>
          </cell>
          <cell r="B293">
            <v>8362</v>
          </cell>
          <cell r="C293">
            <v>5731.31</v>
          </cell>
          <cell r="D293">
            <v>4848.38</v>
          </cell>
        </row>
        <row r="294">
          <cell r="A294">
            <v>37913</v>
          </cell>
          <cell r="B294">
            <v>8362</v>
          </cell>
          <cell r="C294">
            <v>5731.31</v>
          </cell>
          <cell r="D294">
            <v>4848.38</v>
          </cell>
        </row>
        <row r="295">
          <cell r="A295">
            <v>37914</v>
          </cell>
          <cell r="B295">
            <v>8375</v>
          </cell>
          <cell r="C295">
            <v>5763.68</v>
          </cell>
          <cell r="D295">
            <v>4811.84</v>
          </cell>
        </row>
        <row r="296">
          <cell r="A296">
            <v>37915</v>
          </cell>
          <cell r="B296">
            <v>8375</v>
          </cell>
          <cell r="C296">
            <v>5763.68</v>
          </cell>
          <cell r="D296">
            <v>4811.84</v>
          </cell>
        </row>
        <row r="297">
          <cell r="A297">
            <v>37916</v>
          </cell>
          <cell r="B297">
            <v>8375</v>
          </cell>
          <cell r="C297">
            <v>5763.68</v>
          </cell>
          <cell r="D297">
            <v>4811.84</v>
          </cell>
        </row>
        <row r="298">
          <cell r="A298">
            <v>37917</v>
          </cell>
          <cell r="B298">
            <v>8375</v>
          </cell>
          <cell r="C298">
            <v>5763.68</v>
          </cell>
          <cell r="D298">
            <v>4811.84</v>
          </cell>
        </row>
        <row r="299">
          <cell r="A299">
            <v>37918</v>
          </cell>
          <cell r="B299">
            <v>8375</v>
          </cell>
          <cell r="C299">
            <v>5763.68</v>
          </cell>
          <cell r="D299">
            <v>4811.84</v>
          </cell>
        </row>
        <row r="300">
          <cell r="A300">
            <v>37919</v>
          </cell>
          <cell r="B300">
            <v>8375</v>
          </cell>
          <cell r="C300">
            <v>5763.68</v>
          </cell>
          <cell r="D300">
            <v>4811.84</v>
          </cell>
        </row>
        <row r="301">
          <cell r="A301">
            <v>37920</v>
          </cell>
          <cell r="B301">
            <v>8375</v>
          </cell>
          <cell r="C301">
            <v>5763.68</v>
          </cell>
          <cell r="D301">
            <v>4811.84</v>
          </cell>
        </row>
        <row r="302">
          <cell r="A302">
            <v>37921</v>
          </cell>
          <cell r="B302">
            <v>8430</v>
          </cell>
          <cell r="C302">
            <v>5827.66</v>
          </cell>
          <cell r="D302">
            <v>4826.5200000000004</v>
          </cell>
        </row>
        <row r="303">
          <cell r="A303">
            <v>37922</v>
          </cell>
          <cell r="B303">
            <v>8430</v>
          </cell>
          <cell r="C303">
            <v>5827.66</v>
          </cell>
          <cell r="D303">
            <v>4826.5200000000004</v>
          </cell>
        </row>
        <row r="304">
          <cell r="A304">
            <v>37923</v>
          </cell>
          <cell r="B304">
            <v>8430</v>
          </cell>
          <cell r="C304">
            <v>5827.66</v>
          </cell>
          <cell r="D304">
            <v>4826.5200000000004</v>
          </cell>
        </row>
        <row r="305">
          <cell r="A305">
            <v>37924</v>
          </cell>
          <cell r="B305">
            <v>8430</v>
          </cell>
          <cell r="C305">
            <v>5827.66</v>
          </cell>
          <cell r="D305">
            <v>4826.5200000000004</v>
          </cell>
        </row>
        <row r="306">
          <cell r="A306">
            <v>37925</v>
          </cell>
          <cell r="B306">
            <v>8430</v>
          </cell>
          <cell r="C306">
            <v>5827.66</v>
          </cell>
          <cell r="D306">
            <v>4826.5200000000004</v>
          </cell>
        </row>
        <row r="307">
          <cell r="A307">
            <v>37926</v>
          </cell>
          <cell r="B307">
            <v>8430</v>
          </cell>
          <cell r="C307">
            <v>5827.66</v>
          </cell>
          <cell r="D307">
            <v>4826.5200000000004</v>
          </cell>
        </row>
        <row r="308">
          <cell r="A308">
            <v>37927</v>
          </cell>
          <cell r="B308">
            <v>8430</v>
          </cell>
          <cell r="C308">
            <v>5827.66</v>
          </cell>
          <cell r="D308">
            <v>4826.5200000000004</v>
          </cell>
        </row>
        <row r="309">
          <cell r="A309">
            <v>37928</v>
          </cell>
          <cell r="B309">
            <v>8480</v>
          </cell>
          <cell r="C309">
            <v>5964.83</v>
          </cell>
          <cell r="D309">
            <v>4857.09</v>
          </cell>
        </row>
        <row r="310">
          <cell r="A310">
            <v>37929</v>
          </cell>
          <cell r="B310">
            <v>8480</v>
          </cell>
          <cell r="C310">
            <v>5964.83</v>
          </cell>
          <cell r="D310">
            <v>4857.09</v>
          </cell>
        </row>
        <row r="311">
          <cell r="A311">
            <v>37930</v>
          </cell>
          <cell r="B311">
            <v>8480</v>
          </cell>
          <cell r="C311">
            <v>5964.83</v>
          </cell>
          <cell r="D311">
            <v>4857.09</v>
          </cell>
        </row>
        <row r="312">
          <cell r="A312">
            <v>37931</v>
          </cell>
          <cell r="B312">
            <v>8480</v>
          </cell>
          <cell r="C312">
            <v>5964.83</v>
          </cell>
          <cell r="D312">
            <v>4857.09</v>
          </cell>
        </row>
        <row r="313">
          <cell r="A313">
            <v>37932</v>
          </cell>
          <cell r="B313">
            <v>8480</v>
          </cell>
          <cell r="C313">
            <v>5964.83</v>
          </cell>
          <cell r="D313">
            <v>4857.09</v>
          </cell>
        </row>
        <row r="314">
          <cell r="A314">
            <v>37933</v>
          </cell>
          <cell r="B314">
            <v>8480</v>
          </cell>
          <cell r="C314">
            <v>5964.83</v>
          </cell>
          <cell r="D314">
            <v>4857.09</v>
          </cell>
        </row>
        <row r="315">
          <cell r="A315">
            <v>37934</v>
          </cell>
          <cell r="B315">
            <v>8480</v>
          </cell>
          <cell r="C315">
            <v>5964.83</v>
          </cell>
          <cell r="D315">
            <v>4857.09</v>
          </cell>
        </row>
        <row r="316">
          <cell r="A316">
            <v>37935</v>
          </cell>
          <cell r="B316">
            <v>8480</v>
          </cell>
          <cell r="C316">
            <v>5964.83</v>
          </cell>
          <cell r="D316">
            <v>4857.09</v>
          </cell>
        </row>
        <row r="317">
          <cell r="A317">
            <v>37936</v>
          </cell>
          <cell r="B317">
            <v>8475</v>
          </cell>
          <cell r="C317">
            <v>5904.53</v>
          </cell>
          <cell r="D317">
            <v>4857.29</v>
          </cell>
        </row>
        <row r="318">
          <cell r="A318">
            <v>37937</v>
          </cell>
          <cell r="B318">
            <v>8475</v>
          </cell>
          <cell r="C318">
            <v>5904.53</v>
          </cell>
          <cell r="D318">
            <v>4857.29</v>
          </cell>
        </row>
        <row r="319">
          <cell r="A319">
            <v>37938</v>
          </cell>
          <cell r="B319">
            <v>8475</v>
          </cell>
          <cell r="C319">
            <v>5904.53</v>
          </cell>
          <cell r="D319">
            <v>4857.29</v>
          </cell>
        </row>
        <row r="320">
          <cell r="A320">
            <v>37939</v>
          </cell>
          <cell r="B320">
            <v>8475</v>
          </cell>
          <cell r="C320">
            <v>5904.53</v>
          </cell>
          <cell r="D320">
            <v>4857.29</v>
          </cell>
        </row>
        <row r="321">
          <cell r="A321">
            <v>37940</v>
          </cell>
          <cell r="B321">
            <v>8475</v>
          </cell>
          <cell r="C321">
            <v>5904.53</v>
          </cell>
          <cell r="D321">
            <v>4857.29</v>
          </cell>
        </row>
        <row r="322">
          <cell r="A322">
            <v>37941</v>
          </cell>
          <cell r="B322">
            <v>8475</v>
          </cell>
          <cell r="C322">
            <v>5904.53</v>
          </cell>
          <cell r="D322">
            <v>4857.29</v>
          </cell>
        </row>
        <row r="323">
          <cell r="A323">
            <v>37942</v>
          </cell>
          <cell r="B323">
            <v>8478</v>
          </cell>
          <cell r="C323">
            <v>6065.16</v>
          </cell>
          <cell r="D323">
            <v>4886.74</v>
          </cell>
        </row>
        <row r="324">
          <cell r="A324">
            <v>37943</v>
          </cell>
          <cell r="B324">
            <v>8478</v>
          </cell>
          <cell r="C324">
            <v>6065.16</v>
          </cell>
          <cell r="D324">
            <v>4886.74</v>
          </cell>
        </row>
        <row r="325">
          <cell r="A325">
            <v>37944</v>
          </cell>
          <cell r="B325">
            <v>8478</v>
          </cell>
          <cell r="C325">
            <v>6065.16</v>
          </cell>
          <cell r="D325">
            <v>4886.74</v>
          </cell>
        </row>
        <row r="326">
          <cell r="A326">
            <v>37945</v>
          </cell>
          <cell r="B326">
            <v>8478</v>
          </cell>
          <cell r="C326">
            <v>6065.16</v>
          </cell>
          <cell r="D326">
            <v>4886.74</v>
          </cell>
        </row>
        <row r="327">
          <cell r="A327">
            <v>37946</v>
          </cell>
          <cell r="B327">
            <v>8478</v>
          </cell>
          <cell r="C327">
            <v>6065.16</v>
          </cell>
          <cell r="D327">
            <v>4886.74</v>
          </cell>
        </row>
        <row r="328">
          <cell r="A328">
            <v>37947</v>
          </cell>
          <cell r="B328">
            <v>8478</v>
          </cell>
          <cell r="C328">
            <v>6065.16</v>
          </cell>
          <cell r="D328">
            <v>4886.74</v>
          </cell>
        </row>
        <row r="329">
          <cell r="A329">
            <v>37948</v>
          </cell>
          <cell r="B329">
            <v>8478</v>
          </cell>
          <cell r="C329">
            <v>6065.16</v>
          </cell>
          <cell r="D329">
            <v>4886.74</v>
          </cell>
        </row>
        <row r="330">
          <cell r="A330">
            <v>37949</v>
          </cell>
          <cell r="B330">
            <v>8474</v>
          </cell>
          <cell r="C330">
            <v>6032.64</v>
          </cell>
          <cell r="D330">
            <v>4910.76</v>
          </cell>
        </row>
        <row r="331">
          <cell r="A331">
            <v>37950</v>
          </cell>
          <cell r="B331">
            <v>8474</v>
          </cell>
          <cell r="C331">
            <v>6032.64</v>
          </cell>
          <cell r="D331">
            <v>4910.76</v>
          </cell>
        </row>
        <row r="332">
          <cell r="A332">
            <v>37951</v>
          </cell>
          <cell r="B332">
            <v>8474</v>
          </cell>
          <cell r="C332">
            <v>6032.64</v>
          </cell>
          <cell r="D332">
            <v>4910.76</v>
          </cell>
        </row>
        <row r="333">
          <cell r="A333">
            <v>37952</v>
          </cell>
          <cell r="B333">
            <v>8474</v>
          </cell>
          <cell r="C333">
            <v>6032.64</v>
          </cell>
          <cell r="D333">
            <v>4910.76</v>
          </cell>
        </row>
        <row r="334">
          <cell r="A334">
            <v>37953</v>
          </cell>
          <cell r="B334">
            <v>8474</v>
          </cell>
          <cell r="C334">
            <v>6032.64</v>
          </cell>
          <cell r="D334">
            <v>4910.76</v>
          </cell>
        </row>
        <row r="335">
          <cell r="A335">
            <v>37954</v>
          </cell>
          <cell r="B335">
            <v>8474</v>
          </cell>
          <cell r="C335">
            <v>6032.64</v>
          </cell>
          <cell r="D335">
            <v>4910.76</v>
          </cell>
        </row>
        <row r="336">
          <cell r="A336">
            <v>37955</v>
          </cell>
          <cell r="B336">
            <v>8474</v>
          </cell>
          <cell r="C336">
            <v>6032.64</v>
          </cell>
          <cell r="D336">
            <v>4910.76</v>
          </cell>
        </row>
        <row r="337">
          <cell r="A337">
            <v>37956</v>
          </cell>
          <cell r="B337">
            <v>8474</v>
          </cell>
          <cell r="C337">
            <v>6032.64</v>
          </cell>
          <cell r="D337">
            <v>4910.76</v>
          </cell>
        </row>
        <row r="338">
          <cell r="A338">
            <v>37957</v>
          </cell>
          <cell r="B338">
            <v>8474</v>
          </cell>
          <cell r="C338">
            <v>6032.64</v>
          </cell>
          <cell r="D338">
            <v>4910.76</v>
          </cell>
        </row>
        <row r="339">
          <cell r="A339">
            <v>37958</v>
          </cell>
          <cell r="B339">
            <v>8474</v>
          </cell>
          <cell r="C339">
            <v>6032.64</v>
          </cell>
          <cell r="D339">
            <v>4910.76</v>
          </cell>
        </row>
        <row r="340">
          <cell r="A340">
            <v>37959</v>
          </cell>
          <cell r="B340">
            <v>8474</v>
          </cell>
          <cell r="C340">
            <v>6032.64</v>
          </cell>
          <cell r="D340">
            <v>4910.76</v>
          </cell>
        </row>
        <row r="341">
          <cell r="A341">
            <v>37960</v>
          </cell>
          <cell r="B341">
            <v>8474</v>
          </cell>
          <cell r="C341">
            <v>6032.64</v>
          </cell>
          <cell r="D341">
            <v>4910.76</v>
          </cell>
        </row>
        <row r="342">
          <cell r="A342">
            <v>37961</v>
          </cell>
          <cell r="B342">
            <v>8474</v>
          </cell>
          <cell r="C342">
            <v>6032.64</v>
          </cell>
          <cell r="D342">
            <v>4910.76</v>
          </cell>
        </row>
        <row r="343">
          <cell r="A343">
            <v>37962</v>
          </cell>
          <cell r="B343">
            <v>8474</v>
          </cell>
          <cell r="C343">
            <v>6032.64</v>
          </cell>
          <cell r="D343">
            <v>4910.76</v>
          </cell>
        </row>
        <row r="344">
          <cell r="A344">
            <v>37963</v>
          </cell>
          <cell r="B344">
            <v>8488</v>
          </cell>
          <cell r="C344">
            <v>6179.26</v>
          </cell>
          <cell r="D344">
            <v>4910.76</v>
          </cell>
        </row>
        <row r="345">
          <cell r="A345">
            <v>37964</v>
          </cell>
          <cell r="B345">
            <v>8488</v>
          </cell>
          <cell r="C345">
            <v>6179.26</v>
          </cell>
          <cell r="D345">
            <v>4910.76</v>
          </cell>
        </row>
        <row r="346">
          <cell r="A346">
            <v>37965</v>
          </cell>
          <cell r="B346">
            <v>8488</v>
          </cell>
          <cell r="C346">
            <v>6179.26</v>
          </cell>
          <cell r="D346">
            <v>4910.76</v>
          </cell>
        </row>
        <row r="347">
          <cell r="A347">
            <v>37966</v>
          </cell>
          <cell r="B347">
            <v>8488</v>
          </cell>
          <cell r="C347">
            <v>6179.26</v>
          </cell>
          <cell r="D347">
            <v>4910.76</v>
          </cell>
        </row>
        <row r="348">
          <cell r="A348">
            <v>37967</v>
          </cell>
          <cell r="B348">
            <v>8488</v>
          </cell>
          <cell r="C348">
            <v>6179.26</v>
          </cell>
          <cell r="D348">
            <v>4910.76</v>
          </cell>
        </row>
        <row r="349">
          <cell r="A349">
            <v>37968</v>
          </cell>
          <cell r="B349">
            <v>8488</v>
          </cell>
          <cell r="C349">
            <v>6179.26</v>
          </cell>
          <cell r="D349">
            <v>4910.76</v>
          </cell>
        </row>
        <row r="350">
          <cell r="A350">
            <v>37969</v>
          </cell>
          <cell r="B350">
            <v>8488</v>
          </cell>
          <cell r="C350">
            <v>6179.26</v>
          </cell>
          <cell r="D350">
            <v>4910.76</v>
          </cell>
        </row>
        <row r="351">
          <cell r="A351">
            <v>37970</v>
          </cell>
          <cell r="B351">
            <v>8485</v>
          </cell>
          <cell r="C351">
            <v>6258.38</v>
          </cell>
          <cell r="D351">
            <v>4955.37</v>
          </cell>
        </row>
        <row r="352">
          <cell r="A352">
            <v>37971</v>
          </cell>
          <cell r="B352">
            <v>8485</v>
          </cell>
          <cell r="C352">
            <v>6258.38</v>
          </cell>
          <cell r="D352">
            <v>4955.37</v>
          </cell>
        </row>
        <row r="353">
          <cell r="A353">
            <v>37972</v>
          </cell>
          <cell r="B353">
            <v>8485</v>
          </cell>
          <cell r="C353">
            <v>6258.38</v>
          </cell>
          <cell r="D353">
            <v>4955.37</v>
          </cell>
        </row>
        <row r="354">
          <cell r="A354">
            <v>37973</v>
          </cell>
          <cell r="B354">
            <v>8485</v>
          </cell>
          <cell r="C354">
            <v>6258.38</v>
          </cell>
          <cell r="D354">
            <v>4955.37</v>
          </cell>
        </row>
        <row r="355">
          <cell r="A355">
            <v>37974</v>
          </cell>
          <cell r="B355">
            <v>8485</v>
          </cell>
          <cell r="C355">
            <v>6258.38</v>
          </cell>
          <cell r="D355">
            <v>4955.37</v>
          </cell>
        </row>
        <row r="356">
          <cell r="A356">
            <v>37975</v>
          </cell>
          <cell r="B356">
            <v>8485</v>
          </cell>
          <cell r="C356">
            <v>6258.38</v>
          </cell>
          <cell r="D356">
            <v>4955.37</v>
          </cell>
        </row>
        <row r="357">
          <cell r="A357">
            <v>37976</v>
          </cell>
          <cell r="B357">
            <v>8485</v>
          </cell>
          <cell r="C357">
            <v>6258.38</v>
          </cell>
          <cell r="D357">
            <v>4955.37</v>
          </cell>
        </row>
        <row r="358">
          <cell r="A358">
            <v>37977</v>
          </cell>
          <cell r="B358">
            <v>8483</v>
          </cell>
          <cell r="C358">
            <v>6265.98</v>
          </cell>
          <cell r="D358">
            <v>4965.1899999999996</v>
          </cell>
        </row>
        <row r="359">
          <cell r="A359">
            <v>37978</v>
          </cell>
          <cell r="B359">
            <v>8483</v>
          </cell>
          <cell r="C359">
            <v>6265.98</v>
          </cell>
          <cell r="D359">
            <v>4965.1899999999996</v>
          </cell>
        </row>
        <row r="360">
          <cell r="A360">
            <v>37979</v>
          </cell>
          <cell r="B360">
            <v>8483</v>
          </cell>
          <cell r="C360">
            <v>6265.98</v>
          </cell>
          <cell r="D360">
            <v>4965.1899999999996</v>
          </cell>
        </row>
        <row r="361">
          <cell r="A361">
            <v>37980</v>
          </cell>
          <cell r="B361">
            <v>8483</v>
          </cell>
          <cell r="C361">
            <v>6265.98</v>
          </cell>
          <cell r="D361">
            <v>4965.1899999999996</v>
          </cell>
        </row>
        <row r="362">
          <cell r="A362">
            <v>37981</v>
          </cell>
          <cell r="B362">
            <v>8483</v>
          </cell>
          <cell r="C362">
            <v>6265.98</v>
          </cell>
          <cell r="D362">
            <v>4965.1899999999996</v>
          </cell>
        </row>
        <row r="363">
          <cell r="A363">
            <v>37982</v>
          </cell>
          <cell r="B363">
            <v>8483</v>
          </cell>
          <cell r="C363">
            <v>6265.98</v>
          </cell>
          <cell r="D363">
            <v>4965.1899999999996</v>
          </cell>
        </row>
        <row r="364">
          <cell r="A364">
            <v>37983</v>
          </cell>
          <cell r="B364">
            <v>8483</v>
          </cell>
          <cell r="C364">
            <v>6265.98</v>
          </cell>
          <cell r="D364">
            <v>4965.1899999999996</v>
          </cell>
        </row>
        <row r="365">
          <cell r="A365">
            <v>37984</v>
          </cell>
          <cell r="B365">
            <v>8491</v>
          </cell>
          <cell r="C365">
            <v>6229.85</v>
          </cell>
          <cell r="D365">
            <v>4966.95</v>
          </cell>
        </row>
        <row r="366">
          <cell r="A366">
            <v>37985</v>
          </cell>
          <cell r="B366">
            <v>8491</v>
          </cell>
          <cell r="C366">
            <v>6229.85</v>
          </cell>
          <cell r="D366">
            <v>4966.95</v>
          </cell>
        </row>
        <row r="367">
          <cell r="A367">
            <v>37986</v>
          </cell>
          <cell r="B367">
            <v>8491</v>
          </cell>
          <cell r="C367">
            <v>6229.85</v>
          </cell>
          <cell r="D367">
            <v>4966.95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Cover"/>
      <sheetName val="LABA"/>
      <sheetName val="FLOW"/>
      <sheetName val="NRC"/>
      <sheetName val="DEPRESIASI"/>
      <sheetName val="kondur"/>
      <sheetName val="Salawati"/>
      <sheetName val="Sambidoyong-tac"/>
      <sheetName val="LOAN"/>
      <sheetName val="rate"/>
      <sheetName val="1.GasAcct"/>
      <sheetName val="Arutmin_75million"/>
      <sheetName val="HV279PP-A"/>
      <sheetName val="BP1_23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-C"/>
      <sheetName val="BS-P"/>
      <sheetName val="IS-C"/>
      <sheetName val="IS-P"/>
      <sheetName val="SE-C"/>
      <sheetName val="SE-P"/>
      <sheetName val="CF-C"/>
      <sheetName val="CF-P"/>
      <sheetName val="Mutation CF"/>
      <sheetName val="Detail-C+P"/>
      <sheetName val="Catatan-C"/>
      <sheetName val="Catatan-P"/>
      <sheetName val="Investment-P"/>
      <sheetName val="FA-C"/>
      <sheetName val="FA-P"/>
      <sheetName val="Retained Earnings"/>
      <sheetName val="Intercompany-C"/>
      <sheetName val="Intercompany-P"/>
      <sheetName val="Restructuring"/>
      <sheetName val="Foreign Currency-C"/>
      <sheetName val="Foreign Currency-P"/>
      <sheetName val="Allowance-P"/>
      <sheetName val="Freeze+Resticted fund"/>
      <sheetName val="Consolidation Entries"/>
      <sheetName val="Combine Entries"/>
      <sheetName val="CAJE-CRJE BLOK I"/>
      <sheetName val="EXCHANGE RATE"/>
      <sheetName val="FA-C (2)"/>
      <sheetName val="Freeze Account"/>
      <sheetName val="GT_Custom"/>
      <sheetName val="BS-RTI"/>
      <sheetName val="IS-RTI"/>
      <sheetName val="SE-RTI"/>
      <sheetName val="Catatan-RTI"/>
      <sheetName val="FA-RTI"/>
      <sheetName val="Rekon-Fiskal"/>
      <sheetName val="Detail-RTI"/>
      <sheetName val="Account Payable"/>
      <sheetName val="Original Currency"/>
      <sheetName val="CAJE+CRJE-RTI"/>
      <sheetName val="PAJE-RTI"/>
      <sheetName val="PRJE-RTI"/>
      <sheetName val="T-ACC-RTI"/>
      <sheetName val="Data Fiskal"/>
      <sheetName val="DIT"/>
      <sheetName val="Rugi Fiskal"/>
      <sheetName val="Mutation CF-BE"/>
      <sheetName val="ID-CF-RTI"/>
      <sheetName val="Loans-Principal"/>
      <sheetName val="Gain on Restructuring"/>
      <sheetName val="SUMMARY RATIO"/>
      <sheetName val="Analytical"/>
      <sheetName val="SE_C"/>
      <sheetName val="S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_KEGIATAN BULANAN"/>
      <sheetName val="Material"/>
    </sheetNames>
    <sheetDataSet>
      <sheetData sheetId="0"/>
      <sheetData sheetId="1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ya Departemen"/>
      <sheetName val="P&amp;L98"/>
      <sheetName val="TERM OF PAYMENT"/>
      <sheetName val="DEPK2003"/>
      <sheetName val="A"/>
      <sheetName val="ASSUMPTIONS"/>
      <sheetName val="SE-C"/>
      <sheetName val="0"/>
      <sheetName val="DATA"/>
      <sheetName val="Type"/>
      <sheetName val="Marshal"/>
      <sheetName val="Sheet2 (2)"/>
      <sheetName val="Irregular Income"/>
      <sheetName val="FE-1770.P1"/>
      <sheetName val="kardus"/>
      <sheetName val="Links"/>
      <sheetName val="JAN 2001"/>
      <sheetName val="KODE"/>
      <sheetName val="Sheet1"/>
      <sheetName val="OLDMAP"/>
      <sheetName val="WP-SP-03"/>
      <sheetName val="Account"/>
      <sheetName val="Credit-22"/>
      <sheetName val="WHT-21"/>
      <sheetName val="C O A"/>
      <sheetName val="Biaya_Departemen"/>
      <sheetName val="TERM_OF_PAYMENT"/>
      <sheetName val="Sheet2_(2)"/>
      <sheetName val="Irregular_Income"/>
      <sheetName val="FE-1770_P1"/>
      <sheetName val="JAN_2001"/>
      <sheetName val="BREAKDOWN"/>
      <sheetName val="Wil"/>
      <sheetName val="Harga"/>
      <sheetName val="RUGILABA"/>
      <sheetName val="GeneralInfo"/>
      <sheetName val="31-08-02"/>
      <sheetName val="30-09-02"/>
      <sheetName val="31-10-02"/>
      <sheetName val="30-11-02"/>
      <sheetName val="31-12-02"/>
      <sheetName val="31-01-03"/>
      <sheetName val="28-02-03"/>
      <sheetName val="31-05-03"/>
      <sheetName val="30-06-03"/>
      <sheetName val="31-07-03"/>
      <sheetName val="N0"/>
      <sheetName val="31-08-03"/>
      <sheetName val="30-09-03"/>
      <sheetName val="31-10-03"/>
      <sheetName val="30-11-03"/>
      <sheetName val="31-12-03"/>
      <sheetName val="31-01-04"/>
      <sheetName val="29-02-04"/>
      <sheetName val="31-03-04"/>
      <sheetName val="30-04-04"/>
      <sheetName val="31-05-04"/>
      <sheetName val="30-06-04"/>
      <sheetName val="31-07-04"/>
      <sheetName val="31-08-04"/>
      <sheetName val="30-09-04"/>
      <sheetName val="31-10-04"/>
      <sheetName val="OCT'04"/>
      <sheetName val="NOV'04"/>
      <sheetName val="30-11-04"/>
      <sheetName val="31-12-04"/>
      <sheetName val="ANALISIS"/>
      <sheetName val="31-01-05"/>
      <sheetName val="ANALISIS (2)"/>
      <sheetName val="28-02-05"/>
      <sheetName val="ANALISIS (3)"/>
      <sheetName val="PAYMENT (2)"/>
      <sheetName val="FULLPRE"/>
      <sheetName val="TBM"/>
      <sheetName val="INCOME STATEMENT"/>
      <sheetName val="Mthly Summary"/>
      <sheetName val="Asumsi"/>
      <sheetName val="1771"/>
      <sheetName val="1771.2"/>
      <sheetName val="Master"/>
      <sheetName val="INDIRECT DETAIL"/>
      <sheetName val="SK HTM"/>
      <sheetName val="tb-mar"/>
      <sheetName val="Tabel"/>
      <sheetName val="bd"/>
      <sheetName val="hardas"/>
      <sheetName val="K.Lokal"/>
      <sheetName val="SCH"/>
      <sheetName val="Depresiasi"/>
      <sheetName val="Additional"/>
      <sheetName val="Mutasi Final"/>
      <sheetName val="list"/>
      <sheetName val="Risalah KOM"/>
      <sheetName val="hitung"/>
      <sheetName val="Sheet3"/>
      <sheetName val="I.4.1 (2)"/>
      <sheetName val="Kartu"/>
      <sheetName val="KAEF"/>
      <sheetName val="."/>
      <sheetName val="kriteria"/>
      <sheetName val="RAP"/>
      <sheetName val="A-GL-SUMMARY"/>
      <sheetName val="Forecast01(12-14)"/>
      <sheetName val="N-HMSP"/>
      <sheetName val="N-TLKM"/>
      <sheetName val="TLKM-J"/>
      <sheetName val="PER-HP"/>
      <sheetName val="BHN KIM"/>
      <sheetName val="Base Data"/>
      <sheetName val="PIUTANG"/>
      <sheetName val="B"/>
      <sheetName val="Data Sheet"/>
      <sheetName val="ledger02"/>
      <sheetName val="Age1211"/>
      <sheetName val="LOOKUP"/>
      <sheetName val="DWP"/>
      <sheetName val="dghn"/>
      <sheetName val="共機J"/>
      <sheetName val="Ex-Rate"/>
      <sheetName val="SUMMARY"/>
      <sheetName val="Kobag"/>
      <sheetName val="PF-OFFICE"/>
      <sheetName val="gia vt,nc,may"/>
      <sheetName val="status"/>
      <sheetName val="panther"/>
      <sheetName val="Family"/>
      <sheetName val="LP-PENJ-EKSKUTIF-LP-2"/>
      <sheetName val="BALANCE"/>
      <sheetName val="(Global_Parameters)"/>
      <sheetName val="Biaya_Departemen1"/>
      <sheetName val="TERM_OF_PAYMENT1"/>
      <sheetName val="Irregular_Income1"/>
      <sheetName val="FE-1770_P11"/>
      <sheetName val="CODE"/>
      <sheetName val="KODEREKG"/>
      <sheetName val="Analisa"/>
      <sheetName val="jasa giro"/>
      <sheetName val="Agu"/>
      <sheetName val="Apr"/>
      <sheetName val="Des"/>
      <sheetName val="Jan"/>
      <sheetName val="Jul"/>
      <sheetName val="Jun"/>
      <sheetName val="Mar"/>
      <sheetName val="Mei"/>
      <sheetName val="Nov"/>
      <sheetName val="Okt"/>
      <sheetName val="Peb"/>
      <sheetName val="Sep"/>
      <sheetName val="oktober'96"/>
      <sheetName val="Sheet2_(2)1"/>
      <sheetName val="JAN_20011"/>
      <sheetName val="I_4_1_(2)"/>
      <sheetName val="_"/>
    </sheetNames>
    <sheetDataSet>
      <sheetData sheetId="0" refreshError="1">
        <row r="1">
          <cell r="B1" t="str">
            <v>PT  MULTI  NITROTAMA  KIMIA</v>
          </cell>
        </row>
        <row r="2">
          <cell r="B2" t="str">
            <v>BIAYA DEPARTEMEN TAHUN 2000</v>
          </cell>
        </row>
        <row r="4">
          <cell r="B4" t="str">
            <v>URAIAN</v>
          </cell>
          <cell r="E4" t="str">
            <v>MANAJEMEN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1">
          <cell r="B1" t="str">
            <v>PT  MULTI  NITROTAMA  KIMIA</v>
          </cell>
        </row>
      </sheetData>
      <sheetData sheetId="26">
        <row r="1">
          <cell r="B1" t="str">
            <v>PT  MULTI  NITROTAMA  KIMIA</v>
          </cell>
        </row>
      </sheetData>
      <sheetData sheetId="27">
        <row r="1">
          <cell r="B1" t="str">
            <v>PT  MULTI  NITROTAMA  KIMIA</v>
          </cell>
        </row>
      </sheetData>
      <sheetData sheetId="28">
        <row r="1">
          <cell r="B1" t="str">
            <v>PT  MULTI  NITROTAMA  KIMIA</v>
          </cell>
        </row>
      </sheetData>
      <sheetData sheetId="29">
        <row r="1">
          <cell r="B1" t="str">
            <v>PT  MULTI  NITROTAMA  KIMIA</v>
          </cell>
        </row>
      </sheetData>
      <sheetData sheetId="30">
        <row r="1">
          <cell r="B1" t="str">
            <v>PT  MULTI  NITROTAMA  KIMIA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ontrol"/>
      <sheetName val="Output_Base"/>
      <sheetName val="Output_1P"/>
      <sheetName val="Output_3P"/>
      <sheetName val="Chart--&gt;"/>
      <sheetName val="Prod_EMP_1P"/>
      <sheetName val="Prod_EMP_2P"/>
      <sheetName val="Prod_EMP_3P"/>
      <sheetName val="Prod_Ttl_1P"/>
      <sheetName val="Prod_Ttl_2P"/>
      <sheetName val="Prod_Ttl_3P"/>
      <sheetName val="Opex_Chr"/>
      <sheetName val="Input"/>
      <sheetName val="Loan"/>
      <sheetName val="EMP_Tbk"/>
      <sheetName val="Start"/>
      <sheetName val="KGN"/>
      <sheetName val="KPSA"/>
      <sheetName val="ITA"/>
      <sheetName val="LBI"/>
      <sheetName val="Bentu"/>
      <sheetName val="Korinci"/>
      <sheetName val="Gelam"/>
      <sheetName val="Semco"/>
      <sheetName val="Gebang"/>
      <sheetName val="BlockA"/>
      <sheetName val="EMP"/>
      <sheetName val="End"/>
      <sheetName val="Master Edit"/>
    </sheetNames>
    <sheetDataSet>
      <sheetData sheetId="0" refreshError="1">
        <row r="5">
          <cell r="A5" t="b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7">
          <cell r="D7">
            <v>0.34460000000000002</v>
          </cell>
          <cell r="E7">
            <v>0.26029999999999998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Tickmarks"/>
      <sheetName val="Main"/>
      <sheetName val="Input"/>
    </sheetNames>
    <sheetDataSet>
      <sheetData sheetId="0" refreshError="1">
        <row r="1">
          <cell r="F1" t="str">
            <v>Preliminary</v>
          </cell>
          <cell r="H1" t="str">
            <v>Adjusted</v>
          </cell>
          <cell r="I1" t="str">
            <v>RJE</v>
          </cell>
          <cell r="J1" t="str">
            <v>Final</v>
          </cell>
          <cell r="K1">
            <v>37621</v>
          </cell>
        </row>
        <row r="2">
          <cell r="F2" t="str">
            <v>Preliminary</v>
          </cell>
          <cell r="H2" t="str">
            <v>AJE</v>
          </cell>
          <cell r="I2" t="str">
            <v>Adjusted</v>
          </cell>
          <cell r="J2" t="str">
            <v>RJE</v>
          </cell>
          <cell r="K2" t="str">
            <v>Final</v>
          </cell>
          <cell r="M2">
            <v>37621</v>
          </cell>
        </row>
        <row r="3">
          <cell r="F3">
            <v>9429</v>
          </cell>
          <cell r="H3">
            <v>9429</v>
          </cell>
          <cell r="I3">
            <v>0</v>
          </cell>
          <cell r="J3">
            <v>9429</v>
          </cell>
          <cell r="K3">
            <v>0</v>
          </cell>
        </row>
        <row r="4">
          <cell r="F4">
            <v>9429</v>
          </cell>
          <cell r="H4">
            <v>0</v>
          </cell>
          <cell r="I4">
            <v>9429</v>
          </cell>
          <cell r="J4">
            <v>0</v>
          </cell>
          <cell r="K4">
            <v>9429</v>
          </cell>
          <cell r="M4">
            <v>0</v>
          </cell>
        </row>
        <row r="5">
          <cell r="F5">
            <v>9429</v>
          </cell>
          <cell r="H5">
            <v>0</v>
          </cell>
          <cell r="I5">
            <v>9429</v>
          </cell>
          <cell r="J5">
            <v>0</v>
          </cell>
          <cell r="K5">
            <v>9429</v>
          </cell>
          <cell r="M5">
            <v>0</v>
          </cell>
        </row>
        <row r="6">
          <cell r="F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</row>
        <row r="7">
          <cell r="F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M7">
            <v>0</v>
          </cell>
        </row>
        <row r="8">
          <cell r="F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M8">
            <v>0</v>
          </cell>
        </row>
        <row r="9">
          <cell r="F9">
            <v>436618</v>
          </cell>
          <cell r="H9">
            <v>0</v>
          </cell>
          <cell r="I9">
            <v>436618</v>
          </cell>
          <cell r="J9">
            <v>0</v>
          </cell>
          <cell r="K9">
            <v>436618</v>
          </cell>
          <cell r="M9">
            <v>0</v>
          </cell>
        </row>
        <row r="10">
          <cell r="F10">
            <v>1355340</v>
          </cell>
          <cell r="H10">
            <v>0</v>
          </cell>
          <cell r="I10">
            <v>1355340</v>
          </cell>
          <cell r="J10">
            <v>0</v>
          </cell>
          <cell r="K10">
            <v>1355340</v>
          </cell>
          <cell r="M10">
            <v>0</v>
          </cell>
        </row>
        <row r="11">
          <cell r="F11">
            <v>1101</v>
          </cell>
          <cell r="H11">
            <v>0</v>
          </cell>
          <cell r="I11">
            <v>1101</v>
          </cell>
          <cell r="J11">
            <v>0</v>
          </cell>
          <cell r="K11">
            <v>1101</v>
          </cell>
          <cell r="M11">
            <v>0</v>
          </cell>
        </row>
        <row r="12">
          <cell r="F12">
            <v>88</v>
          </cell>
          <cell r="H12">
            <v>0</v>
          </cell>
          <cell r="I12">
            <v>88</v>
          </cell>
          <cell r="J12">
            <v>0</v>
          </cell>
          <cell r="K12">
            <v>88</v>
          </cell>
          <cell r="M12">
            <v>0</v>
          </cell>
        </row>
        <row r="13">
          <cell r="F13">
            <v>11114</v>
          </cell>
          <cell r="H13">
            <v>0</v>
          </cell>
          <cell r="I13">
            <v>11114</v>
          </cell>
          <cell r="J13">
            <v>0</v>
          </cell>
          <cell r="K13">
            <v>11114</v>
          </cell>
          <cell r="M13">
            <v>0</v>
          </cell>
        </row>
        <row r="14">
          <cell r="F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M14">
            <v>0</v>
          </cell>
        </row>
        <row r="15">
          <cell r="F15">
            <v>3224</v>
          </cell>
          <cell r="H15">
            <v>0</v>
          </cell>
          <cell r="I15">
            <v>3224</v>
          </cell>
          <cell r="J15">
            <v>0</v>
          </cell>
          <cell r="K15">
            <v>3224</v>
          </cell>
          <cell r="M15">
            <v>0</v>
          </cell>
        </row>
        <row r="16">
          <cell r="F16">
            <v>19401</v>
          </cell>
          <cell r="H16">
            <v>0</v>
          </cell>
          <cell r="I16">
            <v>19401</v>
          </cell>
          <cell r="J16">
            <v>0</v>
          </cell>
          <cell r="K16">
            <v>19401</v>
          </cell>
          <cell r="M16">
            <v>0</v>
          </cell>
        </row>
        <row r="17">
          <cell r="F17">
            <v>74835</v>
          </cell>
          <cell r="H17">
            <v>0</v>
          </cell>
          <cell r="I17">
            <v>74835</v>
          </cell>
          <cell r="J17">
            <v>0</v>
          </cell>
          <cell r="K17">
            <v>74835</v>
          </cell>
          <cell r="M17">
            <v>0</v>
          </cell>
        </row>
        <row r="18">
          <cell r="F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M18">
            <v>0</v>
          </cell>
        </row>
        <row r="19">
          <cell r="F19">
            <v>1901721</v>
          </cell>
          <cell r="H19">
            <v>0</v>
          </cell>
          <cell r="I19">
            <v>1901721</v>
          </cell>
          <cell r="J19">
            <v>0</v>
          </cell>
          <cell r="K19">
            <v>1901721</v>
          </cell>
          <cell r="M19">
            <v>0</v>
          </cell>
        </row>
        <row r="20">
          <cell r="F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F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M21">
            <v>0</v>
          </cell>
        </row>
        <row r="22">
          <cell r="F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M22">
            <v>0</v>
          </cell>
        </row>
        <row r="23">
          <cell r="F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M23">
            <v>0</v>
          </cell>
        </row>
        <row r="24">
          <cell r="F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M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M25">
            <v>0</v>
          </cell>
        </row>
        <row r="26">
          <cell r="F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M26">
            <v>0</v>
          </cell>
        </row>
        <row r="27">
          <cell r="F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M27">
            <v>0</v>
          </cell>
        </row>
        <row r="28">
          <cell r="F28">
            <v>786705</v>
          </cell>
          <cell r="H28">
            <v>786705</v>
          </cell>
          <cell r="I28">
            <v>0</v>
          </cell>
          <cell r="J28">
            <v>786705</v>
          </cell>
          <cell r="K28">
            <v>0</v>
          </cell>
        </row>
        <row r="29">
          <cell r="F29">
            <v>786705</v>
          </cell>
          <cell r="H29">
            <v>0</v>
          </cell>
          <cell r="I29">
            <v>786705</v>
          </cell>
          <cell r="J29">
            <v>0</v>
          </cell>
          <cell r="K29">
            <v>786705</v>
          </cell>
          <cell r="M29">
            <v>0</v>
          </cell>
        </row>
        <row r="30">
          <cell r="F30">
            <v>786705</v>
          </cell>
          <cell r="H30">
            <v>0</v>
          </cell>
          <cell r="I30">
            <v>786705</v>
          </cell>
          <cell r="J30">
            <v>0</v>
          </cell>
          <cell r="K30">
            <v>786705</v>
          </cell>
          <cell r="M30">
            <v>0</v>
          </cell>
        </row>
        <row r="31">
          <cell r="F31">
            <v>520499</v>
          </cell>
          <cell r="H31">
            <v>520499</v>
          </cell>
          <cell r="I31">
            <v>0</v>
          </cell>
          <cell r="J31">
            <v>520499</v>
          </cell>
          <cell r="K31">
            <v>0</v>
          </cell>
        </row>
        <row r="32">
          <cell r="F32">
            <v>520499</v>
          </cell>
          <cell r="H32">
            <v>0</v>
          </cell>
          <cell r="I32">
            <v>520499</v>
          </cell>
          <cell r="J32">
            <v>0</v>
          </cell>
          <cell r="K32">
            <v>520499</v>
          </cell>
          <cell r="M32">
            <v>0</v>
          </cell>
        </row>
        <row r="33">
          <cell r="F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M33">
            <v>0</v>
          </cell>
        </row>
        <row r="34">
          <cell r="F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M34">
            <v>0</v>
          </cell>
        </row>
        <row r="35">
          <cell r="F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M35">
            <v>0</v>
          </cell>
        </row>
        <row r="36">
          <cell r="F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M36">
            <v>0</v>
          </cell>
        </row>
        <row r="37">
          <cell r="F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M37">
            <v>0</v>
          </cell>
        </row>
        <row r="38">
          <cell r="F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M38">
            <v>0</v>
          </cell>
        </row>
        <row r="39">
          <cell r="F39">
            <v>520499</v>
          </cell>
          <cell r="H39">
            <v>0</v>
          </cell>
          <cell r="I39">
            <v>520499</v>
          </cell>
          <cell r="J39">
            <v>0</v>
          </cell>
          <cell r="K39">
            <v>520499</v>
          </cell>
          <cell r="M39">
            <v>0</v>
          </cell>
        </row>
        <row r="40">
          <cell r="F40">
            <v>6077384</v>
          </cell>
          <cell r="H40">
            <v>6077384</v>
          </cell>
          <cell r="I40">
            <v>0</v>
          </cell>
          <cell r="J40">
            <v>6077384</v>
          </cell>
          <cell r="K40">
            <v>0</v>
          </cell>
        </row>
        <row r="41">
          <cell r="F41">
            <v>6077384</v>
          </cell>
          <cell r="H41">
            <v>0</v>
          </cell>
          <cell r="I41">
            <v>6077384</v>
          </cell>
          <cell r="J41">
            <v>0</v>
          </cell>
          <cell r="K41">
            <v>6077384</v>
          </cell>
          <cell r="M41">
            <v>0</v>
          </cell>
        </row>
        <row r="42">
          <cell r="F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M42">
            <v>0</v>
          </cell>
        </row>
        <row r="43">
          <cell r="F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M43">
            <v>0</v>
          </cell>
        </row>
        <row r="44">
          <cell r="F44">
            <v>371660</v>
          </cell>
          <cell r="H44">
            <v>0</v>
          </cell>
          <cell r="I44">
            <v>371660</v>
          </cell>
          <cell r="J44">
            <v>0</v>
          </cell>
          <cell r="K44">
            <v>371660</v>
          </cell>
          <cell r="M44">
            <v>0</v>
          </cell>
        </row>
        <row r="45">
          <cell r="F45">
            <v>19361</v>
          </cell>
          <cell r="H45">
            <v>0</v>
          </cell>
          <cell r="I45">
            <v>19361</v>
          </cell>
          <cell r="J45">
            <v>0</v>
          </cell>
          <cell r="K45">
            <v>19361</v>
          </cell>
          <cell r="M45">
            <v>0</v>
          </cell>
        </row>
        <row r="46">
          <cell r="F46">
            <v>42882</v>
          </cell>
          <cell r="H46">
            <v>0</v>
          </cell>
          <cell r="I46">
            <v>42882</v>
          </cell>
          <cell r="J46">
            <v>0</v>
          </cell>
          <cell r="K46">
            <v>42882</v>
          </cell>
          <cell r="M46">
            <v>0</v>
          </cell>
        </row>
        <row r="47">
          <cell r="F47">
            <v>14</v>
          </cell>
          <cell r="H47">
            <v>0</v>
          </cell>
          <cell r="I47">
            <v>14</v>
          </cell>
          <cell r="J47">
            <v>0</v>
          </cell>
          <cell r="K47">
            <v>14</v>
          </cell>
          <cell r="M47">
            <v>0</v>
          </cell>
        </row>
        <row r="48">
          <cell r="F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M48">
            <v>0</v>
          </cell>
        </row>
        <row r="49">
          <cell r="F49">
            <v>18994737</v>
          </cell>
          <cell r="H49">
            <v>0</v>
          </cell>
          <cell r="I49">
            <v>18994737</v>
          </cell>
          <cell r="J49">
            <v>0</v>
          </cell>
          <cell r="K49">
            <v>18994737</v>
          </cell>
          <cell r="M49">
            <v>0</v>
          </cell>
        </row>
        <row r="50">
          <cell r="F50">
            <v>603419</v>
          </cell>
          <cell r="H50">
            <v>0</v>
          </cell>
          <cell r="I50">
            <v>603419</v>
          </cell>
          <cell r="J50">
            <v>0</v>
          </cell>
          <cell r="K50">
            <v>603419</v>
          </cell>
          <cell r="M50">
            <v>0</v>
          </cell>
        </row>
        <row r="51">
          <cell r="F51">
            <v>5053714</v>
          </cell>
          <cell r="H51">
            <v>0</v>
          </cell>
          <cell r="I51">
            <v>5053714</v>
          </cell>
          <cell r="J51">
            <v>0</v>
          </cell>
          <cell r="K51">
            <v>5053714</v>
          </cell>
          <cell r="M51">
            <v>0</v>
          </cell>
        </row>
        <row r="52">
          <cell r="F52">
            <v>9066</v>
          </cell>
          <cell r="H52">
            <v>0</v>
          </cell>
          <cell r="I52">
            <v>9066</v>
          </cell>
          <cell r="J52">
            <v>0</v>
          </cell>
          <cell r="K52">
            <v>9066</v>
          </cell>
          <cell r="M52">
            <v>0</v>
          </cell>
        </row>
        <row r="53">
          <cell r="F53">
            <v>150275</v>
          </cell>
          <cell r="H53">
            <v>0</v>
          </cell>
          <cell r="I53">
            <v>150275</v>
          </cell>
          <cell r="J53">
            <v>0</v>
          </cell>
          <cell r="K53">
            <v>150275</v>
          </cell>
          <cell r="M53">
            <v>0</v>
          </cell>
        </row>
        <row r="54">
          <cell r="F54">
            <v>88413</v>
          </cell>
          <cell r="H54">
            <v>0</v>
          </cell>
          <cell r="I54">
            <v>88413</v>
          </cell>
          <cell r="J54">
            <v>0</v>
          </cell>
          <cell r="K54">
            <v>88413</v>
          </cell>
          <cell r="M54">
            <v>0</v>
          </cell>
        </row>
        <row r="55">
          <cell r="F55">
            <v>569317</v>
          </cell>
          <cell r="H55">
            <v>0</v>
          </cell>
          <cell r="I55">
            <v>569317</v>
          </cell>
          <cell r="J55">
            <v>0</v>
          </cell>
          <cell r="K55">
            <v>569317</v>
          </cell>
          <cell r="M55">
            <v>0</v>
          </cell>
        </row>
        <row r="56">
          <cell r="F56">
            <v>15671</v>
          </cell>
          <cell r="H56">
            <v>0</v>
          </cell>
          <cell r="I56">
            <v>15671</v>
          </cell>
          <cell r="J56">
            <v>0</v>
          </cell>
          <cell r="K56">
            <v>15671</v>
          </cell>
          <cell r="M56">
            <v>0</v>
          </cell>
        </row>
        <row r="57">
          <cell r="F57">
            <v>894</v>
          </cell>
          <cell r="H57">
            <v>0</v>
          </cell>
          <cell r="I57">
            <v>894</v>
          </cell>
          <cell r="J57">
            <v>0</v>
          </cell>
          <cell r="K57">
            <v>894</v>
          </cell>
          <cell r="M57">
            <v>0</v>
          </cell>
        </row>
        <row r="58">
          <cell r="F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M58">
            <v>0</v>
          </cell>
        </row>
        <row r="59">
          <cell r="F59">
            <v>302798</v>
          </cell>
          <cell r="H59">
            <v>0</v>
          </cell>
          <cell r="I59">
            <v>302798</v>
          </cell>
          <cell r="J59">
            <v>0</v>
          </cell>
          <cell r="K59">
            <v>302798</v>
          </cell>
          <cell r="M59">
            <v>0</v>
          </cell>
        </row>
        <row r="60">
          <cell r="F60">
            <v>1216663</v>
          </cell>
          <cell r="H60">
            <v>0</v>
          </cell>
          <cell r="I60">
            <v>1216663</v>
          </cell>
          <cell r="J60">
            <v>0</v>
          </cell>
          <cell r="K60">
            <v>1216663</v>
          </cell>
          <cell r="M60">
            <v>0</v>
          </cell>
        </row>
        <row r="61">
          <cell r="F61">
            <v>30897</v>
          </cell>
          <cell r="H61">
            <v>0</v>
          </cell>
          <cell r="I61">
            <v>30897</v>
          </cell>
          <cell r="J61">
            <v>0</v>
          </cell>
          <cell r="K61">
            <v>30897</v>
          </cell>
          <cell r="M61">
            <v>0</v>
          </cell>
        </row>
        <row r="62">
          <cell r="F62">
            <v>12702</v>
          </cell>
          <cell r="H62">
            <v>0</v>
          </cell>
          <cell r="I62">
            <v>12702</v>
          </cell>
          <cell r="J62">
            <v>0</v>
          </cell>
          <cell r="K62">
            <v>12702</v>
          </cell>
          <cell r="M62">
            <v>0</v>
          </cell>
        </row>
        <row r="63">
          <cell r="F63">
            <v>264832</v>
          </cell>
          <cell r="H63">
            <v>0</v>
          </cell>
          <cell r="I63">
            <v>264832</v>
          </cell>
          <cell r="J63">
            <v>0</v>
          </cell>
          <cell r="K63">
            <v>264832</v>
          </cell>
          <cell r="M63">
            <v>0</v>
          </cell>
        </row>
        <row r="64">
          <cell r="F64">
            <v>1081</v>
          </cell>
          <cell r="H64">
            <v>0</v>
          </cell>
          <cell r="I64">
            <v>1081</v>
          </cell>
          <cell r="J64">
            <v>0</v>
          </cell>
          <cell r="K64">
            <v>1081</v>
          </cell>
          <cell r="M64">
            <v>0</v>
          </cell>
        </row>
        <row r="65">
          <cell r="F65">
            <v>90029</v>
          </cell>
          <cell r="H65">
            <v>0</v>
          </cell>
          <cell r="I65">
            <v>90029</v>
          </cell>
          <cell r="J65">
            <v>0</v>
          </cell>
          <cell r="K65">
            <v>90029</v>
          </cell>
          <cell r="M65">
            <v>0</v>
          </cell>
        </row>
        <row r="66">
          <cell r="F66">
            <v>11</v>
          </cell>
          <cell r="H66">
            <v>0</v>
          </cell>
          <cell r="I66">
            <v>11</v>
          </cell>
          <cell r="J66">
            <v>0</v>
          </cell>
          <cell r="K66">
            <v>11</v>
          </cell>
          <cell r="M66">
            <v>0</v>
          </cell>
        </row>
        <row r="67">
          <cell r="F67">
            <v>11</v>
          </cell>
          <cell r="H67">
            <v>0</v>
          </cell>
          <cell r="I67">
            <v>11</v>
          </cell>
          <cell r="J67">
            <v>0</v>
          </cell>
          <cell r="K67">
            <v>11</v>
          </cell>
          <cell r="M67">
            <v>0</v>
          </cell>
        </row>
        <row r="68">
          <cell r="F68">
            <v>2570</v>
          </cell>
          <cell r="H68">
            <v>0</v>
          </cell>
          <cell r="I68">
            <v>2570</v>
          </cell>
          <cell r="J68">
            <v>0</v>
          </cell>
          <cell r="K68">
            <v>2570</v>
          </cell>
          <cell r="M68">
            <v>0</v>
          </cell>
        </row>
        <row r="69">
          <cell r="F69">
            <v>672</v>
          </cell>
          <cell r="H69">
            <v>0</v>
          </cell>
          <cell r="I69">
            <v>672</v>
          </cell>
          <cell r="J69">
            <v>0</v>
          </cell>
          <cell r="K69">
            <v>672</v>
          </cell>
          <cell r="M69">
            <v>0</v>
          </cell>
        </row>
        <row r="70">
          <cell r="F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M70">
            <v>0</v>
          </cell>
        </row>
        <row r="71">
          <cell r="F71">
            <v>1618</v>
          </cell>
          <cell r="H71">
            <v>0</v>
          </cell>
          <cell r="I71">
            <v>1618</v>
          </cell>
          <cell r="J71">
            <v>0</v>
          </cell>
          <cell r="K71">
            <v>1618</v>
          </cell>
          <cell r="M71">
            <v>0</v>
          </cell>
        </row>
        <row r="72">
          <cell r="F72">
            <v>217420</v>
          </cell>
          <cell r="H72">
            <v>0</v>
          </cell>
          <cell r="I72">
            <v>217420</v>
          </cell>
          <cell r="J72">
            <v>0</v>
          </cell>
          <cell r="K72">
            <v>217420</v>
          </cell>
          <cell r="M72">
            <v>0</v>
          </cell>
        </row>
        <row r="73">
          <cell r="F73">
            <v>4766</v>
          </cell>
          <cell r="H73">
            <v>0</v>
          </cell>
          <cell r="I73">
            <v>4766</v>
          </cell>
          <cell r="J73">
            <v>0</v>
          </cell>
          <cell r="K73">
            <v>4766</v>
          </cell>
          <cell r="M73">
            <v>0</v>
          </cell>
        </row>
        <row r="74">
          <cell r="F74">
            <v>75584</v>
          </cell>
          <cell r="H74">
            <v>0</v>
          </cell>
          <cell r="I74">
            <v>75584</v>
          </cell>
          <cell r="J74">
            <v>0</v>
          </cell>
          <cell r="K74">
            <v>75584</v>
          </cell>
          <cell r="M74">
            <v>0</v>
          </cell>
        </row>
        <row r="75">
          <cell r="F75">
            <v>5511</v>
          </cell>
          <cell r="H75">
            <v>0</v>
          </cell>
          <cell r="I75">
            <v>5511</v>
          </cell>
          <cell r="J75">
            <v>0</v>
          </cell>
          <cell r="K75">
            <v>5511</v>
          </cell>
          <cell r="M75">
            <v>0</v>
          </cell>
        </row>
        <row r="76">
          <cell r="F76">
            <v>60976</v>
          </cell>
          <cell r="H76">
            <v>0</v>
          </cell>
          <cell r="I76">
            <v>60976</v>
          </cell>
          <cell r="J76">
            <v>0</v>
          </cell>
          <cell r="K76">
            <v>60976</v>
          </cell>
          <cell r="M76">
            <v>0</v>
          </cell>
        </row>
        <row r="77">
          <cell r="F77">
            <v>12170</v>
          </cell>
          <cell r="H77">
            <v>0</v>
          </cell>
          <cell r="I77">
            <v>12170</v>
          </cell>
          <cell r="J77">
            <v>0</v>
          </cell>
          <cell r="K77">
            <v>12170</v>
          </cell>
          <cell r="M77">
            <v>0</v>
          </cell>
        </row>
        <row r="78">
          <cell r="F78">
            <v>2000</v>
          </cell>
          <cell r="H78">
            <v>0</v>
          </cell>
          <cell r="I78">
            <v>2000</v>
          </cell>
          <cell r="J78">
            <v>0</v>
          </cell>
          <cell r="K78">
            <v>2000</v>
          </cell>
          <cell r="M78">
            <v>0</v>
          </cell>
        </row>
        <row r="79">
          <cell r="F79">
            <v>420</v>
          </cell>
          <cell r="H79">
            <v>0</v>
          </cell>
          <cell r="I79">
            <v>420</v>
          </cell>
          <cell r="J79">
            <v>0</v>
          </cell>
          <cell r="K79">
            <v>420</v>
          </cell>
          <cell r="M79">
            <v>0</v>
          </cell>
        </row>
        <row r="80">
          <cell r="F80">
            <v>911</v>
          </cell>
          <cell r="H80">
            <v>0</v>
          </cell>
          <cell r="I80">
            <v>911</v>
          </cell>
          <cell r="J80">
            <v>0</v>
          </cell>
          <cell r="K80">
            <v>911</v>
          </cell>
          <cell r="M80">
            <v>0</v>
          </cell>
        </row>
        <row r="81">
          <cell r="F81">
            <v>2110</v>
          </cell>
          <cell r="H81">
            <v>0</v>
          </cell>
          <cell r="I81">
            <v>2110</v>
          </cell>
          <cell r="J81">
            <v>0</v>
          </cell>
          <cell r="K81">
            <v>2110</v>
          </cell>
          <cell r="M81">
            <v>0</v>
          </cell>
        </row>
        <row r="82">
          <cell r="F82">
            <v>1514</v>
          </cell>
          <cell r="H82">
            <v>0</v>
          </cell>
          <cell r="I82">
            <v>1514</v>
          </cell>
          <cell r="J82">
            <v>0</v>
          </cell>
          <cell r="K82">
            <v>1514</v>
          </cell>
          <cell r="M82">
            <v>0</v>
          </cell>
        </row>
        <row r="83">
          <cell r="F83">
            <v>3786</v>
          </cell>
          <cell r="H83">
            <v>0</v>
          </cell>
          <cell r="I83">
            <v>3786</v>
          </cell>
          <cell r="J83">
            <v>0</v>
          </cell>
          <cell r="K83">
            <v>3786</v>
          </cell>
          <cell r="M83">
            <v>0</v>
          </cell>
        </row>
        <row r="84">
          <cell r="F84">
            <v>3187</v>
          </cell>
          <cell r="H84">
            <v>0</v>
          </cell>
          <cell r="I84">
            <v>3187</v>
          </cell>
          <cell r="J84">
            <v>0</v>
          </cell>
          <cell r="K84">
            <v>3187</v>
          </cell>
          <cell r="M84">
            <v>0</v>
          </cell>
        </row>
        <row r="85">
          <cell r="F85">
            <v>1379</v>
          </cell>
          <cell r="H85">
            <v>0</v>
          </cell>
          <cell r="I85">
            <v>1379</v>
          </cell>
          <cell r="J85">
            <v>0</v>
          </cell>
          <cell r="K85">
            <v>1379</v>
          </cell>
          <cell r="M85">
            <v>0</v>
          </cell>
        </row>
        <row r="86">
          <cell r="F86">
            <v>1379</v>
          </cell>
          <cell r="H86">
            <v>0</v>
          </cell>
          <cell r="I86">
            <v>1379</v>
          </cell>
          <cell r="J86">
            <v>0</v>
          </cell>
          <cell r="K86">
            <v>1379</v>
          </cell>
          <cell r="M86">
            <v>0</v>
          </cell>
        </row>
        <row r="87">
          <cell r="F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M87">
            <v>0</v>
          </cell>
        </row>
        <row r="88">
          <cell r="F88">
            <v>1280634</v>
          </cell>
          <cell r="H88">
            <v>0</v>
          </cell>
          <cell r="I88">
            <v>1280634</v>
          </cell>
          <cell r="J88">
            <v>0</v>
          </cell>
          <cell r="K88">
            <v>1280634</v>
          </cell>
          <cell r="M88">
            <v>0</v>
          </cell>
        </row>
        <row r="89">
          <cell r="F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M89">
            <v>0</v>
          </cell>
        </row>
        <row r="90">
          <cell r="F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M90">
            <v>0</v>
          </cell>
        </row>
        <row r="91">
          <cell r="F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M91">
            <v>0</v>
          </cell>
        </row>
        <row r="92">
          <cell r="F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M92">
            <v>0</v>
          </cell>
        </row>
        <row r="93">
          <cell r="F93">
            <v>317532</v>
          </cell>
          <cell r="H93">
            <v>0</v>
          </cell>
          <cell r="I93">
            <v>317532</v>
          </cell>
          <cell r="J93">
            <v>0</v>
          </cell>
          <cell r="K93">
            <v>317532</v>
          </cell>
          <cell r="M93">
            <v>0</v>
          </cell>
        </row>
        <row r="94">
          <cell r="F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M94">
            <v>0</v>
          </cell>
        </row>
        <row r="95">
          <cell r="F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M95">
            <v>0</v>
          </cell>
        </row>
        <row r="96">
          <cell r="F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M96">
            <v>0</v>
          </cell>
        </row>
        <row r="97">
          <cell r="F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M97">
            <v>0</v>
          </cell>
        </row>
        <row r="98">
          <cell r="F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M98">
            <v>0</v>
          </cell>
        </row>
        <row r="99">
          <cell r="F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M99">
            <v>0</v>
          </cell>
        </row>
        <row r="100">
          <cell r="F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M100">
            <v>0</v>
          </cell>
        </row>
        <row r="101">
          <cell r="F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M101">
            <v>0</v>
          </cell>
        </row>
        <row r="102">
          <cell r="F102">
            <v>72500</v>
          </cell>
          <cell r="H102">
            <v>0</v>
          </cell>
          <cell r="I102">
            <v>72500</v>
          </cell>
          <cell r="J102">
            <v>0</v>
          </cell>
          <cell r="K102">
            <v>72500</v>
          </cell>
          <cell r="M102">
            <v>0</v>
          </cell>
        </row>
        <row r="103">
          <cell r="F103">
            <v>35984470</v>
          </cell>
          <cell r="H103">
            <v>0</v>
          </cell>
          <cell r="I103">
            <v>35984470</v>
          </cell>
          <cell r="J103">
            <v>0</v>
          </cell>
          <cell r="K103">
            <v>35984470</v>
          </cell>
          <cell r="M103">
            <v>0</v>
          </cell>
        </row>
        <row r="104">
          <cell r="F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</row>
        <row r="105">
          <cell r="F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M105">
            <v>0</v>
          </cell>
        </row>
        <row r="106">
          <cell r="F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M106">
            <v>0</v>
          </cell>
        </row>
        <row r="107">
          <cell r="F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</row>
        <row r="108">
          <cell r="F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M108">
            <v>0</v>
          </cell>
        </row>
        <row r="109">
          <cell r="F109">
            <v>2887144</v>
          </cell>
          <cell r="H109">
            <v>0</v>
          </cell>
          <cell r="I109">
            <v>2887144</v>
          </cell>
          <cell r="J109">
            <v>0</v>
          </cell>
          <cell r="K109">
            <v>2887144</v>
          </cell>
          <cell r="M109">
            <v>0</v>
          </cell>
        </row>
        <row r="110">
          <cell r="F110">
            <v>2887144</v>
          </cell>
          <cell r="H110">
            <v>0</v>
          </cell>
          <cell r="I110">
            <v>2887144</v>
          </cell>
          <cell r="J110">
            <v>0</v>
          </cell>
          <cell r="K110">
            <v>2887144</v>
          </cell>
          <cell r="M110">
            <v>0</v>
          </cell>
        </row>
        <row r="111">
          <cell r="F111">
            <v>7380</v>
          </cell>
          <cell r="H111">
            <v>7380</v>
          </cell>
          <cell r="I111">
            <v>0</v>
          </cell>
          <cell r="J111">
            <v>7380</v>
          </cell>
          <cell r="K111">
            <v>0</v>
          </cell>
        </row>
        <row r="112">
          <cell r="F112">
            <v>7380</v>
          </cell>
          <cell r="H112">
            <v>0</v>
          </cell>
          <cell r="I112">
            <v>7380</v>
          </cell>
          <cell r="J112">
            <v>0</v>
          </cell>
          <cell r="K112">
            <v>7380</v>
          </cell>
          <cell r="M112">
            <v>0</v>
          </cell>
        </row>
        <row r="113">
          <cell r="F113">
            <v>15528</v>
          </cell>
          <cell r="H113">
            <v>0</v>
          </cell>
          <cell r="I113">
            <v>15528</v>
          </cell>
          <cell r="J113">
            <v>0</v>
          </cell>
          <cell r="K113">
            <v>15528</v>
          </cell>
          <cell r="M113">
            <v>0</v>
          </cell>
        </row>
        <row r="114">
          <cell r="F114">
            <v>38690</v>
          </cell>
          <cell r="H114">
            <v>0</v>
          </cell>
          <cell r="I114">
            <v>38690</v>
          </cell>
          <cell r="J114">
            <v>0</v>
          </cell>
          <cell r="K114">
            <v>38690</v>
          </cell>
          <cell r="M114">
            <v>0</v>
          </cell>
        </row>
        <row r="115">
          <cell r="F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M115">
            <v>0</v>
          </cell>
        </row>
        <row r="116">
          <cell r="F116">
            <v>18856</v>
          </cell>
          <cell r="H116">
            <v>0</v>
          </cell>
          <cell r="I116">
            <v>18856</v>
          </cell>
          <cell r="J116">
            <v>0</v>
          </cell>
          <cell r="K116">
            <v>18856</v>
          </cell>
          <cell r="M116">
            <v>0</v>
          </cell>
        </row>
        <row r="117">
          <cell r="F117">
            <v>13343</v>
          </cell>
          <cell r="H117">
            <v>0</v>
          </cell>
          <cell r="I117">
            <v>13343</v>
          </cell>
          <cell r="J117">
            <v>0</v>
          </cell>
          <cell r="K117">
            <v>13343</v>
          </cell>
          <cell r="M117">
            <v>0</v>
          </cell>
        </row>
        <row r="118">
          <cell r="F118">
            <v>272795</v>
          </cell>
          <cell r="H118">
            <v>0</v>
          </cell>
          <cell r="I118">
            <v>272795</v>
          </cell>
          <cell r="J118">
            <v>0</v>
          </cell>
          <cell r="K118">
            <v>272795</v>
          </cell>
          <cell r="M118">
            <v>0</v>
          </cell>
        </row>
        <row r="119">
          <cell r="F119">
            <v>3868</v>
          </cell>
          <cell r="H119">
            <v>0</v>
          </cell>
          <cell r="I119">
            <v>3868</v>
          </cell>
          <cell r="J119">
            <v>0</v>
          </cell>
          <cell r="K119">
            <v>3868</v>
          </cell>
          <cell r="M119">
            <v>0</v>
          </cell>
        </row>
        <row r="120">
          <cell r="F120">
            <v>81174</v>
          </cell>
          <cell r="H120">
            <v>0</v>
          </cell>
          <cell r="I120">
            <v>81174</v>
          </cell>
          <cell r="J120">
            <v>0</v>
          </cell>
          <cell r="K120">
            <v>81174</v>
          </cell>
          <cell r="M120">
            <v>0</v>
          </cell>
        </row>
        <row r="121">
          <cell r="F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M121">
            <v>0</v>
          </cell>
        </row>
        <row r="122">
          <cell r="F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M122">
            <v>0</v>
          </cell>
        </row>
        <row r="123">
          <cell r="F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M123">
            <v>0</v>
          </cell>
        </row>
        <row r="124">
          <cell r="F124">
            <v>451634</v>
          </cell>
          <cell r="H124">
            <v>0</v>
          </cell>
          <cell r="I124">
            <v>451634</v>
          </cell>
          <cell r="J124">
            <v>0</v>
          </cell>
          <cell r="K124">
            <v>451634</v>
          </cell>
          <cell r="M124">
            <v>0</v>
          </cell>
        </row>
        <row r="125">
          <cell r="F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</row>
        <row r="126">
          <cell r="F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M126">
            <v>0</v>
          </cell>
        </row>
        <row r="127">
          <cell r="F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M127">
            <v>0</v>
          </cell>
        </row>
        <row r="128">
          <cell r="F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M128">
            <v>0</v>
          </cell>
        </row>
        <row r="129">
          <cell r="F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</row>
        <row r="130">
          <cell r="F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M130">
            <v>0</v>
          </cell>
        </row>
        <row r="131">
          <cell r="F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F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M132">
            <v>0</v>
          </cell>
        </row>
        <row r="133">
          <cell r="F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</row>
        <row r="134">
          <cell r="F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M134">
            <v>0</v>
          </cell>
        </row>
        <row r="135">
          <cell r="F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</row>
        <row r="136">
          <cell r="F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M136">
            <v>0</v>
          </cell>
        </row>
        <row r="137">
          <cell r="F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</row>
        <row r="138">
          <cell r="F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M138">
            <v>0</v>
          </cell>
        </row>
        <row r="139">
          <cell r="F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F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M140">
            <v>0</v>
          </cell>
        </row>
        <row r="141">
          <cell r="F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M141">
            <v>0</v>
          </cell>
        </row>
        <row r="142">
          <cell r="F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M142">
            <v>0</v>
          </cell>
        </row>
        <row r="143">
          <cell r="F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M143">
            <v>0</v>
          </cell>
        </row>
        <row r="144">
          <cell r="F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M144">
            <v>0</v>
          </cell>
        </row>
        <row r="145">
          <cell r="F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M145">
            <v>0</v>
          </cell>
        </row>
        <row r="146">
          <cell r="F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M146">
            <v>0</v>
          </cell>
        </row>
        <row r="147">
          <cell r="F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M147">
            <v>0</v>
          </cell>
        </row>
        <row r="148">
          <cell r="F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M148">
            <v>0</v>
          </cell>
        </row>
        <row r="149">
          <cell r="F149">
            <v>14715966</v>
          </cell>
          <cell r="H149">
            <v>0</v>
          </cell>
          <cell r="I149">
            <v>14715966</v>
          </cell>
          <cell r="J149">
            <v>0</v>
          </cell>
          <cell r="K149">
            <v>14715966</v>
          </cell>
          <cell r="M149">
            <v>0</v>
          </cell>
        </row>
        <row r="150">
          <cell r="F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M150">
            <v>0</v>
          </cell>
        </row>
        <row r="151">
          <cell r="F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M151">
            <v>0</v>
          </cell>
        </row>
        <row r="152">
          <cell r="F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M152">
            <v>0</v>
          </cell>
        </row>
        <row r="153">
          <cell r="F153">
            <v>-62713441</v>
          </cell>
          <cell r="H153">
            <v>0</v>
          </cell>
          <cell r="I153">
            <v>-62713441</v>
          </cell>
          <cell r="J153">
            <v>0</v>
          </cell>
          <cell r="K153">
            <v>-62713441</v>
          </cell>
          <cell r="M153">
            <v>0</v>
          </cell>
        </row>
        <row r="154">
          <cell r="F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M154">
            <v>0</v>
          </cell>
        </row>
        <row r="155">
          <cell r="F155">
            <v>91686304</v>
          </cell>
          <cell r="H155">
            <v>0</v>
          </cell>
          <cell r="I155">
            <v>91686304</v>
          </cell>
          <cell r="J155">
            <v>0</v>
          </cell>
          <cell r="K155">
            <v>91686304</v>
          </cell>
          <cell r="M155">
            <v>0</v>
          </cell>
        </row>
        <row r="156">
          <cell r="F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M156">
            <v>0</v>
          </cell>
        </row>
        <row r="157">
          <cell r="F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M157">
            <v>0</v>
          </cell>
        </row>
        <row r="158">
          <cell r="F158">
            <v>1372037</v>
          </cell>
          <cell r="H158">
            <v>0</v>
          </cell>
          <cell r="I158">
            <v>1372037</v>
          </cell>
          <cell r="J158">
            <v>0</v>
          </cell>
          <cell r="K158">
            <v>1372037</v>
          </cell>
          <cell r="M158">
            <v>0</v>
          </cell>
        </row>
        <row r="159">
          <cell r="F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M159">
            <v>0</v>
          </cell>
        </row>
        <row r="160">
          <cell r="F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M160">
            <v>0</v>
          </cell>
        </row>
        <row r="161">
          <cell r="F161">
            <v>-23617060</v>
          </cell>
          <cell r="H161">
            <v>0</v>
          </cell>
          <cell r="I161">
            <v>-23617060</v>
          </cell>
          <cell r="J161">
            <v>0</v>
          </cell>
          <cell r="K161">
            <v>-23617060</v>
          </cell>
          <cell r="M161">
            <v>0</v>
          </cell>
        </row>
        <row r="162">
          <cell r="F162">
            <v>775350</v>
          </cell>
          <cell r="H162">
            <v>0</v>
          </cell>
          <cell r="I162">
            <v>775350</v>
          </cell>
          <cell r="J162">
            <v>0</v>
          </cell>
          <cell r="K162">
            <v>775350</v>
          </cell>
          <cell r="M162">
            <v>0</v>
          </cell>
        </row>
        <row r="163">
          <cell r="F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M163">
            <v>0</v>
          </cell>
        </row>
        <row r="164">
          <cell r="F164">
            <v>22219156</v>
          </cell>
          <cell r="H164">
            <v>0</v>
          </cell>
          <cell r="I164">
            <v>22219156</v>
          </cell>
          <cell r="J164">
            <v>0</v>
          </cell>
          <cell r="K164">
            <v>22219156</v>
          </cell>
          <cell r="M164">
            <v>0</v>
          </cell>
        </row>
        <row r="165">
          <cell r="F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</row>
        <row r="166">
          <cell r="F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M166">
            <v>0</v>
          </cell>
        </row>
        <row r="167">
          <cell r="F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</row>
        <row r="168">
          <cell r="F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M168">
            <v>0</v>
          </cell>
        </row>
        <row r="169">
          <cell r="F169">
            <v>87353</v>
          </cell>
          <cell r="H169">
            <v>87353</v>
          </cell>
          <cell r="I169">
            <v>0</v>
          </cell>
          <cell r="J169">
            <v>87353</v>
          </cell>
          <cell r="K169">
            <v>0</v>
          </cell>
        </row>
        <row r="170">
          <cell r="F170">
            <v>87353</v>
          </cell>
          <cell r="H170">
            <v>0</v>
          </cell>
          <cell r="I170">
            <v>87353</v>
          </cell>
          <cell r="J170">
            <v>0</v>
          </cell>
          <cell r="K170">
            <v>87353</v>
          </cell>
          <cell r="M170">
            <v>0</v>
          </cell>
        </row>
        <row r="171">
          <cell r="F171">
            <v>87353</v>
          </cell>
          <cell r="H171">
            <v>0</v>
          </cell>
          <cell r="I171">
            <v>87353</v>
          </cell>
          <cell r="J171">
            <v>0</v>
          </cell>
          <cell r="K171">
            <v>87353</v>
          </cell>
          <cell r="M171">
            <v>0</v>
          </cell>
        </row>
        <row r="172">
          <cell r="F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</row>
        <row r="173">
          <cell r="F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M173">
            <v>0</v>
          </cell>
        </row>
        <row r="174">
          <cell r="F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M174">
            <v>0</v>
          </cell>
        </row>
        <row r="175">
          <cell r="F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M175">
            <v>0</v>
          </cell>
        </row>
        <row r="176">
          <cell r="F176">
            <v>2081638</v>
          </cell>
          <cell r="H176">
            <v>2081638</v>
          </cell>
          <cell r="I176">
            <v>0</v>
          </cell>
          <cell r="J176">
            <v>2081638</v>
          </cell>
          <cell r="K176">
            <v>0</v>
          </cell>
        </row>
        <row r="177">
          <cell r="F177">
            <v>2081638</v>
          </cell>
          <cell r="H177">
            <v>0</v>
          </cell>
          <cell r="I177">
            <v>2081638</v>
          </cell>
          <cell r="J177">
            <v>0</v>
          </cell>
          <cell r="K177">
            <v>2081638</v>
          </cell>
          <cell r="M177">
            <v>0</v>
          </cell>
        </row>
        <row r="178">
          <cell r="F178">
            <v>2081638</v>
          </cell>
          <cell r="H178">
            <v>0</v>
          </cell>
          <cell r="I178">
            <v>2081638</v>
          </cell>
          <cell r="J178">
            <v>0</v>
          </cell>
          <cell r="K178">
            <v>2081638</v>
          </cell>
          <cell r="M178">
            <v>0</v>
          </cell>
        </row>
        <row r="179">
          <cell r="F179">
            <v>41540</v>
          </cell>
          <cell r="H179">
            <v>41540</v>
          </cell>
          <cell r="I179">
            <v>0</v>
          </cell>
          <cell r="J179">
            <v>41540</v>
          </cell>
          <cell r="K179">
            <v>0</v>
          </cell>
        </row>
        <row r="180">
          <cell r="F180">
            <v>41540</v>
          </cell>
          <cell r="H180">
            <v>0</v>
          </cell>
          <cell r="I180">
            <v>41540</v>
          </cell>
          <cell r="J180">
            <v>0</v>
          </cell>
          <cell r="K180">
            <v>41540</v>
          </cell>
          <cell r="M180">
            <v>0</v>
          </cell>
        </row>
        <row r="181">
          <cell r="F181">
            <v>41540</v>
          </cell>
          <cell r="H181">
            <v>0</v>
          </cell>
          <cell r="I181">
            <v>41540</v>
          </cell>
          <cell r="J181">
            <v>0</v>
          </cell>
          <cell r="K181">
            <v>41540</v>
          </cell>
          <cell r="M181">
            <v>0</v>
          </cell>
        </row>
        <row r="182">
          <cell r="F182">
            <v>-2474217</v>
          </cell>
          <cell r="H182">
            <v>-2474217</v>
          </cell>
          <cell r="I182">
            <v>0</v>
          </cell>
          <cell r="J182">
            <v>-2474217</v>
          </cell>
          <cell r="K182">
            <v>0</v>
          </cell>
        </row>
        <row r="183">
          <cell r="F183">
            <v>-2474217</v>
          </cell>
          <cell r="H183">
            <v>0</v>
          </cell>
          <cell r="I183">
            <v>-2474217</v>
          </cell>
          <cell r="J183">
            <v>0</v>
          </cell>
          <cell r="K183">
            <v>-2474217</v>
          </cell>
          <cell r="M183">
            <v>0</v>
          </cell>
        </row>
        <row r="184">
          <cell r="F184">
            <v>-2474217</v>
          </cell>
          <cell r="H184">
            <v>0</v>
          </cell>
          <cell r="I184">
            <v>-2474217</v>
          </cell>
          <cell r="J184">
            <v>0</v>
          </cell>
          <cell r="K184">
            <v>-2474217</v>
          </cell>
          <cell r="M184">
            <v>0</v>
          </cell>
        </row>
        <row r="185">
          <cell r="F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</row>
        <row r="186">
          <cell r="F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M186">
            <v>0</v>
          </cell>
        </row>
        <row r="187">
          <cell r="F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M187">
            <v>0</v>
          </cell>
        </row>
        <row r="188">
          <cell r="F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M188">
            <v>0</v>
          </cell>
        </row>
        <row r="189">
          <cell r="F189">
            <v>-125390</v>
          </cell>
          <cell r="H189">
            <v>0</v>
          </cell>
          <cell r="I189">
            <v>-125390</v>
          </cell>
          <cell r="J189">
            <v>0</v>
          </cell>
          <cell r="K189">
            <v>-125390</v>
          </cell>
          <cell r="M189">
            <v>0</v>
          </cell>
        </row>
        <row r="190">
          <cell r="F190">
            <v>-125390</v>
          </cell>
          <cell r="H190">
            <v>0</v>
          </cell>
          <cell r="I190">
            <v>-125390</v>
          </cell>
          <cell r="J190">
            <v>0</v>
          </cell>
          <cell r="K190">
            <v>-125390</v>
          </cell>
          <cell r="M190">
            <v>0</v>
          </cell>
        </row>
        <row r="191">
          <cell r="F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</row>
        <row r="192">
          <cell r="F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M192">
            <v>0</v>
          </cell>
        </row>
        <row r="193">
          <cell r="F193">
            <v>-226599</v>
          </cell>
          <cell r="H193">
            <v>0</v>
          </cell>
          <cell r="I193">
            <v>-226599</v>
          </cell>
          <cell r="J193">
            <v>0</v>
          </cell>
          <cell r="K193">
            <v>-226599</v>
          </cell>
          <cell r="M193">
            <v>0</v>
          </cell>
        </row>
        <row r="194">
          <cell r="F194">
            <v>-2081638</v>
          </cell>
          <cell r="H194">
            <v>0</v>
          </cell>
          <cell r="I194">
            <v>-2081638</v>
          </cell>
          <cell r="J194">
            <v>0</v>
          </cell>
          <cell r="K194">
            <v>-2081638</v>
          </cell>
          <cell r="M194">
            <v>0</v>
          </cell>
        </row>
        <row r="195">
          <cell r="F195">
            <v>-35536</v>
          </cell>
          <cell r="H195">
            <v>0</v>
          </cell>
          <cell r="I195">
            <v>-35536</v>
          </cell>
          <cell r="J195">
            <v>0</v>
          </cell>
          <cell r="K195">
            <v>-35536</v>
          </cell>
          <cell r="M195">
            <v>0</v>
          </cell>
        </row>
        <row r="196">
          <cell r="F196">
            <v>-60305</v>
          </cell>
          <cell r="H196">
            <v>0</v>
          </cell>
          <cell r="I196">
            <v>-60305</v>
          </cell>
          <cell r="J196">
            <v>0</v>
          </cell>
          <cell r="K196">
            <v>-60305</v>
          </cell>
          <cell r="M196">
            <v>0</v>
          </cell>
        </row>
        <row r="197">
          <cell r="F197">
            <v>-77379</v>
          </cell>
          <cell r="H197">
            <v>0</v>
          </cell>
          <cell r="I197">
            <v>-77379</v>
          </cell>
          <cell r="J197">
            <v>0</v>
          </cell>
          <cell r="K197">
            <v>-77379</v>
          </cell>
          <cell r="M197">
            <v>0</v>
          </cell>
        </row>
        <row r="198">
          <cell r="F198">
            <v>-70216</v>
          </cell>
          <cell r="H198">
            <v>0</v>
          </cell>
          <cell r="I198">
            <v>-70216</v>
          </cell>
          <cell r="J198">
            <v>0</v>
          </cell>
          <cell r="K198">
            <v>-70216</v>
          </cell>
          <cell r="M198">
            <v>0</v>
          </cell>
        </row>
        <row r="199">
          <cell r="F199">
            <v>-290114</v>
          </cell>
          <cell r="H199">
            <v>0</v>
          </cell>
          <cell r="I199">
            <v>-290114</v>
          </cell>
          <cell r="J199">
            <v>0</v>
          </cell>
          <cell r="K199">
            <v>-290114</v>
          </cell>
          <cell r="M199">
            <v>0</v>
          </cell>
        </row>
        <row r="200">
          <cell r="F200">
            <v>-283988</v>
          </cell>
          <cell r="H200">
            <v>0</v>
          </cell>
          <cell r="I200">
            <v>-283988</v>
          </cell>
          <cell r="J200">
            <v>0</v>
          </cell>
          <cell r="K200">
            <v>-283988</v>
          </cell>
          <cell r="M200">
            <v>0</v>
          </cell>
        </row>
        <row r="201">
          <cell r="F201">
            <v>-3125775</v>
          </cell>
          <cell r="H201">
            <v>0</v>
          </cell>
          <cell r="I201">
            <v>-3125775</v>
          </cell>
          <cell r="J201">
            <v>0</v>
          </cell>
          <cell r="K201">
            <v>-3125775</v>
          </cell>
          <cell r="M201">
            <v>0</v>
          </cell>
        </row>
        <row r="202">
          <cell r="F202">
            <v>-197679</v>
          </cell>
          <cell r="H202">
            <v>-197679</v>
          </cell>
          <cell r="I202">
            <v>0</v>
          </cell>
          <cell r="J202">
            <v>-197679</v>
          </cell>
          <cell r="K202">
            <v>0</v>
          </cell>
        </row>
        <row r="203">
          <cell r="F203">
            <v>-197679</v>
          </cell>
          <cell r="H203">
            <v>0</v>
          </cell>
          <cell r="I203">
            <v>-197679</v>
          </cell>
          <cell r="J203">
            <v>0</v>
          </cell>
          <cell r="K203">
            <v>-197679</v>
          </cell>
          <cell r="M203">
            <v>0</v>
          </cell>
        </row>
        <row r="204">
          <cell r="F204">
            <v>-47065</v>
          </cell>
          <cell r="H204">
            <v>0</v>
          </cell>
          <cell r="I204">
            <v>-47065</v>
          </cell>
          <cell r="J204">
            <v>0</v>
          </cell>
          <cell r="K204">
            <v>-47065</v>
          </cell>
          <cell r="M204">
            <v>0</v>
          </cell>
        </row>
        <row r="205">
          <cell r="F205">
            <v>-55894</v>
          </cell>
          <cell r="H205">
            <v>0</v>
          </cell>
          <cell r="I205">
            <v>-55894</v>
          </cell>
          <cell r="J205">
            <v>0</v>
          </cell>
          <cell r="K205">
            <v>-55894</v>
          </cell>
          <cell r="M205">
            <v>0</v>
          </cell>
        </row>
        <row r="206">
          <cell r="F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M206">
            <v>0</v>
          </cell>
        </row>
        <row r="207">
          <cell r="F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M207">
            <v>0</v>
          </cell>
        </row>
        <row r="208">
          <cell r="F208">
            <v>-150772</v>
          </cell>
          <cell r="H208">
            <v>0</v>
          </cell>
          <cell r="I208">
            <v>-150772</v>
          </cell>
          <cell r="J208">
            <v>0</v>
          </cell>
          <cell r="K208">
            <v>-150772</v>
          </cell>
          <cell r="M208">
            <v>0</v>
          </cell>
        </row>
        <row r="209">
          <cell r="F209">
            <v>-451410</v>
          </cell>
          <cell r="H209">
            <v>0</v>
          </cell>
          <cell r="I209">
            <v>-451410</v>
          </cell>
          <cell r="J209">
            <v>0</v>
          </cell>
          <cell r="K209">
            <v>-451410</v>
          </cell>
          <cell r="M209">
            <v>0</v>
          </cell>
        </row>
        <row r="210">
          <cell r="F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</row>
        <row r="211">
          <cell r="F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M211">
            <v>0</v>
          </cell>
        </row>
        <row r="212">
          <cell r="F212">
            <v>-8702026</v>
          </cell>
          <cell r="H212">
            <v>0</v>
          </cell>
          <cell r="I212">
            <v>-8702026</v>
          </cell>
          <cell r="J212">
            <v>0</v>
          </cell>
          <cell r="K212">
            <v>-8702026</v>
          </cell>
          <cell r="M212">
            <v>0</v>
          </cell>
        </row>
        <row r="213">
          <cell r="F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M213">
            <v>0</v>
          </cell>
        </row>
        <row r="214">
          <cell r="F214">
            <v>-16746199</v>
          </cell>
          <cell r="H214">
            <v>0</v>
          </cell>
          <cell r="I214">
            <v>-16746199</v>
          </cell>
          <cell r="J214">
            <v>0</v>
          </cell>
          <cell r="K214">
            <v>-16746199</v>
          </cell>
          <cell r="M214">
            <v>0</v>
          </cell>
        </row>
        <row r="215">
          <cell r="F215">
            <v>-356713</v>
          </cell>
          <cell r="H215">
            <v>0</v>
          </cell>
          <cell r="I215">
            <v>-356713</v>
          </cell>
          <cell r="J215">
            <v>0</v>
          </cell>
          <cell r="K215">
            <v>-356713</v>
          </cell>
          <cell r="M215">
            <v>0</v>
          </cell>
        </row>
        <row r="216">
          <cell r="F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M216">
            <v>0</v>
          </cell>
        </row>
        <row r="217">
          <cell r="F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M217">
            <v>0</v>
          </cell>
        </row>
        <row r="218">
          <cell r="F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M218">
            <v>0</v>
          </cell>
        </row>
        <row r="219">
          <cell r="F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M219">
            <v>0</v>
          </cell>
        </row>
        <row r="220">
          <cell r="F220">
            <v>-203894</v>
          </cell>
          <cell r="H220">
            <v>0</v>
          </cell>
          <cell r="I220">
            <v>-203894</v>
          </cell>
          <cell r="J220">
            <v>0</v>
          </cell>
          <cell r="K220">
            <v>-203894</v>
          </cell>
          <cell r="M220">
            <v>0</v>
          </cell>
        </row>
        <row r="221">
          <cell r="F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M221">
            <v>0</v>
          </cell>
        </row>
        <row r="222">
          <cell r="F222">
            <v>-633678</v>
          </cell>
          <cell r="H222">
            <v>0</v>
          </cell>
          <cell r="I222">
            <v>-633678</v>
          </cell>
          <cell r="J222">
            <v>0</v>
          </cell>
          <cell r="K222">
            <v>-633678</v>
          </cell>
          <cell r="M222">
            <v>0</v>
          </cell>
        </row>
        <row r="223">
          <cell r="F223">
            <v>-434665</v>
          </cell>
          <cell r="H223">
            <v>0</v>
          </cell>
          <cell r="I223">
            <v>-434665</v>
          </cell>
          <cell r="J223">
            <v>0</v>
          </cell>
          <cell r="K223">
            <v>-434665</v>
          </cell>
          <cell r="M223">
            <v>0</v>
          </cell>
        </row>
        <row r="224">
          <cell r="F224">
            <v>-4250256</v>
          </cell>
          <cell r="H224">
            <v>0</v>
          </cell>
          <cell r="I224">
            <v>-4250256</v>
          </cell>
          <cell r="J224">
            <v>0</v>
          </cell>
          <cell r="K224">
            <v>-4250256</v>
          </cell>
          <cell r="M224">
            <v>0</v>
          </cell>
        </row>
        <row r="225">
          <cell r="F225">
            <v>-41927</v>
          </cell>
          <cell r="H225">
            <v>0</v>
          </cell>
          <cell r="I225">
            <v>-41927</v>
          </cell>
          <cell r="J225">
            <v>0</v>
          </cell>
          <cell r="K225">
            <v>-41927</v>
          </cell>
          <cell r="M225">
            <v>0</v>
          </cell>
        </row>
        <row r="226">
          <cell r="F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M226">
            <v>0</v>
          </cell>
        </row>
        <row r="227">
          <cell r="F227">
            <v>-31369358</v>
          </cell>
          <cell r="H227">
            <v>0</v>
          </cell>
          <cell r="I227">
            <v>-31369358</v>
          </cell>
          <cell r="J227">
            <v>0</v>
          </cell>
          <cell r="K227">
            <v>-31369358</v>
          </cell>
          <cell r="M227">
            <v>0</v>
          </cell>
        </row>
        <row r="228">
          <cell r="F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</row>
        <row r="229">
          <cell r="F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M229">
            <v>0</v>
          </cell>
        </row>
        <row r="230">
          <cell r="F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</row>
        <row r="231">
          <cell r="F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M231">
            <v>0</v>
          </cell>
        </row>
        <row r="232">
          <cell r="F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M232">
            <v>0</v>
          </cell>
        </row>
        <row r="233">
          <cell r="F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M233">
            <v>0</v>
          </cell>
        </row>
        <row r="234">
          <cell r="F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</row>
        <row r="235">
          <cell r="F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M235">
            <v>0</v>
          </cell>
        </row>
        <row r="236">
          <cell r="F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M236">
            <v>0</v>
          </cell>
        </row>
        <row r="237">
          <cell r="F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</row>
        <row r="238">
          <cell r="F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M238">
            <v>0</v>
          </cell>
        </row>
        <row r="239">
          <cell r="F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</row>
        <row r="240">
          <cell r="F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M240">
            <v>0</v>
          </cell>
        </row>
        <row r="241">
          <cell r="F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M241">
            <v>0</v>
          </cell>
        </row>
        <row r="242">
          <cell r="F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</row>
        <row r="243">
          <cell r="F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M243">
            <v>0</v>
          </cell>
        </row>
        <row r="244">
          <cell r="F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M244">
            <v>0</v>
          </cell>
        </row>
        <row r="245">
          <cell r="F245">
            <v>-1000</v>
          </cell>
          <cell r="H245">
            <v>-1000</v>
          </cell>
          <cell r="I245">
            <v>0</v>
          </cell>
          <cell r="J245">
            <v>-1000</v>
          </cell>
          <cell r="K245">
            <v>0</v>
          </cell>
        </row>
        <row r="246">
          <cell r="F246">
            <v>-1000</v>
          </cell>
          <cell r="H246">
            <v>0</v>
          </cell>
          <cell r="I246">
            <v>-1000</v>
          </cell>
          <cell r="J246">
            <v>0</v>
          </cell>
          <cell r="K246">
            <v>-1000</v>
          </cell>
          <cell r="M246">
            <v>0</v>
          </cell>
        </row>
        <row r="247">
          <cell r="F247">
            <v>-1000</v>
          </cell>
          <cell r="H247">
            <v>0</v>
          </cell>
          <cell r="I247">
            <v>-1000</v>
          </cell>
          <cell r="J247">
            <v>0</v>
          </cell>
          <cell r="K247">
            <v>-1000</v>
          </cell>
          <cell r="M247">
            <v>0</v>
          </cell>
        </row>
        <row r="248">
          <cell r="F248">
            <v>-2622458</v>
          </cell>
          <cell r="H248">
            <v>-2622458</v>
          </cell>
          <cell r="I248">
            <v>0</v>
          </cell>
          <cell r="J248">
            <v>-2622458</v>
          </cell>
          <cell r="K248">
            <v>0</v>
          </cell>
        </row>
        <row r="249">
          <cell r="F249">
            <v>-2622458</v>
          </cell>
          <cell r="H249">
            <v>0</v>
          </cell>
          <cell r="I249">
            <v>-2622458</v>
          </cell>
          <cell r="J249">
            <v>0</v>
          </cell>
          <cell r="K249">
            <v>-2622458</v>
          </cell>
          <cell r="M249">
            <v>0</v>
          </cell>
        </row>
        <row r="250">
          <cell r="F250">
            <v>-2622458</v>
          </cell>
          <cell r="H250">
            <v>0</v>
          </cell>
          <cell r="I250">
            <v>-2622458</v>
          </cell>
          <cell r="J250">
            <v>0</v>
          </cell>
          <cell r="K250">
            <v>-2622458</v>
          </cell>
          <cell r="M250">
            <v>0</v>
          </cell>
        </row>
        <row r="251">
          <cell r="F251">
            <v>-24644182</v>
          </cell>
          <cell r="H251">
            <v>-24644182</v>
          </cell>
          <cell r="I251">
            <v>0</v>
          </cell>
          <cell r="J251">
            <v>-24644182</v>
          </cell>
          <cell r="K251">
            <v>0</v>
          </cell>
        </row>
        <row r="252">
          <cell r="F252">
            <v>-24644182</v>
          </cell>
          <cell r="H252">
            <v>0</v>
          </cell>
          <cell r="I252">
            <v>-24644182</v>
          </cell>
          <cell r="J252">
            <v>0</v>
          </cell>
          <cell r="K252">
            <v>-24644182</v>
          </cell>
          <cell r="M252">
            <v>0</v>
          </cell>
        </row>
        <row r="253">
          <cell r="F253">
            <v>-24644182</v>
          </cell>
          <cell r="H253">
            <v>0</v>
          </cell>
          <cell r="I253">
            <v>-24644182</v>
          </cell>
          <cell r="J253">
            <v>0</v>
          </cell>
          <cell r="K253">
            <v>-24644182</v>
          </cell>
          <cell r="M253">
            <v>0</v>
          </cell>
        </row>
        <row r="254">
          <cell r="F254">
            <v>-23285479</v>
          </cell>
          <cell r="H254">
            <v>-23285479</v>
          </cell>
          <cell r="I254">
            <v>0</v>
          </cell>
          <cell r="J254">
            <v>-23285479</v>
          </cell>
          <cell r="K254">
            <v>0</v>
          </cell>
        </row>
        <row r="255">
          <cell r="F255">
            <v>-23285479</v>
          </cell>
          <cell r="H255">
            <v>0</v>
          </cell>
          <cell r="I255">
            <v>-23285479</v>
          </cell>
          <cell r="J255">
            <v>0</v>
          </cell>
          <cell r="K255">
            <v>-23285479</v>
          </cell>
          <cell r="M255">
            <v>0</v>
          </cell>
        </row>
        <row r="256">
          <cell r="F256">
            <v>-398459</v>
          </cell>
          <cell r="H256">
            <v>0</v>
          </cell>
          <cell r="I256">
            <v>-398459</v>
          </cell>
          <cell r="J256">
            <v>0</v>
          </cell>
          <cell r="K256">
            <v>-398459</v>
          </cell>
          <cell r="M256">
            <v>0</v>
          </cell>
        </row>
        <row r="257">
          <cell r="F257">
            <v>906734</v>
          </cell>
          <cell r="H257">
            <v>0</v>
          </cell>
          <cell r="I257">
            <v>906734</v>
          </cell>
          <cell r="J257">
            <v>0</v>
          </cell>
          <cell r="K257">
            <v>906734</v>
          </cell>
          <cell r="M257">
            <v>0</v>
          </cell>
        </row>
        <row r="258">
          <cell r="F258">
            <v>-22777204</v>
          </cell>
          <cell r="H258">
            <v>0</v>
          </cell>
          <cell r="I258">
            <v>-22777204</v>
          </cell>
          <cell r="J258">
            <v>0</v>
          </cell>
          <cell r="K258">
            <v>-22777204</v>
          </cell>
          <cell r="M258">
            <v>0</v>
          </cell>
        </row>
        <row r="259">
          <cell r="F259">
            <v>2290172</v>
          </cell>
          <cell r="H259">
            <v>2290172</v>
          </cell>
          <cell r="I259">
            <v>0</v>
          </cell>
          <cell r="J259">
            <v>2290172</v>
          </cell>
          <cell r="K259">
            <v>0</v>
          </cell>
        </row>
        <row r="260">
          <cell r="F260">
            <v>2290172</v>
          </cell>
          <cell r="H260">
            <v>0</v>
          </cell>
          <cell r="I260">
            <v>2290172</v>
          </cell>
          <cell r="J260">
            <v>0</v>
          </cell>
          <cell r="K260">
            <v>2290172</v>
          </cell>
          <cell r="M260">
            <v>0</v>
          </cell>
        </row>
        <row r="261">
          <cell r="F261">
            <v>8437498</v>
          </cell>
          <cell r="H261">
            <v>0</v>
          </cell>
          <cell r="I261">
            <v>8437498</v>
          </cell>
          <cell r="J261">
            <v>0</v>
          </cell>
          <cell r="K261">
            <v>8437498</v>
          </cell>
          <cell r="M261">
            <v>0</v>
          </cell>
        </row>
        <row r="262">
          <cell r="F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M262">
            <v>0</v>
          </cell>
        </row>
        <row r="263">
          <cell r="F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M263">
            <v>0</v>
          </cell>
        </row>
        <row r="264">
          <cell r="F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M264">
            <v>0</v>
          </cell>
        </row>
        <row r="265">
          <cell r="F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M265">
            <v>0</v>
          </cell>
        </row>
        <row r="266">
          <cell r="F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M266">
            <v>0</v>
          </cell>
        </row>
        <row r="267">
          <cell r="F267">
            <v>3457926</v>
          </cell>
          <cell r="H267">
            <v>0</v>
          </cell>
          <cell r="I267">
            <v>3457926</v>
          </cell>
          <cell r="J267">
            <v>0</v>
          </cell>
          <cell r="K267">
            <v>3457926</v>
          </cell>
          <cell r="M267">
            <v>0</v>
          </cell>
        </row>
        <row r="268">
          <cell r="F268">
            <v>120000</v>
          </cell>
          <cell r="H268">
            <v>0</v>
          </cell>
          <cell r="I268">
            <v>120000</v>
          </cell>
          <cell r="J268">
            <v>0</v>
          </cell>
          <cell r="K268">
            <v>120000</v>
          </cell>
          <cell r="M268">
            <v>0</v>
          </cell>
        </row>
        <row r="269">
          <cell r="F269">
            <v>14305596</v>
          </cell>
          <cell r="H269">
            <v>0</v>
          </cell>
          <cell r="I269">
            <v>14305596</v>
          </cell>
          <cell r="J269">
            <v>0</v>
          </cell>
          <cell r="K269">
            <v>14305596</v>
          </cell>
          <cell r="M269">
            <v>0</v>
          </cell>
        </row>
        <row r="270">
          <cell r="F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</row>
        <row r="271">
          <cell r="F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M271">
            <v>0</v>
          </cell>
        </row>
        <row r="272">
          <cell r="F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M272">
            <v>0</v>
          </cell>
        </row>
        <row r="273">
          <cell r="F273">
            <v>4193</v>
          </cell>
          <cell r="H273">
            <v>0</v>
          </cell>
          <cell r="I273">
            <v>4193</v>
          </cell>
          <cell r="J273">
            <v>0</v>
          </cell>
          <cell r="K273">
            <v>4193</v>
          </cell>
          <cell r="M273">
            <v>0</v>
          </cell>
        </row>
        <row r="274">
          <cell r="F274">
            <v>4270</v>
          </cell>
          <cell r="H274">
            <v>0</v>
          </cell>
          <cell r="I274">
            <v>4270</v>
          </cell>
          <cell r="J274">
            <v>0</v>
          </cell>
          <cell r="K274">
            <v>4270</v>
          </cell>
          <cell r="M274">
            <v>0</v>
          </cell>
        </row>
        <row r="275">
          <cell r="F275">
            <v>41950</v>
          </cell>
          <cell r="H275">
            <v>0</v>
          </cell>
          <cell r="I275">
            <v>41950</v>
          </cell>
          <cell r="J275">
            <v>0</v>
          </cell>
          <cell r="K275">
            <v>41950</v>
          </cell>
          <cell r="M275">
            <v>0</v>
          </cell>
        </row>
        <row r="276">
          <cell r="F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M276">
            <v>0</v>
          </cell>
        </row>
        <row r="277">
          <cell r="F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M277">
            <v>0</v>
          </cell>
        </row>
        <row r="278">
          <cell r="F278">
            <v>23801</v>
          </cell>
          <cell r="H278">
            <v>0</v>
          </cell>
          <cell r="I278">
            <v>23801</v>
          </cell>
          <cell r="J278">
            <v>0</v>
          </cell>
          <cell r="K278">
            <v>23801</v>
          </cell>
          <cell r="M278">
            <v>0</v>
          </cell>
        </row>
        <row r="279">
          <cell r="F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M279">
            <v>0</v>
          </cell>
        </row>
        <row r="280">
          <cell r="F280">
            <v>1924</v>
          </cell>
          <cell r="H280">
            <v>0</v>
          </cell>
          <cell r="I280">
            <v>1924</v>
          </cell>
          <cell r="J280">
            <v>0</v>
          </cell>
          <cell r="K280">
            <v>1924</v>
          </cell>
          <cell r="M280">
            <v>0</v>
          </cell>
        </row>
        <row r="281">
          <cell r="F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M281">
            <v>0</v>
          </cell>
        </row>
        <row r="282">
          <cell r="F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M282">
            <v>0</v>
          </cell>
        </row>
        <row r="283">
          <cell r="F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M283">
            <v>0</v>
          </cell>
        </row>
        <row r="284">
          <cell r="F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M284">
            <v>0</v>
          </cell>
        </row>
        <row r="285">
          <cell r="F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M285">
            <v>0</v>
          </cell>
        </row>
        <row r="286">
          <cell r="F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M286">
            <v>0</v>
          </cell>
        </row>
        <row r="287">
          <cell r="F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M287">
            <v>0</v>
          </cell>
        </row>
        <row r="288">
          <cell r="F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M288">
            <v>0</v>
          </cell>
        </row>
        <row r="289">
          <cell r="F289">
            <v>3393</v>
          </cell>
          <cell r="H289">
            <v>0</v>
          </cell>
          <cell r="I289">
            <v>3393</v>
          </cell>
          <cell r="J289">
            <v>0</v>
          </cell>
          <cell r="K289">
            <v>3393</v>
          </cell>
          <cell r="M289">
            <v>0</v>
          </cell>
        </row>
        <row r="290">
          <cell r="F290">
            <v>123342</v>
          </cell>
          <cell r="H290">
            <v>0</v>
          </cell>
          <cell r="I290">
            <v>123342</v>
          </cell>
          <cell r="J290">
            <v>0</v>
          </cell>
          <cell r="K290">
            <v>123342</v>
          </cell>
          <cell r="M290">
            <v>0</v>
          </cell>
        </row>
        <row r="291">
          <cell r="F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M291">
            <v>0</v>
          </cell>
        </row>
        <row r="292">
          <cell r="F292">
            <v>5047</v>
          </cell>
          <cell r="H292">
            <v>0</v>
          </cell>
          <cell r="I292">
            <v>5047</v>
          </cell>
          <cell r="J292">
            <v>0</v>
          </cell>
          <cell r="K292">
            <v>5047</v>
          </cell>
          <cell r="M292">
            <v>0</v>
          </cell>
        </row>
        <row r="293">
          <cell r="F293">
            <v>12500</v>
          </cell>
          <cell r="H293">
            <v>0</v>
          </cell>
          <cell r="I293">
            <v>12500</v>
          </cell>
          <cell r="J293">
            <v>0</v>
          </cell>
          <cell r="K293">
            <v>12500</v>
          </cell>
          <cell r="M293">
            <v>0</v>
          </cell>
        </row>
        <row r="294">
          <cell r="F294">
            <v>24470</v>
          </cell>
          <cell r="H294">
            <v>0</v>
          </cell>
          <cell r="I294">
            <v>24470</v>
          </cell>
          <cell r="J294">
            <v>0</v>
          </cell>
          <cell r="K294">
            <v>24470</v>
          </cell>
          <cell r="M294">
            <v>0</v>
          </cell>
        </row>
        <row r="295">
          <cell r="F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M295">
            <v>0</v>
          </cell>
        </row>
        <row r="296">
          <cell r="F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M296">
            <v>0</v>
          </cell>
        </row>
        <row r="297">
          <cell r="F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M297">
            <v>0</v>
          </cell>
        </row>
        <row r="298">
          <cell r="F298">
            <v>244890</v>
          </cell>
          <cell r="H298">
            <v>0</v>
          </cell>
          <cell r="I298">
            <v>244890</v>
          </cell>
          <cell r="J298">
            <v>0</v>
          </cell>
          <cell r="K298">
            <v>244890</v>
          </cell>
          <cell r="M298">
            <v>0</v>
          </cell>
        </row>
        <row r="299">
          <cell r="F299">
            <v>3068970</v>
          </cell>
          <cell r="H299">
            <v>3068970</v>
          </cell>
          <cell r="I299">
            <v>0</v>
          </cell>
          <cell r="J299">
            <v>3068970</v>
          </cell>
          <cell r="K299">
            <v>0</v>
          </cell>
        </row>
        <row r="300">
          <cell r="F300">
            <v>3068970</v>
          </cell>
          <cell r="H300">
            <v>0</v>
          </cell>
          <cell r="I300">
            <v>3068970</v>
          </cell>
          <cell r="J300">
            <v>0</v>
          </cell>
          <cell r="K300">
            <v>3068970</v>
          </cell>
          <cell r="M300">
            <v>0</v>
          </cell>
        </row>
        <row r="301">
          <cell r="F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M301">
            <v>0</v>
          </cell>
        </row>
        <row r="302">
          <cell r="F302">
            <v>363727</v>
          </cell>
          <cell r="H302">
            <v>0</v>
          </cell>
          <cell r="I302">
            <v>363727</v>
          </cell>
          <cell r="J302">
            <v>0</v>
          </cell>
          <cell r="K302">
            <v>363727</v>
          </cell>
          <cell r="M302">
            <v>0</v>
          </cell>
        </row>
        <row r="303">
          <cell r="F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M303">
            <v>0</v>
          </cell>
        </row>
        <row r="304">
          <cell r="F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M304">
            <v>0</v>
          </cell>
        </row>
        <row r="305">
          <cell r="F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M305">
            <v>0</v>
          </cell>
        </row>
        <row r="306">
          <cell r="F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M306">
            <v>0</v>
          </cell>
        </row>
        <row r="307">
          <cell r="F307">
            <v>3432697</v>
          </cell>
          <cell r="H307">
            <v>0</v>
          </cell>
          <cell r="I307">
            <v>3432697</v>
          </cell>
          <cell r="J307">
            <v>0</v>
          </cell>
          <cell r="K307">
            <v>3432697</v>
          </cell>
          <cell r="M307">
            <v>0</v>
          </cell>
        </row>
        <row r="308">
          <cell r="F308">
            <v>64738</v>
          </cell>
          <cell r="H308">
            <v>64738</v>
          </cell>
          <cell r="I308">
            <v>0</v>
          </cell>
          <cell r="J308">
            <v>64738</v>
          </cell>
          <cell r="K308">
            <v>0</v>
          </cell>
        </row>
        <row r="309">
          <cell r="F309">
            <v>64738</v>
          </cell>
          <cell r="H309">
            <v>0</v>
          </cell>
          <cell r="I309">
            <v>64738</v>
          </cell>
          <cell r="J309">
            <v>0</v>
          </cell>
          <cell r="K309">
            <v>64738</v>
          </cell>
          <cell r="M309">
            <v>0</v>
          </cell>
        </row>
        <row r="310">
          <cell r="F310">
            <v>-483554</v>
          </cell>
          <cell r="H310">
            <v>0</v>
          </cell>
          <cell r="I310">
            <v>-483554</v>
          </cell>
          <cell r="J310">
            <v>0</v>
          </cell>
          <cell r="K310">
            <v>-483554</v>
          </cell>
          <cell r="M310">
            <v>0</v>
          </cell>
        </row>
        <row r="311">
          <cell r="F311">
            <v>-1114225</v>
          </cell>
          <cell r="H311">
            <v>0</v>
          </cell>
          <cell r="I311">
            <v>-1114225</v>
          </cell>
          <cell r="J311">
            <v>0</v>
          </cell>
          <cell r="K311">
            <v>-1114225</v>
          </cell>
          <cell r="M311">
            <v>0</v>
          </cell>
        </row>
        <row r="312">
          <cell r="F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M312">
            <v>0</v>
          </cell>
        </row>
        <row r="313">
          <cell r="F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M313">
            <v>0</v>
          </cell>
        </row>
        <row r="314">
          <cell r="F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M314">
            <v>0</v>
          </cell>
        </row>
        <row r="315">
          <cell r="F315">
            <v>348392</v>
          </cell>
          <cell r="H315">
            <v>0</v>
          </cell>
          <cell r="I315">
            <v>348392</v>
          </cell>
          <cell r="J315">
            <v>0</v>
          </cell>
          <cell r="K315">
            <v>348392</v>
          </cell>
          <cell r="M315">
            <v>0</v>
          </cell>
        </row>
        <row r="316">
          <cell r="F316">
            <v>2574473</v>
          </cell>
          <cell r="H316">
            <v>0</v>
          </cell>
          <cell r="I316">
            <v>2574473</v>
          </cell>
          <cell r="J316">
            <v>0</v>
          </cell>
          <cell r="K316">
            <v>2574473</v>
          </cell>
          <cell r="M316">
            <v>0</v>
          </cell>
        </row>
        <row r="317">
          <cell r="F317">
            <v>56169</v>
          </cell>
          <cell r="H317">
            <v>0</v>
          </cell>
          <cell r="I317">
            <v>56169</v>
          </cell>
          <cell r="J317">
            <v>0</v>
          </cell>
          <cell r="K317">
            <v>56169</v>
          </cell>
          <cell r="M317">
            <v>0</v>
          </cell>
        </row>
        <row r="318">
          <cell r="F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M318">
            <v>0</v>
          </cell>
        </row>
        <row r="319">
          <cell r="F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M319">
            <v>0</v>
          </cell>
        </row>
        <row r="320">
          <cell r="F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M320">
            <v>0</v>
          </cell>
        </row>
        <row r="321">
          <cell r="F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M321">
            <v>0</v>
          </cell>
        </row>
        <row r="322">
          <cell r="F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M322">
            <v>0</v>
          </cell>
        </row>
        <row r="323">
          <cell r="F323">
            <v>1445993</v>
          </cell>
          <cell r="H323">
            <v>0</v>
          </cell>
          <cell r="I323">
            <v>1445993</v>
          </cell>
          <cell r="J323">
            <v>0</v>
          </cell>
          <cell r="K323">
            <v>1445993</v>
          </cell>
          <cell r="M323">
            <v>0</v>
          </cell>
        </row>
        <row r="324">
          <cell r="F324">
            <v>1190529</v>
          </cell>
          <cell r="H324">
            <v>1190529</v>
          </cell>
          <cell r="I324">
            <v>0</v>
          </cell>
          <cell r="J324">
            <v>1190529</v>
          </cell>
          <cell r="K324">
            <v>0</v>
          </cell>
        </row>
        <row r="325">
          <cell r="F325">
            <v>1190529</v>
          </cell>
          <cell r="H325">
            <v>0</v>
          </cell>
          <cell r="I325">
            <v>1190529</v>
          </cell>
          <cell r="J325">
            <v>0</v>
          </cell>
          <cell r="K325">
            <v>1190529</v>
          </cell>
          <cell r="M325">
            <v>0</v>
          </cell>
        </row>
        <row r="326">
          <cell r="F326">
            <v>1190529</v>
          </cell>
          <cell r="H326">
            <v>0</v>
          </cell>
          <cell r="I326">
            <v>1190529</v>
          </cell>
          <cell r="J326">
            <v>0</v>
          </cell>
          <cell r="K326">
            <v>1190529</v>
          </cell>
          <cell r="M326">
            <v>0</v>
          </cell>
        </row>
        <row r="327">
          <cell r="F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M327">
            <v>0</v>
          </cell>
        </row>
      </sheetData>
      <sheetData sheetId="1" refreshError="1">
        <row r="1">
          <cell r="F1" t="str">
            <v>Preliminary</v>
          </cell>
          <cell r="G1" t="str">
            <v>AJE</v>
          </cell>
          <cell r="H1" t="str">
            <v>Adjusted</v>
          </cell>
          <cell r="I1" t="str">
            <v>RJE</v>
          </cell>
          <cell r="J1" t="str">
            <v>Final</v>
          </cell>
          <cell r="K1">
            <v>37621</v>
          </cell>
        </row>
        <row r="2">
          <cell r="F2" t="str">
            <v>Preliminary</v>
          </cell>
          <cell r="H2" t="str">
            <v>AJE</v>
          </cell>
          <cell r="I2" t="str">
            <v>Adjusted</v>
          </cell>
          <cell r="J2" t="str">
            <v>RJE</v>
          </cell>
          <cell r="K2" t="str">
            <v>Final</v>
          </cell>
        </row>
        <row r="3">
          <cell r="F3">
            <v>9429</v>
          </cell>
          <cell r="G3">
            <v>0</v>
          </cell>
          <cell r="H3">
            <v>9429</v>
          </cell>
          <cell r="I3">
            <v>0</v>
          </cell>
          <cell r="J3">
            <v>9429</v>
          </cell>
          <cell r="K3">
            <v>0</v>
          </cell>
        </row>
        <row r="4">
          <cell r="F4">
            <v>9429</v>
          </cell>
          <cell r="G4">
            <v>0</v>
          </cell>
          <cell r="H4">
            <v>9429</v>
          </cell>
          <cell r="I4">
            <v>0</v>
          </cell>
          <cell r="J4">
            <v>9429</v>
          </cell>
          <cell r="K4">
            <v>0</v>
          </cell>
        </row>
        <row r="5">
          <cell r="F5">
            <v>9429</v>
          </cell>
          <cell r="H5">
            <v>0</v>
          </cell>
          <cell r="I5">
            <v>9429</v>
          </cell>
          <cell r="J5">
            <v>0</v>
          </cell>
          <cell r="K5">
            <v>9429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</row>
        <row r="8">
          <cell r="F8">
            <v>436618</v>
          </cell>
          <cell r="G8">
            <v>0</v>
          </cell>
          <cell r="H8">
            <v>436618</v>
          </cell>
          <cell r="I8">
            <v>0</v>
          </cell>
          <cell r="J8">
            <v>436618</v>
          </cell>
          <cell r="K8">
            <v>0</v>
          </cell>
        </row>
        <row r="9">
          <cell r="F9">
            <v>1355340</v>
          </cell>
          <cell r="G9">
            <v>0</v>
          </cell>
          <cell r="H9">
            <v>1355340</v>
          </cell>
          <cell r="I9">
            <v>0</v>
          </cell>
          <cell r="J9">
            <v>1355340</v>
          </cell>
          <cell r="K9">
            <v>0</v>
          </cell>
        </row>
        <row r="10">
          <cell r="F10">
            <v>1101</v>
          </cell>
          <cell r="G10">
            <v>0</v>
          </cell>
          <cell r="H10">
            <v>1101</v>
          </cell>
          <cell r="I10">
            <v>0</v>
          </cell>
          <cell r="J10">
            <v>1101</v>
          </cell>
          <cell r="K10">
            <v>0</v>
          </cell>
        </row>
        <row r="11">
          <cell r="F11">
            <v>88</v>
          </cell>
          <cell r="G11">
            <v>0</v>
          </cell>
          <cell r="H11">
            <v>88</v>
          </cell>
          <cell r="I11">
            <v>0</v>
          </cell>
          <cell r="J11">
            <v>88</v>
          </cell>
          <cell r="K11">
            <v>0</v>
          </cell>
        </row>
        <row r="12">
          <cell r="F12">
            <v>11114</v>
          </cell>
          <cell r="G12">
            <v>0</v>
          </cell>
          <cell r="H12">
            <v>11114</v>
          </cell>
          <cell r="I12">
            <v>0</v>
          </cell>
          <cell r="J12">
            <v>11114</v>
          </cell>
          <cell r="K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F14">
            <v>3224</v>
          </cell>
          <cell r="G14">
            <v>0</v>
          </cell>
          <cell r="H14">
            <v>3224</v>
          </cell>
          <cell r="I14">
            <v>0</v>
          </cell>
          <cell r="J14">
            <v>3224</v>
          </cell>
          <cell r="K14">
            <v>0</v>
          </cell>
        </row>
        <row r="15">
          <cell r="F15">
            <v>19401</v>
          </cell>
          <cell r="G15">
            <v>0</v>
          </cell>
          <cell r="H15">
            <v>19401</v>
          </cell>
          <cell r="I15">
            <v>0</v>
          </cell>
          <cell r="J15">
            <v>19401</v>
          </cell>
          <cell r="K15">
            <v>0</v>
          </cell>
        </row>
        <row r="16">
          <cell r="F16">
            <v>74835</v>
          </cell>
          <cell r="G16">
            <v>0</v>
          </cell>
          <cell r="H16">
            <v>74835</v>
          </cell>
          <cell r="I16">
            <v>0</v>
          </cell>
          <cell r="J16">
            <v>74835</v>
          </cell>
          <cell r="K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F18">
            <v>1901721</v>
          </cell>
          <cell r="G18">
            <v>0</v>
          </cell>
          <cell r="H18">
            <v>1901721</v>
          </cell>
          <cell r="I18">
            <v>0</v>
          </cell>
          <cell r="J18">
            <v>1901721</v>
          </cell>
          <cell r="K18">
            <v>0</v>
          </cell>
        </row>
        <row r="19">
          <cell r="F19">
            <v>1901721</v>
          </cell>
          <cell r="H19">
            <v>0</v>
          </cell>
          <cell r="I19">
            <v>1901721</v>
          </cell>
          <cell r="J19">
            <v>0</v>
          </cell>
          <cell r="K19">
            <v>1901721</v>
          </cell>
        </row>
        <row r="20"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</row>
        <row r="23"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</row>
        <row r="24"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</row>
        <row r="25"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</row>
        <row r="26"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</row>
        <row r="27">
          <cell r="F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F28">
            <v>786705</v>
          </cell>
          <cell r="G28">
            <v>0</v>
          </cell>
          <cell r="H28">
            <v>786705</v>
          </cell>
          <cell r="I28">
            <v>0</v>
          </cell>
          <cell r="J28">
            <v>786705</v>
          </cell>
          <cell r="K28">
            <v>0</v>
          </cell>
        </row>
        <row r="29">
          <cell r="F29">
            <v>786705</v>
          </cell>
          <cell r="G29">
            <v>0</v>
          </cell>
          <cell r="H29">
            <v>786705</v>
          </cell>
          <cell r="I29">
            <v>0</v>
          </cell>
          <cell r="J29">
            <v>786705</v>
          </cell>
          <cell r="K29">
            <v>0</v>
          </cell>
        </row>
        <row r="30">
          <cell r="F30">
            <v>786705</v>
          </cell>
          <cell r="H30">
            <v>0</v>
          </cell>
          <cell r="I30">
            <v>786705</v>
          </cell>
          <cell r="J30">
            <v>0</v>
          </cell>
          <cell r="K30">
            <v>786705</v>
          </cell>
        </row>
        <row r="31">
          <cell r="F31">
            <v>520499</v>
          </cell>
          <cell r="G31">
            <v>0</v>
          </cell>
          <cell r="H31">
            <v>520499</v>
          </cell>
          <cell r="I31">
            <v>0</v>
          </cell>
          <cell r="J31">
            <v>520499</v>
          </cell>
          <cell r="K31">
            <v>0</v>
          </cell>
        </row>
        <row r="32"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</row>
        <row r="37"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</row>
        <row r="38">
          <cell r="F38">
            <v>520499</v>
          </cell>
          <cell r="G38">
            <v>0</v>
          </cell>
          <cell r="H38">
            <v>520499</v>
          </cell>
          <cell r="I38">
            <v>0</v>
          </cell>
          <cell r="J38">
            <v>520499</v>
          </cell>
          <cell r="K38">
            <v>0</v>
          </cell>
        </row>
        <row r="39">
          <cell r="F39">
            <v>520499</v>
          </cell>
          <cell r="H39">
            <v>0</v>
          </cell>
          <cell r="I39">
            <v>520499</v>
          </cell>
          <cell r="J39">
            <v>0</v>
          </cell>
          <cell r="K39">
            <v>520499</v>
          </cell>
        </row>
        <row r="40">
          <cell r="F40">
            <v>6077384</v>
          </cell>
          <cell r="G40">
            <v>0</v>
          </cell>
          <cell r="H40">
            <v>6077384</v>
          </cell>
          <cell r="I40">
            <v>0</v>
          </cell>
          <cell r="J40">
            <v>6077384</v>
          </cell>
          <cell r="K40">
            <v>0</v>
          </cell>
        </row>
        <row r="41"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</row>
        <row r="42"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</row>
        <row r="43">
          <cell r="F43">
            <v>371660</v>
          </cell>
          <cell r="G43">
            <v>0</v>
          </cell>
          <cell r="H43">
            <v>371660</v>
          </cell>
          <cell r="I43">
            <v>0</v>
          </cell>
          <cell r="J43">
            <v>371660</v>
          </cell>
          <cell r="K43">
            <v>0</v>
          </cell>
        </row>
        <row r="44">
          <cell r="F44">
            <v>19361</v>
          </cell>
          <cell r="G44">
            <v>0</v>
          </cell>
          <cell r="H44">
            <v>19361</v>
          </cell>
          <cell r="I44">
            <v>0</v>
          </cell>
          <cell r="J44">
            <v>19361</v>
          </cell>
          <cell r="K44">
            <v>0</v>
          </cell>
        </row>
        <row r="45">
          <cell r="F45">
            <v>42882</v>
          </cell>
          <cell r="G45">
            <v>0</v>
          </cell>
          <cell r="H45">
            <v>42882</v>
          </cell>
          <cell r="I45">
            <v>0</v>
          </cell>
          <cell r="J45">
            <v>42882</v>
          </cell>
          <cell r="K45">
            <v>0</v>
          </cell>
        </row>
        <row r="46">
          <cell r="F46">
            <v>14</v>
          </cell>
          <cell r="G46">
            <v>0</v>
          </cell>
          <cell r="H46">
            <v>14</v>
          </cell>
          <cell r="I46">
            <v>0</v>
          </cell>
          <cell r="J46">
            <v>14</v>
          </cell>
          <cell r="K46">
            <v>0</v>
          </cell>
        </row>
        <row r="47"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</row>
        <row r="48">
          <cell r="F48">
            <v>18994737</v>
          </cell>
          <cell r="G48">
            <v>0</v>
          </cell>
          <cell r="H48">
            <v>18994737</v>
          </cell>
          <cell r="I48">
            <v>0</v>
          </cell>
          <cell r="J48">
            <v>18994737</v>
          </cell>
          <cell r="K48">
            <v>0</v>
          </cell>
        </row>
        <row r="49">
          <cell r="F49">
            <v>603419</v>
          </cell>
          <cell r="G49">
            <v>0</v>
          </cell>
          <cell r="H49">
            <v>603419</v>
          </cell>
          <cell r="I49">
            <v>0</v>
          </cell>
          <cell r="J49">
            <v>603419</v>
          </cell>
          <cell r="K49">
            <v>0</v>
          </cell>
        </row>
        <row r="50">
          <cell r="F50">
            <v>5053714</v>
          </cell>
          <cell r="G50">
            <v>0</v>
          </cell>
          <cell r="H50">
            <v>5053714</v>
          </cell>
          <cell r="I50">
            <v>0</v>
          </cell>
          <cell r="J50">
            <v>5053714</v>
          </cell>
          <cell r="K50">
            <v>0</v>
          </cell>
        </row>
        <row r="51">
          <cell r="F51">
            <v>9066</v>
          </cell>
          <cell r="G51">
            <v>0</v>
          </cell>
          <cell r="H51">
            <v>9066</v>
          </cell>
          <cell r="I51">
            <v>0</v>
          </cell>
          <cell r="J51">
            <v>9066</v>
          </cell>
          <cell r="K51">
            <v>0</v>
          </cell>
        </row>
        <row r="52">
          <cell r="F52">
            <v>150275</v>
          </cell>
          <cell r="G52">
            <v>0</v>
          </cell>
          <cell r="H52">
            <v>150275</v>
          </cell>
          <cell r="I52">
            <v>0</v>
          </cell>
          <cell r="J52">
            <v>150275</v>
          </cell>
          <cell r="K52">
            <v>0</v>
          </cell>
        </row>
        <row r="53">
          <cell r="F53">
            <v>88413</v>
          </cell>
          <cell r="G53">
            <v>0</v>
          </cell>
          <cell r="H53">
            <v>88413</v>
          </cell>
          <cell r="I53">
            <v>0</v>
          </cell>
          <cell r="J53">
            <v>88413</v>
          </cell>
          <cell r="K53">
            <v>0</v>
          </cell>
        </row>
        <row r="54">
          <cell r="F54">
            <v>569317</v>
          </cell>
          <cell r="G54">
            <v>0</v>
          </cell>
          <cell r="H54">
            <v>569317</v>
          </cell>
          <cell r="I54">
            <v>0</v>
          </cell>
          <cell r="J54">
            <v>569317</v>
          </cell>
          <cell r="K54">
            <v>0</v>
          </cell>
        </row>
        <row r="55">
          <cell r="F55">
            <v>15671</v>
          </cell>
          <cell r="G55">
            <v>0</v>
          </cell>
          <cell r="H55">
            <v>15671</v>
          </cell>
          <cell r="I55">
            <v>0</v>
          </cell>
          <cell r="J55">
            <v>15671</v>
          </cell>
          <cell r="K55">
            <v>0</v>
          </cell>
        </row>
        <row r="56">
          <cell r="F56">
            <v>894</v>
          </cell>
          <cell r="G56">
            <v>0</v>
          </cell>
          <cell r="H56">
            <v>894</v>
          </cell>
          <cell r="I56">
            <v>0</v>
          </cell>
          <cell r="J56">
            <v>894</v>
          </cell>
          <cell r="K56">
            <v>0</v>
          </cell>
        </row>
        <row r="57"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</row>
        <row r="58">
          <cell r="F58">
            <v>302798</v>
          </cell>
          <cell r="G58">
            <v>0</v>
          </cell>
          <cell r="H58">
            <v>302798</v>
          </cell>
          <cell r="I58">
            <v>0</v>
          </cell>
          <cell r="J58">
            <v>302798</v>
          </cell>
          <cell r="K58">
            <v>0</v>
          </cell>
        </row>
        <row r="59">
          <cell r="F59">
            <v>1216663</v>
          </cell>
          <cell r="G59">
            <v>0</v>
          </cell>
          <cell r="H59">
            <v>1216663</v>
          </cell>
          <cell r="I59">
            <v>0</v>
          </cell>
          <cell r="J59">
            <v>1216663</v>
          </cell>
          <cell r="K59">
            <v>0</v>
          </cell>
        </row>
        <row r="60">
          <cell r="F60">
            <v>30897</v>
          </cell>
          <cell r="G60">
            <v>0</v>
          </cell>
          <cell r="H60">
            <v>30897</v>
          </cell>
          <cell r="I60">
            <v>0</v>
          </cell>
          <cell r="J60">
            <v>30897</v>
          </cell>
          <cell r="K60">
            <v>0</v>
          </cell>
        </row>
        <row r="61">
          <cell r="F61">
            <v>12702</v>
          </cell>
          <cell r="G61">
            <v>0</v>
          </cell>
          <cell r="H61">
            <v>12702</v>
          </cell>
          <cell r="I61">
            <v>0</v>
          </cell>
          <cell r="J61">
            <v>12702</v>
          </cell>
          <cell r="K61">
            <v>0</v>
          </cell>
        </row>
        <row r="62">
          <cell r="F62">
            <v>264832</v>
          </cell>
          <cell r="G62">
            <v>0</v>
          </cell>
          <cell r="H62">
            <v>264832</v>
          </cell>
          <cell r="I62">
            <v>0</v>
          </cell>
          <cell r="J62">
            <v>264832</v>
          </cell>
          <cell r="K62">
            <v>0</v>
          </cell>
        </row>
        <row r="63">
          <cell r="F63">
            <v>1081</v>
          </cell>
          <cell r="G63">
            <v>0</v>
          </cell>
          <cell r="H63">
            <v>1081</v>
          </cell>
          <cell r="I63">
            <v>0</v>
          </cell>
          <cell r="J63">
            <v>1081</v>
          </cell>
          <cell r="K63">
            <v>0</v>
          </cell>
        </row>
        <row r="64">
          <cell r="F64">
            <v>90029</v>
          </cell>
          <cell r="G64">
            <v>0</v>
          </cell>
          <cell r="H64">
            <v>90029</v>
          </cell>
          <cell r="I64">
            <v>0</v>
          </cell>
          <cell r="J64">
            <v>90029</v>
          </cell>
          <cell r="K64">
            <v>0</v>
          </cell>
        </row>
        <row r="65">
          <cell r="F65">
            <v>11</v>
          </cell>
          <cell r="G65">
            <v>0</v>
          </cell>
          <cell r="H65">
            <v>11</v>
          </cell>
          <cell r="I65">
            <v>0</v>
          </cell>
          <cell r="J65">
            <v>11</v>
          </cell>
          <cell r="K65">
            <v>0</v>
          </cell>
        </row>
        <row r="66">
          <cell r="F66">
            <v>11</v>
          </cell>
          <cell r="G66">
            <v>0</v>
          </cell>
          <cell r="H66">
            <v>11</v>
          </cell>
          <cell r="I66">
            <v>0</v>
          </cell>
          <cell r="J66">
            <v>11</v>
          </cell>
          <cell r="K66">
            <v>0</v>
          </cell>
        </row>
        <row r="67">
          <cell r="F67">
            <v>2570</v>
          </cell>
          <cell r="G67">
            <v>0</v>
          </cell>
          <cell r="H67">
            <v>2570</v>
          </cell>
          <cell r="I67">
            <v>0</v>
          </cell>
          <cell r="J67">
            <v>2570</v>
          </cell>
          <cell r="K67">
            <v>0</v>
          </cell>
        </row>
        <row r="68">
          <cell r="F68">
            <v>672</v>
          </cell>
          <cell r="G68">
            <v>0</v>
          </cell>
          <cell r="H68">
            <v>672</v>
          </cell>
          <cell r="I68">
            <v>0</v>
          </cell>
          <cell r="J68">
            <v>672</v>
          </cell>
          <cell r="K68">
            <v>0</v>
          </cell>
        </row>
        <row r="69"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F70">
            <v>1618</v>
          </cell>
          <cell r="G70">
            <v>0</v>
          </cell>
          <cell r="H70">
            <v>1618</v>
          </cell>
          <cell r="I70">
            <v>0</v>
          </cell>
          <cell r="J70">
            <v>1618</v>
          </cell>
          <cell r="K70">
            <v>0</v>
          </cell>
        </row>
        <row r="71">
          <cell r="F71">
            <v>217420</v>
          </cell>
          <cell r="G71">
            <v>0</v>
          </cell>
          <cell r="H71">
            <v>217420</v>
          </cell>
          <cell r="I71">
            <v>0</v>
          </cell>
          <cell r="J71">
            <v>217420</v>
          </cell>
          <cell r="K71">
            <v>0</v>
          </cell>
        </row>
        <row r="72">
          <cell r="F72">
            <v>4766</v>
          </cell>
          <cell r="G72">
            <v>0</v>
          </cell>
          <cell r="H72">
            <v>4766</v>
          </cell>
          <cell r="I72">
            <v>0</v>
          </cell>
          <cell r="J72">
            <v>4766</v>
          </cell>
          <cell r="K72">
            <v>0</v>
          </cell>
        </row>
        <row r="73">
          <cell r="F73">
            <v>75584</v>
          </cell>
          <cell r="G73">
            <v>0</v>
          </cell>
          <cell r="H73">
            <v>75584</v>
          </cell>
          <cell r="I73">
            <v>0</v>
          </cell>
          <cell r="J73">
            <v>75584</v>
          </cell>
          <cell r="K73">
            <v>0</v>
          </cell>
        </row>
        <row r="74">
          <cell r="F74">
            <v>5511</v>
          </cell>
          <cell r="G74">
            <v>0</v>
          </cell>
          <cell r="H74">
            <v>5511</v>
          </cell>
          <cell r="I74">
            <v>0</v>
          </cell>
          <cell r="J74">
            <v>5511</v>
          </cell>
          <cell r="K74">
            <v>0</v>
          </cell>
        </row>
        <row r="75">
          <cell r="F75">
            <v>60976</v>
          </cell>
          <cell r="G75">
            <v>0</v>
          </cell>
          <cell r="H75">
            <v>60976</v>
          </cell>
          <cell r="I75">
            <v>0</v>
          </cell>
          <cell r="J75">
            <v>60976</v>
          </cell>
          <cell r="K75">
            <v>0</v>
          </cell>
        </row>
        <row r="76">
          <cell r="F76">
            <v>12170</v>
          </cell>
          <cell r="G76">
            <v>0</v>
          </cell>
          <cell r="H76">
            <v>12170</v>
          </cell>
          <cell r="I76">
            <v>0</v>
          </cell>
          <cell r="J76">
            <v>12170</v>
          </cell>
          <cell r="K76">
            <v>0</v>
          </cell>
        </row>
        <row r="77">
          <cell r="F77">
            <v>2000</v>
          </cell>
          <cell r="G77">
            <v>0</v>
          </cell>
          <cell r="H77">
            <v>2000</v>
          </cell>
          <cell r="I77">
            <v>0</v>
          </cell>
          <cell r="J77">
            <v>2000</v>
          </cell>
          <cell r="K77">
            <v>0</v>
          </cell>
        </row>
        <row r="78">
          <cell r="F78">
            <v>420</v>
          </cell>
          <cell r="G78">
            <v>0</v>
          </cell>
          <cell r="H78">
            <v>420</v>
          </cell>
          <cell r="I78">
            <v>0</v>
          </cell>
          <cell r="J78">
            <v>420</v>
          </cell>
          <cell r="K78">
            <v>0</v>
          </cell>
        </row>
        <row r="79">
          <cell r="F79">
            <v>911</v>
          </cell>
          <cell r="G79">
            <v>0</v>
          </cell>
          <cell r="H79">
            <v>911</v>
          </cell>
          <cell r="I79">
            <v>0</v>
          </cell>
          <cell r="J79">
            <v>911</v>
          </cell>
          <cell r="K79">
            <v>0</v>
          </cell>
        </row>
        <row r="80">
          <cell r="F80">
            <v>2110</v>
          </cell>
          <cell r="G80">
            <v>0</v>
          </cell>
          <cell r="H80">
            <v>2110</v>
          </cell>
          <cell r="I80">
            <v>0</v>
          </cell>
          <cell r="J80">
            <v>2110</v>
          </cell>
          <cell r="K80">
            <v>0</v>
          </cell>
        </row>
        <row r="81">
          <cell r="F81">
            <v>1514</v>
          </cell>
          <cell r="G81">
            <v>0</v>
          </cell>
          <cell r="H81">
            <v>1514</v>
          </cell>
          <cell r="I81">
            <v>0</v>
          </cell>
          <cell r="J81">
            <v>1514</v>
          </cell>
          <cell r="K81">
            <v>0</v>
          </cell>
        </row>
        <row r="82">
          <cell r="F82">
            <v>3786</v>
          </cell>
          <cell r="G82">
            <v>0</v>
          </cell>
          <cell r="H82">
            <v>3786</v>
          </cell>
          <cell r="I82">
            <v>0</v>
          </cell>
          <cell r="J82">
            <v>3786</v>
          </cell>
          <cell r="K82">
            <v>0</v>
          </cell>
        </row>
        <row r="83">
          <cell r="F83">
            <v>3187</v>
          </cell>
          <cell r="G83">
            <v>0</v>
          </cell>
          <cell r="H83">
            <v>3187</v>
          </cell>
          <cell r="I83">
            <v>0</v>
          </cell>
          <cell r="J83">
            <v>3187</v>
          </cell>
          <cell r="K83">
            <v>0</v>
          </cell>
        </row>
        <row r="84">
          <cell r="F84">
            <v>1379</v>
          </cell>
          <cell r="G84">
            <v>0</v>
          </cell>
          <cell r="H84">
            <v>1379</v>
          </cell>
          <cell r="I84">
            <v>0</v>
          </cell>
          <cell r="J84">
            <v>1379</v>
          </cell>
          <cell r="K84">
            <v>0</v>
          </cell>
        </row>
        <row r="85">
          <cell r="F85">
            <v>1379</v>
          </cell>
          <cell r="G85">
            <v>0</v>
          </cell>
          <cell r="H85">
            <v>1379</v>
          </cell>
          <cell r="I85">
            <v>0</v>
          </cell>
          <cell r="J85">
            <v>1379</v>
          </cell>
          <cell r="K85">
            <v>0</v>
          </cell>
        </row>
        <row r="86"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</row>
        <row r="87">
          <cell r="F87">
            <v>1280634</v>
          </cell>
          <cell r="G87">
            <v>0</v>
          </cell>
          <cell r="H87">
            <v>1280634</v>
          </cell>
          <cell r="I87">
            <v>0</v>
          </cell>
          <cell r="J87">
            <v>1280634</v>
          </cell>
          <cell r="K87">
            <v>0</v>
          </cell>
        </row>
        <row r="88"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</row>
        <row r="89"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</row>
        <row r="91"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</row>
        <row r="92">
          <cell r="F92">
            <v>317532</v>
          </cell>
          <cell r="G92">
            <v>0</v>
          </cell>
          <cell r="H92">
            <v>317532</v>
          </cell>
          <cell r="I92">
            <v>0</v>
          </cell>
          <cell r="J92">
            <v>317532</v>
          </cell>
          <cell r="K92">
            <v>0</v>
          </cell>
        </row>
        <row r="93"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</row>
        <row r="94"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</row>
        <row r="95"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</row>
        <row r="97"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</row>
        <row r="98"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</row>
        <row r="99"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F101">
            <v>72500</v>
          </cell>
          <cell r="G101">
            <v>0</v>
          </cell>
          <cell r="H101">
            <v>72500</v>
          </cell>
          <cell r="I101">
            <v>0</v>
          </cell>
          <cell r="J101">
            <v>72500</v>
          </cell>
          <cell r="K101">
            <v>0</v>
          </cell>
        </row>
        <row r="102">
          <cell r="F102">
            <v>35984470</v>
          </cell>
          <cell r="G102">
            <v>0</v>
          </cell>
          <cell r="H102">
            <v>35984470</v>
          </cell>
          <cell r="I102">
            <v>0</v>
          </cell>
          <cell r="J102">
            <v>35984470</v>
          </cell>
          <cell r="K102">
            <v>0</v>
          </cell>
        </row>
        <row r="103">
          <cell r="F103">
            <v>35984470</v>
          </cell>
          <cell r="H103">
            <v>0</v>
          </cell>
          <cell r="I103">
            <v>35984470</v>
          </cell>
          <cell r="J103">
            <v>0</v>
          </cell>
          <cell r="K103">
            <v>35984470</v>
          </cell>
        </row>
        <row r="104"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</row>
        <row r="105"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</row>
        <row r="106">
          <cell r="F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</row>
        <row r="107"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</row>
        <row r="108">
          <cell r="F108">
            <v>2887144</v>
          </cell>
          <cell r="G108">
            <v>0</v>
          </cell>
          <cell r="H108">
            <v>2887144</v>
          </cell>
          <cell r="I108">
            <v>0</v>
          </cell>
          <cell r="J108">
            <v>2887144</v>
          </cell>
          <cell r="K108">
            <v>0</v>
          </cell>
        </row>
        <row r="109">
          <cell r="F109">
            <v>2887144</v>
          </cell>
          <cell r="G109">
            <v>0</v>
          </cell>
          <cell r="H109">
            <v>2887144</v>
          </cell>
          <cell r="I109">
            <v>0</v>
          </cell>
          <cell r="J109">
            <v>2887144</v>
          </cell>
          <cell r="K109">
            <v>0</v>
          </cell>
        </row>
        <row r="110">
          <cell r="F110">
            <v>2887144</v>
          </cell>
          <cell r="H110">
            <v>0</v>
          </cell>
          <cell r="I110">
            <v>2887144</v>
          </cell>
          <cell r="J110">
            <v>0</v>
          </cell>
          <cell r="K110">
            <v>2887144</v>
          </cell>
        </row>
        <row r="111">
          <cell r="F111">
            <v>7380</v>
          </cell>
          <cell r="G111">
            <v>0</v>
          </cell>
          <cell r="H111">
            <v>7380</v>
          </cell>
          <cell r="I111">
            <v>0</v>
          </cell>
          <cell r="J111">
            <v>7380</v>
          </cell>
          <cell r="K111">
            <v>0</v>
          </cell>
        </row>
        <row r="112">
          <cell r="F112">
            <v>15528</v>
          </cell>
          <cell r="G112">
            <v>0</v>
          </cell>
          <cell r="H112">
            <v>15528</v>
          </cell>
          <cell r="I112">
            <v>0</v>
          </cell>
          <cell r="J112">
            <v>15528</v>
          </cell>
          <cell r="K112">
            <v>0</v>
          </cell>
        </row>
        <row r="113">
          <cell r="F113">
            <v>38690</v>
          </cell>
          <cell r="G113">
            <v>0</v>
          </cell>
          <cell r="H113">
            <v>38690</v>
          </cell>
          <cell r="I113">
            <v>0</v>
          </cell>
          <cell r="J113">
            <v>38690</v>
          </cell>
          <cell r="K113">
            <v>0</v>
          </cell>
        </row>
        <row r="114"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</row>
        <row r="115">
          <cell r="F115">
            <v>18856</v>
          </cell>
          <cell r="G115">
            <v>0</v>
          </cell>
          <cell r="H115">
            <v>18856</v>
          </cell>
          <cell r="I115">
            <v>0</v>
          </cell>
          <cell r="J115">
            <v>18856</v>
          </cell>
          <cell r="K115">
            <v>0</v>
          </cell>
        </row>
        <row r="116">
          <cell r="F116">
            <v>13343</v>
          </cell>
          <cell r="G116">
            <v>0</v>
          </cell>
          <cell r="H116">
            <v>13343</v>
          </cell>
          <cell r="I116">
            <v>0</v>
          </cell>
          <cell r="J116">
            <v>13343</v>
          </cell>
          <cell r="K116">
            <v>0</v>
          </cell>
        </row>
        <row r="117">
          <cell r="F117">
            <v>272795</v>
          </cell>
          <cell r="G117">
            <v>0</v>
          </cell>
          <cell r="H117">
            <v>272795</v>
          </cell>
          <cell r="I117">
            <v>0</v>
          </cell>
          <cell r="J117">
            <v>272795</v>
          </cell>
          <cell r="K117">
            <v>0</v>
          </cell>
        </row>
        <row r="118">
          <cell r="F118">
            <v>3868</v>
          </cell>
          <cell r="G118">
            <v>0</v>
          </cell>
          <cell r="H118">
            <v>3868</v>
          </cell>
          <cell r="I118">
            <v>0</v>
          </cell>
          <cell r="J118">
            <v>3868</v>
          </cell>
          <cell r="K118">
            <v>0</v>
          </cell>
        </row>
        <row r="119">
          <cell r="F119">
            <v>81174</v>
          </cell>
          <cell r="G119">
            <v>0</v>
          </cell>
          <cell r="H119">
            <v>81174</v>
          </cell>
          <cell r="I119">
            <v>0</v>
          </cell>
          <cell r="J119">
            <v>81174</v>
          </cell>
          <cell r="K119">
            <v>0</v>
          </cell>
        </row>
        <row r="120"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</row>
        <row r="121"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</row>
        <row r="122"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</row>
        <row r="123">
          <cell r="F123">
            <v>451634</v>
          </cell>
          <cell r="G123">
            <v>0</v>
          </cell>
          <cell r="H123">
            <v>451634</v>
          </cell>
          <cell r="I123">
            <v>0</v>
          </cell>
          <cell r="J123">
            <v>451634</v>
          </cell>
          <cell r="K123">
            <v>0</v>
          </cell>
        </row>
        <row r="124">
          <cell r="F124">
            <v>451634</v>
          </cell>
          <cell r="H124">
            <v>0</v>
          </cell>
          <cell r="I124">
            <v>451634</v>
          </cell>
          <cell r="J124">
            <v>0</v>
          </cell>
          <cell r="K124">
            <v>451634</v>
          </cell>
        </row>
        <row r="125"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</row>
        <row r="126"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</row>
        <row r="127"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</row>
        <row r="128">
          <cell r="F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</row>
        <row r="129"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</row>
        <row r="130">
          <cell r="F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</row>
        <row r="131"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F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</row>
        <row r="133"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</row>
        <row r="134">
          <cell r="F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</row>
        <row r="135"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</row>
        <row r="136">
          <cell r="F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</row>
        <row r="137"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</row>
        <row r="138">
          <cell r="F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</row>
        <row r="139"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</row>
        <row r="141"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</row>
        <row r="142"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</row>
        <row r="143"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</row>
        <row r="144"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</row>
        <row r="145"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</row>
        <row r="146"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</row>
        <row r="147"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</row>
        <row r="148">
          <cell r="F148">
            <v>14715966</v>
          </cell>
          <cell r="G148">
            <v>0</v>
          </cell>
          <cell r="H148">
            <v>14715966</v>
          </cell>
          <cell r="I148">
            <v>0</v>
          </cell>
          <cell r="J148">
            <v>14715966</v>
          </cell>
          <cell r="K148">
            <v>0</v>
          </cell>
        </row>
        <row r="149"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</row>
        <row r="150"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</row>
        <row r="151"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</row>
        <row r="152">
          <cell r="F152">
            <v>-62713441</v>
          </cell>
          <cell r="G152">
            <v>0</v>
          </cell>
          <cell r="H152">
            <v>-62713441</v>
          </cell>
          <cell r="I152">
            <v>0</v>
          </cell>
          <cell r="J152">
            <v>-62713441</v>
          </cell>
          <cell r="K152">
            <v>0</v>
          </cell>
        </row>
        <row r="153"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</row>
        <row r="154">
          <cell r="F154">
            <v>91686304</v>
          </cell>
          <cell r="G154">
            <v>0</v>
          </cell>
          <cell r="H154">
            <v>91686304</v>
          </cell>
          <cell r="I154">
            <v>0</v>
          </cell>
          <cell r="J154">
            <v>91686304</v>
          </cell>
          <cell r="K154">
            <v>0</v>
          </cell>
        </row>
        <row r="155"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</row>
        <row r="156"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</row>
        <row r="157">
          <cell r="F157">
            <v>1372037</v>
          </cell>
          <cell r="G157">
            <v>0</v>
          </cell>
          <cell r="H157">
            <v>1372037</v>
          </cell>
          <cell r="I157">
            <v>0</v>
          </cell>
          <cell r="J157">
            <v>1372037</v>
          </cell>
          <cell r="K157">
            <v>0</v>
          </cell>
        </row>
        <row r="158"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</row>
        <row r="159"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</row>
        <row r="160">
          <cell r="F160">
            <v>-23617060</v>
          </cell>
          <cell r="G160">
            <v>0</v>
          </cell>
          <cell r="H160">
            <v>-23617060</v>
          </cell>
          <cell r="I160">
            <v>0</v>
          </cell>
          <cell r="J160">
            <v>-23617060</v>
          </cell>
          <cell r="K160">
            <v>0</v>
          </cell>
        </row>
        <row r="161">
          <cell r="F161">
            <v>775350</v>
          </cell>
          <cell r="G161">
            <v>0</v>
          </cell>
          <cell r="H161">
            <v>775350</v>
          </cell>
          <cell r="I161">
            <v>0</v>
          </cell>
          <cell r="J161">
            <v>775350</v>
          </cell>
          <cell r="K161">
            <v>0</v>
          </cell>
        </row>
        <row r="162"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</row>
        <row r="163">
          <cell r="F163">
            <v>22219156</v>
          </cell>
          <cell r="G163">
            <v>0</v>
          </cell>
          <cell r="H163">
            <v>22219156</v>
          </cell>
          <cell r="I163">
            <v>0</v>
          </cell>
          <cell r="J163">
            <v>22219156</v>
          </cell>
          <cell r="K163">
            <v>0</v>
          </cell>
        </row>
        <row r="164">
          <cell r="F164">
            <v>22219156</v>
          </cell>
          <cell r="H164">
            <v>0</v>
          </cell>
          <cell r="I164">
            <v>22219156</v>
          </cell>
          <cell r="J164">
            <v>0</v>
          </cell>
          <cell r="K164">
            <v>22219156</v>
          </cell>
        </row>
        <row r="165"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</row>
        <row r="166">
          <cell r="F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</row>
        <row r="167"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</row>
        <row r="168">
          <cell r="F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</row>
        <row r="169">
          <cell r="F169">
            <v>87353</v>
          </cell>
          <cell r="G169">
            <v>0</v>
          </cell>
          <cell r="H169">
            <v>87353</v>
          </cell>
          <cell r="I169">
            <v>0</v>
          </cell>
          <cell r="J169">
            <v>87353</v>
          </cell>
          <cell r="K169">
            <v>0</v>
          </cell>
        </row>
        <row r="170">
          <cell r="F170">
            <v>87353</v>
          </cell>
          <cell r="G170">
            <v>0</v>
          </cell>
          <cell r="H170">
            <v>87353</v>
          </cell>
          <cell r="I170">
            <v>0</v>
          </cell>
          <cell r="J170">
            <v>87353</v>
          </cell>
          <cell r="K170">
            <v>0</v>
          </cell>
        </row>
        <row r="171">
          <cell r="F171">
            <v>87353</v>
          </cell>
          <cell r="H171">
            <v>0</v>
          </cell>
          <cell r="I171">
            <v>87353</v>
          </cell>
          <cell r="J171">
            <v>0</v>
          </cell>
          <cell r="K171">
            <v>87353</v>
          </cell>
        </row>
        <row r="172"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</row>
        <row r="173"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</row>
        <row r="174"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</row>
        <row r="175">
          <cell r="F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</row>
        <row r="176">
          <cell r="F176">
            <v>2081638</v>
          </cell>
          <cell r="G176">
            <v>0</v>
          </cell>
          <cell r="H176">
            <v>2081638</v>
          </cell>
          <cell r="I176">
            <v>0</v>
          </cell>
          <cell r="J176">
            <v>2081638</v>
          </cell>
          <cell r="K176">
            <v>0</v>
          </cell>
        </row>
        <row r="177">
          <cell r="F177">
            <v>2081638</v>
          </cell>
          <cell r="G177">
            <v>0</v>
          </cell>
          <cell r="H177">
            <v>2081638</v>
          </cell>
          <cell r="I177">
            <v>0</v>
          </cell>
          <cell r="J177">
            <v>2081638</v>
          </cell>
          <cell r="K177">
            <v>0</v>
          </cell>
        </row>
        <row r="178">
          <cell r="F178">
            <v>2081638</v>
          </cell>
          <cell r="H178">
            <v>0</v>
          </cell>
          <cell r="I178">
            <v>2081638</v>
          </cell>
          <cell r="J178">
            <v>0</v>
          </cell>
          <cell r="K178">
            <v>2081638</v>
          </cell>
        </row>
        <row r="179">
          <cell r="F179">
            <v>41540</v>
          </cell>
          <cell r="G179">
            <v>0</v>
          </cell>
          <cell r="H179">
            <v>41540</v>
          </cell>
          <cell r="I179">
            <v>0</v>
          </cell>
          <cell r="J179">
            <v>41540</v>
          </cell>
          <cell r="K179">
            <v>0</v>
          </cell>
        </row>
        <row r="180">
          <cell r="F180">
            <v>41540</v>
          </cell>
          <cell r="G180">
            <v>0</v>
          </cell>
          <cell r="H180">
            <v>41540</v>
          </cell>
          <cell r="I180">
            <v>0</v>
          </cell>
          <cell r="J180">
            <v>41540</v>
          </cell>
          <cell r="K180">
            <v>0</v>
          </cell>
        </row>
        <row r="181">
          <cell r="F181">
            <v>41540</v>
          </cell>
          <cell r="H181">
            <v>0</v>
          </cell>
          <cell r="I181">
            <v>41540</v>
          </cell>
          <cell r="J181">
            <v>0</v>
          </cell>
          <cell r="K181">
            <v>41540</v>
          </cell>
        </row>
        <row r="182">
          <cell r="F182">
            <v>-2474217</v>
          </cell>
          <cell r="G182">
            <v>0</v>
          </cell>
          <cell r="H182">
            <v>-2474217</v>
          </cell>
          <cell r="I182">
            <v>0</v>
          </cell>
          <cell r="J182">
            <v>-2474217</v>
          </cell>
          <cell r="K182">
            <v>0</v>
          </cell>
        </row>
        <row r="183">
          <cell r="F183">
            <v>-2474217</v>
          </cell>
          <cell r="G183">
            <v>0</v>
          </cell>
          <cell r="H183">
            <v>-2474217</v>
          </cell>
          <cell r="I183">
            <v>0</v>
          </cell>
          <cell r="J183">
            <v>-2474217</v>
          </cell>
          <cell r="K183">
            <v>0</v>
          </cell>
        </row>
        <row r="184">
          <cell r="F184">
            <v>-2474217</v>
          </cell>
          <cell r="H184">
            <v>0</v>
          </cell>
          <cell r="I184">
            <v>-2474217</v>
          </cell>
          <cell r="J184">
            <v>0</v>
          </cell>
          <cell r="K184">
            <v>-2474217</v>
          </cell>
        </row>
        <row r="185"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</row>
        <row r="186"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</row>
        <row r="187"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</row>
        <row r="188">
          <cell r="F188">
            <v>-125390</v>
          </cell>
          <cell r="G188">
            <v>0</v>
          </cell>
          <cell r="H188">
            <v>-125390</v>
          </cell>
          <cell r="I188">
            <v>0</v>
          </cell>
          <cell r="J188">
            <v>-125390</v>
          </cell>
          <cell r="K188">
            <v>0</v>
          </cell>
        </row>
        <row r="189">
          <cell r="F189">
            <v>-125390</v>
          </cell>
          <cell r="G189">
            <v>0</v>
          </cell>
          <cell r="H189">
            <v>-125390</v>
          </cell>
          <cell r="I189">
            <v>0</v>
          </cell>
          <cell r="J189">
            <v>-125390</v>
          </cell>
          <cell r="K189">
            <v>0</v>
          </cell>
        </row>
        <row r="190">
          <cell r="F190">
            <v>-125390</v>
          </cell>
          <cell r="H190">
            <v>0</v>
          </cell>
          <cell r="I190">
            <v>-125390</v>
          </cell>
          <cell r="J190">
            <v>0</v>
          </cell>
          <cell r="K190">
            <v>-125390</v>
          </cell>
        </row>
        <row r="191"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</row>
        <row r="192">
          <cell r="F192">
            <v>-226599</v>
          </cell>
          <cell r="G192">
            <v>0</v>
          </cell>
          <cell r="H192">
            <v>-226599</v>
          </cell>
          <cell r="I192">
            <v>0</v>
          </cell>
          <cell r="J192">
            <v>-226599</v>
          </cell>
          <cell r="K192">
            <v>0</v>
          </cell>
        </row>
        <row r="193">
          <cell r="F193">
            <v>-2081638</v>
          </cell>
          <cell r="G193">
            <v>0</v>
          </cell>
          <cell r="H193">
            <v>-2081638</v>
          </cell>
          <cell r="I193">
            <v>0</v>
          </cell>
          <cell r="J193">
            <v>-2081638</v>
          </cell>
          <cell r="K193">
            <v>0</v>
          </cell>
        </row>
        <row r="194">
          <cell r="F194">
            <v>-35536</v>
          </cell>
          <cell r="G194">
            <v>0</v>
          </cell>
          <cell r="H194">
            <v>-35536</v>
          </cell>
          <cell r="I194">
            <v>0</v>
          </cell>
          <cell r="J194">
            <v>-35536</v>
          </cell>
          <cell r="K194">
            <v>0</v>
          </cell>
        </row>
        <row r="195">
          <cell r="F195">
            <v>-60305</v>
          </cell>
          <cell r="G195">
            <v>0</v>
          </cell>
          <cell r="H195">
            <v>-60305</v>
          </cell>
          <cell r="I195">
            <v>0</v>
          </cell>
          <cell r="J195">
            <v>-60305</v>
          </cell>
          <cell r="K195">
            <v>0</v>
          </cell>
        </row>
        <row r="196">
          <cell r="F196">
            <v>-77379</v>
          </cell>
          <cell r="G196">
            <v>0</v>
          </cell>
          <cell r="H196">
            <v>-77379</v>
          </cell>
          <cell r="I196">
            <v>0</v>
          </cell>
          <cell r="J196">
            <v>-77379</v>
          </cell>
          <cell r="K196">
            <v>0</v>
          </cell>
        </row>
        <row r="197">
          <cell r="F197">
            <v>-70216</v>
          </cell>
          <cell r="G197">
            <v>0</v>
          </cell>
          <cell r="H197">
            <v>-70216</v>
          </cell>
          <cell r="I197">
            <v>0</v>
          </cell>
          <cell r="J197">
            <v>-70216</v>
          </cell>
          <cell r="K197">
            <v>0</v>
          </cell>
        </row>
        <row r="198">
          <cell r="F198">
            <v>-290114</v>
          </cell>
          <cell r="G198">
            <v>0</v>
          </cell>
          <cell r="H198">
            <v>-290114</v>
          </cell>
          <cell r="I198">
            <v>0</v>
          </cell>
          <cell r="J198">
            <v>-290114</v>
          </cell>
          <cell r="K198">
            <v>0</v>
          </cell>
        </row>
        <row r="199">
          <cell r="F199">
            <v>-283988</v>
          </cell>
          <cell r="G199">
            <v>0</v>
          </cell>
          <cell r="H199">
            <v>-283988</v>
          </cell>
          <cell r="I199">
            <v>0</v>
          </cell>
          <cell r="J199">
            <v>-283988</v>
          </cell>
          <cell r="K199">
            <v>0</v>
          </cell>
        </row>
        <row r="200">
          <cell r="F200">
            <v>-3125775</v>
          </cell>
          <cell r="G200">
            <v>0</v>
          </cell>
          <cell r="H200">
            <v>-3125775</v>
          </cell>
          <cell r="I200">
            <v>0</v>
          </cell>
          <cell r="J200">
            <v>-3125775</v>
          </cell>
          <cell r="K200">
            <v>0</v>
          </cell>
        </row>
        <row r="201">
          <cell r="F201">
            <v>-3125775</v>
          </cell>
          <cell r="H201">
            <v>0</v>
          </cell>
          <cell r="I201">
            <v>-3125775</v>
          </cell>
          <cell r="J201">
            <v>0</v>
          </cell>
          <cell r="K201">
            <v>-3125775</v>
          </cell>
        </row>
        <row r="202">
          <cell r="F202">
            <v>-197679</v>
          </cell>
          <cell r="G202">
            <v>0</v>
          </cell>
          <cell r="H202">
            <v>-197679</v>
          </cell>
          <cell r="I202">
            <v>0</v>
          </cell>
          <cell r="J202">
            <v>-197679</v>
          </cell>
          <cell r="K202">
            <v>0</v>
          </cell>
        </row>
        <row r="203">
          <cell r="F203">
            <v>-47065</v>
          </cell>
          <cell r="G203">
            <v>0</v>
          </cell>
          <cell r="H203">
            <v>-47065</v>
          </cell>
          <cell r="I203">
            <v>0</v>
          </cell>
          <cell r="J203">
            <v>-47065</v>
          </cell>
          <cell r="K203">
            <v>0</v>
          </cell>
        </row>
        <row r="204">
          <cell r="F204">
            <v>-55894</v>
          </cell>
          <cell r="G204">
            <v>0</v>
          </cell>
          <cell r="H204">
            <v>-55894</v>
          </cell>
          <cell r="I204">
            <v>0</v>
          </cell>
          <cell r="J204">
            <v>-55894</v>
          </cell>
          <cell r="K204">
            <v>0</v>
          </cell>
        </row>
        <row r="205"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</row>
        <row r="206"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</row>
        <row r="207">
          <cell r="F207">
            <v>-150772</v>
          </cell>
          <cell r="G207">
            <v>0</v>
          </cell>
          <cell r="H207">
            <v>-150772</v>
          </cell>
          <cell r="I207">
            <v>0</v>
          </cell>
          <cell r="J207">
            <v>-150772</v>
          </cell>
          <cell r="K207">
            <v>0</v>
          </cell>
        </row>
        <row r="208">
          <cell r="F208">
            <v>-451410</v>
          </cell>
          <cell r="G208">
            <v>0</v>
          </cell>
          <cell r="H208">
            <v>-451410</v>
          </cell>
          <cell r="I208">
            <v>0</v>
          </cell>
          <cell r="J208">
            <v>-451410</v>
          </cell>
          <cell r="K208">
            <v>0</v>
          </cell>
        </row>
        <row r="209">
          <cell r="F209">
            <v>-451410</v>
          </cell>
          <cell r="H209">
            <v>0</v>
          </cell>
          <cell r="I209">
            <v>-451410</v>
          </cell>
          <cell r="J209">
            <v>0</v>
          </cell>
          <cell r="K209">
            <v>-451410</v>
          </cell>
        </row>
        <row r="210"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</row>
        <row r="211">
          <cell r="F211">
            <v>-8702026</v>
          </cell>
          <cell r="G211">
            <v>0</v>
          </cell>
          <cell r="H211">
            <v>-8702026</v>
          </cell>
          <cell r="I211">
            <v>0</v>
          </cell>
          <cell r="J211">
            <v>-8702026</v>
          </cell>
          <cell r="K211">
            <v>0</v>
          </cell>
        </row>
        <row r="212"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</row>
        <row r="213">
          <cell r="F213">
            <v>-16746199</v>
          </cell>
          <cell r="G213">
            <v>0</v>
          </cell>
          <cell r="H213">
            <v>-16746199</v>
          </cell>
          <cell r="I213">
            <v>0</v>
          </cell>
          <cell r="J213">
            <v>-16746199</v>
          </cell>
          <cell r="K213">
            <v>0</v>
          </cell>
        </row>
        <row r="214">
          <cell r="F214">
            <v>-356713</v>
          </cell>
          <cell r="G214">
            <v>0</v>
          </cell>
          <cell r="H214">
            <v>-356713</v>
          </cell>
          <cell r="I214">
            <v>0</v>
          </cell>
          <cell r="J214">
            <v>-356713</v>
          </cell>
          <cell r="K214">
            <v>0</v>
          </cell>
        </row>
        <row r="215"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</row>
        <row r="216"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</row>
        <row r="217"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</row>
        <row r="218"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</row>
        <row r="219">
          <cell r="F219">
            <v>-203894</v>
          </cell>
          <cell r="G219">
            <v>0</v>
          </cell>
          <cell r="H219">
            <v>-203894</v>
          </cell>
          <cell r="I219">
            <v>0</v>
          </cell>
          <cell r="J219">
            <v>-203894</v>
          </cell>
          <cell r="K219">
            <v>0</v>
          </cell>
        </row>
        <row r="220"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</row>
        <row r="221">
          <cell r="F221">
            <v>-633678</v>
          </cell>
          <cell r="G221">
            <v>0</v>
          </cell>
          <cell r="H221">
            <v>-633678</v>
          </cell>
          <cell r="I221">
            <v>0</v>
          </cell>
          <cell r="J221">
            <v>-633678</v>
          </cell>
          <cell r="K221">
            <v>0</v>
          </cell>
        </row>
        <row r="222">
          <cell r="F222">
            <v>-434665</v>
          </cell>
          <cell r="G222">
            <v>0</v>
          </cell>
          <cell r="H222">
            <v>-434665</v>
          </cell>
          <cell r="I222">
            <v>0</v>
          </cell>
          <cell r="J222">
            <v>-434665</v>
          </cell>
          <cell r="K222">
            <v>0</v>
          </cell>
        </row>
        <row r="223">
          <cell r="F223">
            <v>-4250256</v>
          </cell>
          <cell r="G223">
            <v>0</v>
          </cell>
          <cell r="H223">
            <v>-4250256</v>
          </cell>
          <cell r="I223">
            <v>0</v>
          </cell>
          <cell r="J223">
            <v>-4250256</v>
          </cell>
          <cell r="K223">
            <v>0</v>
          </cell>
        </row>
        <row r="224">
          <cell r="F224">
            <v>-41927</v>
          </cell>
          <cell r="G224">
            <v>0</v>
          </cell>
          <cell r="H224">
            <v>-41927</v>
          </cell>
          <cell r="I224">
            <v>0</v>
          </cell>
          <cell r="J224">
            <v>-41927</v>
          </cell>
          <cell r="K224">
            <v>0</v>
          </cell>
        </row>
        <row r="225"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</row>
        <row r="226">
          <cell r="F226">
            <v>-31369358</v>
          </cell>
          <cell r="G226">
            <v>0</v>
          </cell>
          <cell r="H226">
            <v>-31369358</v>
          </cell>
          <cell r="I226">
            <v>0</v>
          </cell>
          <cell r="J226">
            <v>-31369358</v>
          </cell>
          <cell r="K226">
            <v>0</v>
          </cell>
        </row>
        <row r="227">
          <cell r="F227">
            <v>-31369358</v>
          </cell>
          <cell r="H227">
            <v>0</v>
          </cell>
          <cell r="I227">
            <v>-31369358</v>
          </cell>
          <cell r="J227">
            <v>0</v>
          </cell>
          <cell r="K227">
            <v>-31369358</v>
          </cell>
        </row>
        <row r="228"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</row>
        <row r="229">
          <cell r="F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</row>
        <row r="230"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</row>
        <row r="231"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</row>
        <row r="232"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</row>
        <row r="233">
          <cell r="F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</row>
        <row r="234"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</row>
        <row r="235"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</row>
        <row r="236">
          <cell r="F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</row>
        <row r="237"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</row>
        <row r="238">
          <cell r="F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</row>
        <row r="239"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</row>
        <row r="240"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</row>
        <row r="241">
          <cell r="F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</row>
        <row r="242"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</row>
        <row r="243"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</row>
        <row r="244">
          <cell r="F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</row>
        <row r="245">
          <cell r="F245">
            <v>-1000</v>
          </cell>
          <cell r="G245">
            <v>0</v>
          </cell>
          <cell r="H245">
            <v>-1000</v>
          </cell>
          <cell r="I245">
            <v>0</v>
          </cell>
          <cell r="J245">
            <v>-1000</v>
          </cell>
          <cell r="K245">
            <v>0</v>
          </cell>
        </row>
        <row r="246">
          <cell r="F246">
            <v>-1000</v>
          </cell>
          <cell r="G246">
            <v>0</v>
          </cell>
          <cell r="H246">
            <v>-1000</v>
          </cell>
          <cell r="I246">
            <v>0</v>
          </cell>
          <cell r="J246">
            <v>-1000</v>
          </cell>
          <cell r="K246">
            <v>0</v>
          </cell>
        </row>
        <row r="247">
          <cell r="F247">
            <v>-1000</v>
          </cell>
          <cell r="H247">
            <v>0</v>
          </cell>
          <cell r="I247">
            <v>-1000</v>
          </cell>
          <cell r="J247">
            <v>0</v>
          </cell>
          <cell r="K247">
            <v>-1000</v>
          </cell>
        </row>
        <row r="248">
          <cell r="F248">
            <v>-2622458</v>
          </cell>
          <cell r="G248">
            <v>0</v>
          </cell>
          <cell r="H248">
            <v>-2622458</v>
          </cell>
          <cell r="I248">
            <v>0</v>
          </cell>
          <cell r="J248">
            <v>-2622458</v>
          </cell>
          <cell r="K248">
            <v>0</v>
          </cell>
        </row>
        <row r="249">
          <cell r="F249">
            <v>-2622458</v>
          </cell>
          <cell r="G249">
            <v>0</v>
          </cell>
          <cell r="H249">
            <v>-2622458</v>
          </cell>
          <cell r="I249">
            <v>0</v>
          </cell>
          <cell r="J249">
            <v>-2622458</v>
          </cell>
          <cell r="K249">
            <v>0</v>
          </cell>
        </row>
        <row r="250">
          <cell r="F250">
            <v>-2622458</v>
          </cell>
          <cell r="H250">
            <v>0</v>
          </cell>
          <cell r="I250">
            <v>-2622458</v>
          </cell>
          <cell r="J250">
            <v>0</v>
          </cell>
          <cell r="K250">
            <v>-2622458</v>
          </cell>
        </row>
        <row r="251">
          <cell r="F251">
            <v>-24644182</v>
          </cell>
          <cell r="G251">
            <v>0</v>
          </cell>
          <cell r="H251">
            <v>-24644182</v>
          </cell>
          <cell r="I251">
            <v>0</v>
          </cell>
          <cell r="J251">
            <v>-24644182</v>
          </cell>
          <cell r="K251">
            <v>0</v>
          </cell>
        </row>
        <row r="252">
          <cell r="F252">
            <v>-24644182</v>
          </cell>
          <cell r="G252">
            <v>0</v>
          </cell>
          <cell r="H252">
            <v>-24644182</v>
          </cell>
          <cell r="I252">
            <v>0</v>
          </cell>
          <cell r="J252">
            <v>-24644182</v>
          </cell>
          <cell r="K252">
            <v>0</v>
          </cell>
        </row>
        <row r="253">
          <cell r="F253">
            <v>-24644182</v>
          </cell>
          <cell r="H253">
            <v>0</v>
          </cell>
          <cell r="I253">
            <v>-24644182</v>
          </cell>
          <cell r="J253">
            <v>0</v>
          </cell>
          <cell r="K253">
            <v>-24644182</v>
          </cell>
        </row>
        <row r="254">
          <cell r="F254">
            <v>-23285479</v>
          </cell>
          <cell r="G254">
            <v>0</v>
          </cell>
          <cell r="H254">
            <v>-23285479</v>
          </cell>
          <cell r="I254">
            <v>0</v>
          </cell>
          <cell r="J254">
            <v>-23285479</v>
          </cell>
          <cell r="K254">
            <v>0</v>
          </cell>
        </row>
        <row r="255">
          <cell r="F255">
            <v>-398459</v>
          </cell>
          <cell r="G255">
            <v>0</v>
          </cell>
          <cell r="H255">
            <v>-398459</v>
          </cell>
          <cell r="I255">
            <v>0</v>
          </cell>
          <cell r="J255">
            <v>-398459</v>
          </cell>
          <cell r="K255">
            <v>0</v>
          </cell>
        </row>
        <row r="256">
          <cell r="F256">
            <v>906734</v>
          </cell>
          <cell r="G256">
            <v>0</v>
          </cell>
          <cell r="H256">
            <v>906734</v>
          </cell>
          <cell r="I256">
            <v>0</v>
          </cell>
          <cell r="J256">
            <v>906734</v>
          </cell>
          <cell r="K256">
            <v>0</v>
          </cell>
        </row>
        <row r="257">
          <cell r="F257">
            <v>-22777204</v>
          </cell>
          <cell r="G257">
            <v>0</v>
          </cell>
          <cell r="H257">
            <v>-22777204</v>
          </cell>
          <cell r="I257">
            <v>0</v>
          </cell>
          <cell r="J257">
            <v>-22777204</v>
          </cell>
          <cell r="K257">
            <v>0</v>
          </cell>
        </row>
        <row r="258">
          <cell r="F258">
            <v>-22777204</v>
          </cell>
          <cell r="H258">
            <v>0</v>
          </cell>
          <cell r="I258">
            <v>-22777204</v>
          </cell>
          <cell r="J258">
            <v>0</v>
          </cell>
          <cell r="K258">
            <v>-22777204</v>
          </cell>
        </row>
        <row r="259">
          <cell r="F259">
            <v>2290172</v>
          </cell>
          <cell r="G259">
            <v>0</v>
          </cell>
          <cell r="H259">
            <v>2290172</v>
          </cell>
          <cell r="I259">
            <v>0</v>
          </cell>
          <cell r="J259">
            <v>2290172</v>
          </cell>
          <cell r="K259">
            <v>0</v>
          </cell>
        </row>
        <row r="260">
          <cell r="F260">
            <v>8437498</v>
          </cell>
          <cell r="G260">
            <v>0</v>
          </cell>
          <cell r="H260">
            <v>8437498</v>
          </cell>
          <cell r="I260">
            <v>0</v>
          </cell>
          <cell r="J260">
            <v>8437498</v>
          </cell>
          <cell r="K260">
            <v>0</v>
          </cell>
        </row>
        <row r="261"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</row>
        <row r="262"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</row>
        <row r="263"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</row>
        <row r="264"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</row>
        <row r="265"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</row>
        <row r="266">
          <cell r="F266">
            <v>3457926</v>
          </cell>
          <cell r="G266">
            <v>0</v>
          </cell>
          <cell r="H266">
            <v>3457926</v>
          </cell>
          <cell r="I266">
            <v>0</v>
          </cell>
          <cell r="J266">
            <v>3457926</v>
          </cell>
          <cell r="K266">
            <v>0</v>
          </cell>
        </row>
        <row r="267">
          <cell r="F267">
            <v>120000</v>
          </cell>
          <cell r="G267">
            <v>0</v>
          </cell>
          <cell r="H267">
            <v>120000</v>
          </cell>
          <cell r="I267">
            <v>0</v>
          </cell>
          <cell r="J267">
            <v>120000</v>
          </cell>
          <cell r="K267">
            <v>0</v>
          </cell>
        </row>
        <row r="268">
          <cell r="F268">
            <v>14305596</v>
          </cell>
          <cell r="G268">
            <v>0</v>
          </cell>
          <cell r="H268">
            <v>14305596</v>
          </cell>
          <cell r="I268">
            <v>0</v>
          </cell>
          <cell r="J268">
            <v>14305596</v>
          </cell>
          <cell r="K268">
            <v>0</v>
          </cell>
        </row>
        <row r="269">
          <cell r="F269">
            <v>14305596</v>
          </cell>
          <cell r="H269">
            <v>0</v>
          </cell>
          <cell r="I269">
            <v>14305596</v>
          </cell>
          <cell r="J269">
            <v>0</v>
          </cell>
          <cell r="K269">
            <v>14305596</v>
          </cell>
        </row>
        <row r="270"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</row>
        <row r="271"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</row>
        <row r="272">
          <cell r="F272">
            <v>4193</v>
          </cell>
          <cell r="G272">
            <v>0</v>
          </cell>
          <cell r="H272">
            <v>4193</v>
          </cell>
          <cell r="I272">
            <v>0</v>
          </cell>
          <cell r="J272">
            <v>4193</v>
          </cell>
          <cell r="K272">
            <v>0</v>
          </cell>
        </row>
        <row r="273">
          <cell r="F273">
            <v>4270</v>
          </cell>
          <cell r="G273">
            <v>0</v>
          </cell>
          <cell r="H273">
            <v>4270</v>
          </cell>
          <cell r="I273">
            <v>0</v>
          </cell>
          <cell r="J273">
            <v>4270</v>
          </cell>
          <cell r="K273">
            <v>0</v>
          </cell>
        </row>
        <row r="274">
          <cell r="F274">
            <v>41950</v>
          </cell>
          <cell r="G274">
            <v>0</v>
          </cell>
          <cell r="H274">
            <v>41950</v>
          </cell>
          <cell r="I274">
            <v>0</v>
          </cell>
          <cell r="J274">
            <v>41950</v>
          </cell>
          <cell r="K274">
            <v>0</v>
          </cell>
        </row>
        <row r="275"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6"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</row>
        <row r="277">
          <cell r="F277">
            <v>23801</v>
          </cell>
          <cell r="G277">
            <v>0</v>
          </cell>
          <cell r="H277">
            <v>23801</v>
          </cell>
          <cell r="I277">
            <v>0</v>
          </cell>
          <cell r="J277">
            <v>23801</v>
          </cell>
          <cell r="K277">
            <v>0</v>
          </cell>
        </row>
        <row r="278"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</row>
        <row r="279">
          <cell r="F279">
            <v>1924</v>
          </cell>
          <cell r="G279">
            <v>0</v>
          </cell>
          <cell r="H279">
            <v>1924</v>
          </cell>
          <cell r="I279">
            <v>0</v>
          </cell>
          <cell r="J279">
            <v>1924</v>
          </cell>
          <cell r="K279">
            <v>0</v>
          </cell>
        </row>
        <row r="280"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</row>
        <row r="281"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</row>
        <row r="282"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</row>
        <row r="283"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</row>
        <row r="284"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</row>
        <row r="285"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</row>
        <row r="288">
          <cell r="F288">
            <v>3393</v>
          </cell>
          <cell r="G288">
            <v>0</v>
          </cell>
          <cell r="H288">
            <v>3393</v>
          </cell>
          <cell r="I288">
            <v>0</v>
          </cell>
          <cell r="J288">
            <v>3393</v>
          </cell>
          <cell r="K288">
            <v>0</v>
          </cell>
        </row>
        <row r="289">
          <cell r="F289">
            <v>123342</v>
          </cell>
          <cell r="G289">
            <v>0</v>
          </cell>
          <cell r="H289">
            <v>123342</v>
          </cell>
          <cell r="I289">
            <v>0</v>
          </cell>
          <cell r="J289">
            <v>123342</v>
          </cell>
          <cell r="K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1">
          <cell r="F291">
            <v>5047</v>
          </cell>
          <cell r="G291">
            <v>0</v>
          </cell>
          <cell r="H291">
            <v>5047</v>
          </cell>
          <cell r="I291">
            <v>0</v>
          </cell>
          <cell r="J291">
            <v>5047</v>
          </cell>
          <cell r="K291">
            <v>0</v>
          </cell>
        </row>
        <row r="292">
          <cell r="F292">
            <v>12500</v>
          </cell>
          <cell r="G292">
            <v>0</v>
          </cell>
          <cell r="H292">
            <v>12500</v>
          </cell>
          <cell r="I292">
            <v>0</v>
          </cell>
          <cell r="J292">
            <v>12500</v>
          </cell>
          <cell r="K292">
            <v>0</v>
          </cell>
        </row>
        <row r="293">
          <cell r="F293">
            <v>24470</v>
          </cell>
          <cell r="G293">
            <v>0</v>
          </cell>
          <cell r="H293">
            <v>24470</v>
          </cell>
          <cell r="I293">
            <v>0</v>
          </cell>
          <cell r="J293">
            <v>24470</v>
          </cell>
          <cell r="K293">
            <v>0</v>
          </cell>
        </row>
        <row r="294"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</row>
        <row r="296"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F297">
            <v>244890</v>
          </cell>
          <cell r="G297">
            <v>0</v>
          </cell>
          <cell r="H297">
            <v>244890</v>
          </cell>
          <cell r="I297">
            <v>0</v>
          </cell>
          <cell r="J297">
            <v>244890</v>
          </cell>
          <cell r="K297">
            <v>0</v>
          </cell>
        </row>
        <row r="298">
          <cell r="F298">
            <v>244890</v>
          </cell>
          <cell r="H298">
            <v>0</v>
          </cell>
          <cell r="I298">
            <v>244890</v>
          </cell>
          <cell r="J298">
            <v>0</v>
          </cell>
          <cell r="K298">
            <v>244890</v>
          </cell>
        </row>
        <row r="299">
          <cell r="F299">
            <v>3068970</v>
          </cell>
          <cell r="G299">
            <v>0</v>
          </cell>
          <cell r="H299">
            <v>3068970</v>
          </cell>
          <cell r="I299">
            <v>0</v>
          </cell>
          <cell r="J299">
            <v>3068970</v>
          </cell>
          <cell r="K299">
            <v>0</v>
          </cell>
        </row>
        <row r="300"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</row>
        <row r="301">
          <cell r="F301">
            <v>363727</v>
          </cell>
          <cell r="G301">
            <v>0</v>
          </cell>
          <cell r="H301">
            <v>363727</v>
          </cell>
          <cell r="I301">
            <v>0</v>
          </cell>
          <cell r="J301">
            <v>363727</v>
          </cell>
          <cell r="K301">
            <v>0</v>
          </cell>
        </row>
        <row r="302"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</row>
        <row r="303"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</row>
        <row r="304"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</row>
        <row r="305"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</row>
        <row r="306">
          <cell r="F306">
            <v>3432697</v>
          </cell>
          <cell r="G306">
            <v>0</v>
          </cell>
          <cell r="H306">
            <v>3432697</v>
          </cell>
          <cell r="I306">
            <v>0</v>
          </cell>
          <cell r="J306">
            <v>3432697</v>
          </cell>
          <cell r="K306">
            <v>0</v>
          </cell>
        </row>
        <row r="307">
          <cell r="F307">
            <v>3432697</v>
          </cell>
          <cell r="H307">
            <v>0</v>
          </cell>
          <cell r="I307">
            <v>3432697</v>
          </cell>
          <cell r="J307">
            <v>0</v>
          </cell>
          <cell r="K307">
            <v>3432697</v>
          </cell>
        </row>
        <row r="308">
          <cell r="F308">
            <v>64738</v>
          </cell>
          <cell r="G308">
            <v>0</v>
          </cell>
          <cell r="H308">
            <v>64738</v>
          </cell>
          <cell r="I308">
            <v>0</v>
          </cell>
          <cell r="J308">
            <v>64738</v>
          </cell>
          <cell r="K308">
            <v>0</v>
          </cell>
        </row>
        <row r="309">
          <cell r="F309">
            <v>-483554</v>
          </cell>
          <cell r="G309">
            <v>0</v>
          </cell>
          <cell r="H309">
            <v>-483554</v>
          </cell>
          <cell r="I309">
            <v>0</v>
          </cell>
          <cell r="J309">
            <v>-483554</v>
          </cell>
          <cell r="K309">
            <v>0</v>
          </cell>
        </row>
        <row r="310">
          <cell r="F310">
            <v>-1114225</v>
          </cell>
          <cell r="G310">
            <v>0</v>
          </cell>
          <cell r="H310">
            <v>-1114225</v>
          </cell>
          <cell r="I310">
            <v>0</v>
          </cell>
          <cell r="J310">
            <v>-1114225</v>
          </cell>
          <cell r="K310">
            <v>0</v>
          </cell>
        </row>
        <row r="311"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</row>
        <row r="312"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</row>
        <row r="313"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</row>
        <row r="314">
          <cell r="F314">
            <v>348392</v>
          </cell>
          <cell r="G314">
            <v>0</v>
          </cell>
          <cell r="H314">
            <v>348392</v>
          </cell>
          <cell r="I314">
            <v>0</v>
          </cell>
          <cell r="J314">
            <v>348392</v>
          </cell>
          <cell r="K314">
            <v>0</v>
          </cell>
        </row>
        <row r="315">
          <cell r="F315">
            <v>2574473</v>
          </cell>
          <cell r="G315">
            <v>0</v>
          </cell>
          <cell r="H315">
            <v>2574473</v>
          </cell>
          <cell r="I315">
            <v>0</v>
          </cell>
          <cell r="J315">
            <v>2574473</v>
          </cell>
          <cell r="K315">
            <v>0</v>
          </cell>
        </row>
        <row r="316">
          <cell r="F316">
            <v>56169</v>
          </cell>
          <cell r="G316">
            <v>0</v>
          </cell>
          <cell r="H316">
            <v>56169</v>
          </cell>
          <cell r="I316">
            <v>0</v>
          </cell>
          <cell r="J316">
            <v>56169</v>
          </cell>
          <cell r="K316">
            <v>0</v>
          </cell>
        </row>
        <row r="317"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</row>
        <row r="322">
          <cell r="F322">
            <v>1445993</v>
          </cell>
          <cell r="G322">
            <v>0</v>
          </cell>
          <cell r="H322">
            <v>1445993</v>
          </cell>
          <cell r="I322">
            <v>0</v>
          </cell>
          <cell r="J322">
            <v>1445993</v>
          </cell>
          <cell r="K322">
            <v>0</v>
          </cell>
        </row>
        <row r="323">
          <cell r="F323">
            <v>1445993</v>
          </cell>
          <cell r="H323">
            <v>0</v>
          </cell>
          <cell r="I323">
            <v>1445993</v>
          </cell>
          <cell r="J323">
            <v>0</v>
          </cell>
          <cell r="K323">
            <v>1445993</v>
          </cell>
        </row>
        <row r="324">
          <cell r="F324">
            <v>1190529</v>
          </cell>
          <cell r="G324">
            <v>0</v>
          </cell>
          <cell r="H324">
            <v>1190529</v>
          </cell>
          <cell r="I324">
            <v>0</v>
          </cell>
          <cell r="J324">
            <v>1190529</v>
          </cell>
          <cell r="K324">
            <v>0</v>
          </cell>
        </row>
        <row r="325">
          <cell r="F325">
            <v>1190529</v>
          </cell>
          <cell r="G325">
            <v>0</v>
          </cell>
          <cell r="H325">
            <v>1190529</v>
          </cell>
          <cell r="I325">
            <v>0</v>
          </cell>
          <cell r="J325">
            <v>1190529</v>
          </cell>
          <cell r="K325">
            <v>0</v>
          </cell>
        </row>
        <row r="326"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</row>
        <row r="327">
          <cell r="F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company-P"/>
      <sheetName val="Adj - WB"/>
      <sheetName val="Adj - Trading"/>
      <sheetName val="Adj - HOLDING"/>
      <sheetName val="Detail-PARENT"/>
      <sheetName val="Sheet2"/>
      <sheetName val="IDCF-P"/>
      <sheetName val="CF"/>
      <sheetName val="BS-P"/>
      <sheetName val="IS-P"/>
      <sheetName val="FA-P"/>
      <sheetName val="Sheet1"/>
      <sheetName val="Analytical Review"/>
      <sheetName val="GT_Custom"/>
      <sheetName val="Detail_PARENT"/>
      <sheetName val="data"/>
      <sheetName val="1721"/>
      <sheetName val="JER_ELIM"/>
      <sheetName val="C13"/>
      <sheetName val="CDYW"/>
      <sheetName val="Module2"/>
      <sheetName val="VALIDASI"/>
      <sheetName val="Ex-Rate"/>
      <sheetName val="Identitas"/>
      <sheetName val="Trading Statement"/>
      <sheetName val="Adj_-_WB"/>
      <sheetName val="Adj_-_Trading"/>
      <sheetName val="Adj_-_HOLDING"/>
      <sheetName val="Analytical_Review"/>
      <sheetName val="Trading_Statement"/>
      <sheetName val="C1 NOV"/>
      <sheetName val="Ex_Rate"/>
      <sheetName val="Excess Calc"/>
      <sheetName val="CONSUMABLE"/>
      <sheetName val="MPP0102"/>
      <sheetName val="1997"/>
      <sheetName val="X"/>
      <sheetName val="analisa L-K"/>
      <sheetName val="kary21"/>
      <sheetName val="Template "/>
      <sheetName val="AUG02"/>
      <sheetName val="LPP-2"/>
      <sheetName val="BUT-1"/>
      <sheetName val="HEX-A"/>
      <sheetName val="HEX-E"/>
      <sheetName val="I-BUT"/>
      <sheetName val="RD I-BUT"/>
      <sheetName val="lampiran konfirmasi 94"/>
      <sheetName val="SK HTM"/>
      <sheetName val="Entry  HTM"/>
      <sheetName val="FKT_PJK"/>
      <sheetName val="Marshal (2)"/>
      <sheetName val="ANALISA"/>
      <sheetName val="Lain2"/>
      <sheetName val="Tabel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9"/>
      <sheetName val="corp tax"/>
      <sheetName val="Permanent info"/>
      <sheetName val="1195 B1"/>
      <sheetName val="FA1999"/>
      <sheetName val="GeneralInfo"/>
      <sheetName val="RATE"/>
      <sheetName val="L2"/>
      <sheetName val="U-3.1.1 telephone"/>
      <sheetName val="I.4.1 (2)"/>
      <sheetName val="report"/>
      <sheetName val="data berat"/>
      <sheetName val="INPUTS"/>
      <sheetName val="GD_actuals"/>
      <sheetName val="7x"/>
      <sheetName val="8x"/>
      <sheetName val="9x"/>
      <sheetName val="3"/>
      <sheetName val="5"/>
      <sheetName val="1"/>
      <sheetName val="3x"/>
      <sheetName val="2x"/>
      <sheetName val="Input"/>
      <sheetName val="BBM-03"/>
      <sheetName val="laporan"/>
      <sheetName val="WS"/>
      <sheetName val="BS+PL"/>
      <sheetName val="DEPN 2001"/>
      <sheetName val="Worksheet Jan-Jun 2004"/>
      <sheetName val="20-11-03"/>
      <sheetName val="A"/>
      <sheetName val="B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AU19">
            <v>15000000</v>
          </cell>
        </row>
        <row r="26">
          <cell r="AU26">
            <v>4465687675</v>
          </cell>
        </row>
        <row r="136">
          <cell r="AU136">
            <v>0</v>
          </cell>
        </row>
        <row r="246">
          <cell r="AU246">
            <v>7883000000</v>
          </cell>
        </row>
        <row r="324">
          <cell r="AU324">
            <v>4679762927</v>
          </cell>
        </row>
        <row r="460">
          <cell r="AU460">
            <v>3686555503</v>
          </cell>
        </row>
        <row r="517">
          <cell r="AU517">
            <v>1114891448</v>
          </cell>
        </row>
        <row r="542">
          <cell r="AU542">
            <v>3339081064347</v>
          </cell>
        </row>
        <row r="632">
          <cell r="AU632">
            <v>350492724</v>
          </cell>
        </row>
        <row r="650">
          <cell r="AU650">
            <v>134878438</v>
          </cell>
        </row>
        <row r="662">
          <cell r="AU662">
            <v>312003543</v>
          </cell>
        </row>
        <row r="674">
          <cell r="AU674">
            <v>91330132</v>
          </cell>
        </row>
        <row r="712">
          <cell r="AU712">
            <v>72771600000</v>
          </cell>
        </row>
        <row r="725">
          <cell r="AU725">
            <v>10294644782</v>
          </cell>
        </row>
        <row r="781">
          <cell r="AU781">
            <v>106727588385.45</v>
          </cell>
        </row>
        <row r="789">
          <cell r="AU789">
            <v>99846846489</v>
          </cell>
        </row>
        <row r="802">
          <cell r="AU802">
            <v>0</v>
          </cell>
        </row>
        <row r="813">
          <cell r="AU813">
            <v>56392838713</v>
          </cell>
        </row>
        <row r="822">
          <cell r="AU822">
            <v>1244685971</v>
          </cell>
        </row>
        <row r="823">
          <cell r="AU823">
            <v>69318448</v>
          </cell>
        </row>
        <row r="842">
          <cell r="AU842">
            <v>2074026534</v>
          </cell>
        </row>
        <row r="852">
          <cell r="AU852">
            <v>0</v>
          </cell>
        </row>
        <row r="854">
          <cell r="AU854">
            <v>61482680</v>
          </cell>
        </row>
        <row r="953">
          <cell r="AU953">
            <v>1461626799</v>
          </cell>
        </row>
        <row r="1088">
          <cell r="AU1088">
            <v>2052305501</v>
          </cell>
        </row>
        <row r="1124">
          <cell r="AU1124">
            <v>1593493598</v>
          </cell>
        </row>
        <row r="1161">
          <cell r="AU1161">
            <v>3237149802</v>
          </cell>
        </row>
        <row r="1291">
          <cell r="AU1291">
            <v>13396365018</v>
          </cell>
        </row>
        <row r="1315">
          <cell r="AU1315">
            <v>156450000000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s"/>
      <sheetName val="BS$"/>
      <sheetName val="BS_Rp"/>
      <sheetName val="DGA$"/>
      <sheetName val="DGA_Rp"/>
      <sheetName val="BDN_Giro"/>
      <sheetName val="Kas_Bnk"/>
      <sheetName val="WS"/>
      <sheetName val="Cek2Rek"/>
      <sheetName val="Sheet1"/>
      <sheetName val="ADJ"/>
      <sheetName val="Sale"/>
      <sheetName val="Packing"/>
      <sheetName val="Log"/>
      <sheetName val="Fitting"/>
      <sheetName val="HPP"/>
      <sheetName val="RL"/>
      <sheetName val="Neraca"/>
      <sheetName val="DAT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JE"/>
      <sheetName val="PRJE"/>
      <sheetName val="WBS1"/>
      <sheetName val="WBS2"/>
      <sheetName val="WPL"/>
      <sheetName val="Cash (A)"/>
      <sheetName val="A-1"/>
      <sheetName val="A-1-1"/>
      <sheetName val="A-1-1(1)"/>
      <sheetName val="A-1-2"/>
      <sheetName val="A-1-2 (1)"/>
      <sheetName val="A-2"/>
      <sheetName val="A-2-1"/>
      <sheetName val="A-3"/>
      <sheetName val="Receivable (C)"/>
      <sheetName val="C-1"/>
      <sheetName val="C-1-1"/>
      <sheetName val="C-2"/>
      <sheetName val="C-3"/>
      <sheetName val="C-4"/>
      <sheetName val="C-5"/>
      <sheetName val="Rec. Affiliate (H)"/>
      <sheetName val="Inventories  (D)"/>
      <sheetName val="D-1"/>
      <sheetName val="D-1-1"/>
      <sheetName val="D-1-2"/>
      <sheetName val="D-2"/>
      <sheetName val="D-3"/>
      <sheetName val="prepaid Taxes (E)"/>
      <sheetName val="E-1"/>
      <sheetName val="F"/>
      <sheetName val="F-1"/>
      <sheetName val="AR Others (G)"/>
      <sheetName val="Investment in Shares (I)"/>
      <sheetName val="FIxed Assets (J)"/>
      <sheetName val="List of Fixed Assets"/>
      <sheetName val=" J-1"/>
      <sheetName val="J-2"/>
      <sheetName val=" J-3"/>
      <sheetName val="J-4"/>
      <sheetName val="J-5"/>
      <sheetName val=" J-6"/>
      <sheetName val="J-7"/>
      <sheetName val="J-8"/>
      <sheetName val="J-9"/>
      <sheetName val="J-10"/>
      <sheetName val="goodwill"/>
      <sheetName val="M-1"/>
      <sheetName val="Account Payable"/>
      <sheetName val="AA-1"/>
      <sheetName val="AA-1-1"/>
      <sheetName val="AA-2"/>
      <sheetName val="Bank Loan (BB)"/>
      <sheetName val="BB-2"/>
      <sheetName val="BB-1"/>
      <sheetName val="Taxes Payable (CC)"/>
      <sheetName val="CC-1"/>
      <sheetName val="CC-1-1"/>
      <sheetName val="CC-1-2"/>
      <sheetName val="CC-1-3"/>
      <sheetName val="Other Payable (DD)"/>
      <sheetName val="DD-1"/>
      <sheetName val="Advance Received (EE)"/>
      <sheetName val="EE-1"/>
      <sheetName val="EE-2"/>
      <sheetName val="Accrued Expenses (HH)"/>
      <sheetName val="HH-1"/>
      <sheetName val="JJ"/>
      <sheetName val="JJ-1"/>
      <sheetName val=" Equity"/>
      <sheetName val="Revenue (10)"/>
      <sheetName val="10-1"/>
      <sheetName val="10-1-1"/>
      <sheetName val="COS (20)"/>
      <sheetName val="20-1"/>
      <sheetName val="OPEX (30)"/>
      <sheetName val="WBS-1"/>
      <sheetName val="WBS-2 "/>
      <sheetName val="W.Pl"/>
      <sheetName val="COGS"/>
      <sheetName val="OPEX"/>
      <sheetName val="GT_Custom"/>
      <sheetName val="AA_1"/>
      <sheetName val="AA_1_1"/>
      <sheetName val="AA_2"/>
      <sheetName val="Bank Loan _BB_"/>
      <sheetName val="BB_2"/>
      <sheetName val="BB_1"/>
      <sheetName val="Taxes Payable _CC_"/>
      <sheetName val="CC_1"/>
      <sheetName val="CC_1_1"/>
      <sheetName val="CC_1_2"/>
      <sheetName val="CC_1_3"/>
      <sheetName val="Other Payable _DD_"/>
      <sheetName val="DD_1"/>
      <sheetName val="Advance Received _EE_"/>
      <sheetName val="EE_1"/>
      <sheetName val="EE_2"/>
      <sheetName val="Accrued Expenses _HH_"/>
      <sheetName val="HH_1"/>
      <sheetName val="JJ_1"/>
      <sheetName val="_Equity"/>
      <sheetName val="Revenue _10_"/>
      <sheetName val="Cash _A_"/>
      <sheetName val="A_1"/>
      <sheetName val="A_1_1"/>
      <sheetName val="A_1_1_1_"/>
      <sheetName val="A_1_2"/>
      <sheetName val="A_1_2 _1_"/>
      <sheetName val="A_2"/>
      <sheetName val="A_2_1"/>
      <sheetName val="A_3"/>
      <sheetName val="Receivable _C_"/>
      <sheetName val="C_1"/>
      <sheetName val="C_1_1"/>
      <sheetName val="C_2"/>
      <sheetName val="C_3"/>
      <sheetName val="C_4"/>
      <sheetName val="C_5"/>
      <sheetName val="Rec_ Affiliate _H_"/>
      <sheetName val="Inventories  _D_"/>
      <sheetName val="D_1"/>
      <sheetName val="D_1_1"/>
      <sheetName val="D_1_2"/>
      <sheetName val="D_2"/>
      <sheetName val="D_3"/>
      <sheetName val="prepaid Taxes _E_"/>
      <sheetName val="E_1"/>
      <sheetName val="F_1"/>
      <sheetName val="AR Others _G_"/>
      <sheetName val="Investment in Shares _I_"/>
      <sheetName val="FIxed Assets _J_"/>
      <sheetName val="_J_1"/>
      <sheetName val="J_2"/>
      <sheetName val="_J_3"/>
      <sheetName val="J_4"/>
      <sheetName val="J_5"/>
      <sheetName val="_J_6"/>
      <sheetName val="J_7"/>
      <sheetName val="J_8"/>
      <sheetName val="J_9"/>
      <sheetName val="J_10"/>
      <sheetName val="M_1"/>
      <sheetName val="10_1"/>
      <sheetName val="10_1_1"/>
      <sheetName val="COS _20_"/>
      <sheetName val="20_1"/>
      <sheetName val="OPEX _30_"/>
      <sheetName val="WBS_1"/>
      <sheetName val="WBS_2 "/>
      <sheetName val="W_Pl"/>
      <sheetName val="LRK"/>
      <sheetName val="PEND+BIAYA"/>
      <sheetName val="NONCAB"/>
      <sheetName val="lr treas"/>
      <sheetName val="CODE"/>
      <sheetName val="Table Array"/>
      <sheetName val="FKT_PJK"/>
      <sheetName val="Ratio_APP"/>
      <sheetName val="TBM"/>
      <sheetName val="Rates"/>
      <sheetName val="GeneralInfo"/>
      <sheetName val="Lookups"/>
      <sheetName val="Accrued XfÖ_x0006__x000c__x0000__x0000__x0000__x000a_]_x0014__x0000__x0000_"/>
      <sheetName val=""/>
      <sheetName val="Database"/>
      <sheetName val="Cross Ref"/>
      <sheetName val="SPT21"/>
      <sheetName val="LOCATION"/>
      <sheetName val="MACHINE"/>
      <sheetName val="Parameters"/>
      <sheetName val="Parameter"/>
      <sheetName val="MATERIALFINAL"/>
      <sheetName val="Links"/>
      <sheetName val="depot"/>
      <sheetName val="itung2an"/>
      <sheetName val=" J-2-1"/>
      <sheetName val="J-3"/>
      <sheetName val=" J-5"/>
      <sheetName val="J-6"/>
      <sheetName val="Abs 2004"/>
      <sheetName val="Accrued XfÖ_x005f_x0006__x005f_x000c__x0000"/>
      <sheetName val="Worksheet IMT"/>
      <sheetName val="Cash_(A)"/>
      <sheetName val="A-1-2_(1)"/>
      <sheetName val="Receivable_(C)"/>
      <sheetName val="Rec__Affiliate_(H)"/>
      <sheetName val="Inventories__(D)"/>
      <sheetName val="prepaid_Taxes_(E)"/>
      <sheetName val="AR_Others_(G)"/>
      <sheetName val="Investment_in_Shares_(I)"/>
      <sheetName val="FIxed_Assets_(J)"/>
      <sheetName val="List_of_Fixed_Assets"/>
      <sheetName val="_J-1"/>
      <sheetName val="_J-3"/>
      <sheetName val="_J-6"/>
      <sheetName val="Account_Payable"/>
      <sheetName val="Bank_Loan_(BB)"/>
      <sheetName val="Taxes_Payable_(CC)"/>
      <sheetName val="Other_Payable_(DD)"/>
      <sheetName val="Advance_Received_(EE)"/>
      <sheetName val="Accrued_Expenses_(HH)"/>
      <sheetName val="_Equity1"/>
      <sheetName val="Revenue_(10)"/>
      <sheetName val="COS_(20)"/>
      <sheetName val="OPEX_(30)"/>
      <sheetName val="WBS-2_"/>
      <sheetName val="Bank_Loan__BB_"/>
      <sheetName val="Taxes_Payable__CC_"/>
      <sheetName val="Other_Payable__DD_"/>
      <sheetName val="Advance_Received__EE_"/>
      <sheetName val="Accrued_Expenses__HH_"/>
      <sheetName val="Revenue__10_"/>
      <sheetName val="Cash__A_"/>
      <sheetName val="A_1_2__1_"/>
      <sheetName val="Receivable__C_"/>
      <sheetName val="Rec__Affiliate__H_"/>
      <sheetName val="Inventories___D_"/>
      <sheetName val="prepaid_Taxes__E_"/>
      <sheetName val="AR_Others__G_"/>
      <sheetName val="Investment_in_Shares__I_"/>
      <sheetName val="FIxed_Assets__J_"/>
      <sheetName val="Income Statement"/>
      <sheetName val="Shareholders' Equity"/>
      <sheetName val="Dept"/>
      <sheetName val="WP-PBM-04"/>
      <sheetName val="기준"/>
      <sheetName val="coba"/>
      <sheetName val="Std-Prod KS"/>
      <sheetName val="WIP"/>
      <sheetName val="EastJavaoutdoor"/>
      <sheetName val="Lookup"/>
      <sheetName val="validation"/>
      <sheetName val="#REF"/>
      <sheetName val="sensitiv1"/>
      <sheetName val="K.6DEPOSIT"/>
      <sheetName val="LOPCALC"/>
      <sheetName val="Accrued XfÖ_x0006__x000c__x0000__x0000__x0000_ ]_x0014__x0000__x0000_"/>
      <sheetName val="DAF-1"/>
      <sheetName val="WP ABS 2004"/>
      <sheetName val="CALCULATIONS"/>
      <sheetName val="Sheet3"/>
      <sheetName val="Cek2Rek"/>
      <sheetName val="Client AJE"/>
      <sheetName val="Lamp 3 BTS-L4-L5-12 Site Bdg"/>
      <sheetName val="Lamp 4 BTS-L4-L5-Cirebon 9"/>
      <sheetName val="Lamp 2 BTS-L4-L5-New 6 Sites Bd"/>
      <sheetName val="Lamp 1 BTS-L4-L5-1-2C Bdg"/>
      <sheetName val="LPP-2"/>
      <sheetName val="HARGA MATERIAL"/>
      <sheetName val="REKAP"/>
      <sheetName val="Accrued XfÖ_x0006__x000c_"/>
      <sheetName val="Q_cdr_bukopin_jan_06"/>
      <sheetName val="Q_cdr_bukopin_mar_06"/>
      <sheetName val="Q_cdr_bukopin_peb_06"/>
      <sheetName val="form-A7"/>
      <sheetName val="Raw Data"/>
      <sheetName val="Program Triwulanan-04"/>
      <sheetName val="LP-IDR"/>
      <sheetName val="CTIPricing"/>
      <sheetName val="ANALISA"/>
      <sheetName val="Info"/>
      <sheetName val="Penjmitra"/>
      <sheetName val="ummitra"/>
      <sheetName val="GL05"/>
      <sheetName val="ID"/>
      <sheetName val="tb-mar"/>
      <sheetName val="status"/>
      <sheetName val="Summary"/>
      <sheetName val="B1"/>
      <sheetName val="Accrued XfÖ_x005f_x005f_x005f_x0006__x005f_x005f_"/>
      <sheetName val="Accrued XfÖ_x005f_x0006__x005f_x000c_"/>
      <sheetName val="divisi sarana"/>
      <sheetName val="Accrued XfÖ_x005f_x005f_x005f_x005f_x005f_x005f_x"/>
      <sheetName val="Cucian"/>
      <sheetName val="LABEL"/>
      <sheetName val="BBRI-J"/>
      <sheetName val="N-INDF"/>
      <sheetName val="J-INCO"/>
      <sheetName val="PGASN"/>
      <sheetName val="TLKM-J"/>
      <sheetName val="Lead"/>
      <sheetName val="BTS-L4-L5-1C"/>
      <sheetName val="E-1-1"/>
      <sheetName val="Assumptions"/>
      <sheetName val="Overview"/>
      <sheetName val="Ex-Rate"/>
      <sheetName val="G-Lead"/>
      <sheetName val="NERACA"/>
      <sheetName val="LABARUGI"/>
      <sheetName val="Biaya Departemen"/>
      <sheetName val="Table_Array"/>
      <sheetName val="Lamp_3_BTS-L4-L5-12_Site_Bdg"/>
      <sheetName val="Lamp_4_BTS-L4-L5-Cirebon_9"/>
      <sheetName val="Lamp_2_BTS-L4-L5-New_6_Sites_Bd"/>
      <sheetName val="Lamp_1_BTS-L4-L5-1-2C_Bdg"/>
      <sheetName val="_J-2-1"/>
      <sheetName val="_J-5"/>
      <sheetName val="Abs_2004"/>
      <sheetName val="Perc. Pemupukan"/>
      <sheetName val="Accrued XfÖ_x0006__x000c__x0000"/>
    </sheetNames>
    <sheetDataSet>
      <sheetData sheetId="0">
        <row r="13">
          <cell r="F13">
            <v>13215600.902390938</v>
          </cell>
        </row>
      </sheetData>
      <sheetData sheetId="1">
        <row r="13">
          <cell r="F13">
            <v>1582629</v>
          </cell>
        </row>
      </sheetData>
      <sheetData sheetId="2">
        <row r="3">
          <cell r="C3"/>
        </row>
      </sheetData>
      <sheetData sheetId="3">
        <row r="13">
          <cell r="F13">
            <v>9090</v>
          </cell>
        </row>
      </sheetData>
      <sheetData sheetId="4">
        <row r="13">
          <cell r="F13">
            <v>13215600.902390938</v>
          </cell>
        </row>
      </sheetData>
      <sheetData sheetId="5">
        <row r="3">
          <cell r="C3">
            <v>0</v>
          </cell>
        </row>
      </sheetData>
      <sheetData sheetId="6">
        <row r="13">
          <cell r="F13">
            <v>9090</v>
          </cell>
        </row>
      </sheetData>
      <sheetData sheetId="7">
        <row r="3">
          <cell r="C3" t="str">
            <v xml:space="preserve"> </v>
          </cell>
        </row>
      </sheetData>
      <sheetData sheetId="8">
        <row r="3">
          <cell r="C3">
            <v>0</v>
          </cell>
        </row>
      </sheetData>
      <sheetData sheetId="9">
        <row r="3">
          <cell r="C3"/>
        </row>
      </sheetData>
      <sheetData sheetId="10">
        <row r="13">
          <cell r="F13">
            <v>33343597</v>
          </cell>
        </row>
      </sheetData>
      <sheetData sheetId="11">
        <row r="13">
          <cell r="F13">
            <v>1582629</v>
          </cell>
        </row>
      </sheetData>
      <sheetData sheetId="12">
        <row r="13">
          <cell r="F13">
            <v>13215600.902390938</v>
          </cell>
        </row>
      </sheetData>
      <sheetData sheetId="13">
        <row r="13">
          <cell r="F13">
            <v>1582629</v>
          </cell>
        </row>
      </sheetData>
      <sheetData sheetId="14">
        <row r="3">
          <cell r="C3">
            <v>0</v>
          </cell>
        </row>
      </sheetData>
      <sheetData sheetId="15">
        <row r="3">
          <cell r="C3">
            <v>0</v>
          </cell>
        </row>
      </sheetData>
      <sheetData sheetId="16">
        <row r="13">
          <cell r="F13">
            <v>9090</v>
          </cell>
        </row>
      </sheetData>
      <sheetData sheetId="17">
        <row r="13">
          <cell r="F13">
            <v>33343597</v>
          </cell>
        </row>
      </sheetData>
      <sheetData sheetId="18">
        <row r="3">
          <cell r="C3">
            <v>0</v>
          </cell>
        </row>
      </sheetData>
      <sheetData sheetId="19">
        <row r="3">
          <cell r="C3">
            <v>0</v>
          </cell>
        </row>
      </sheetData>
      <sheetData sheetId="20">
        <row r="13">
          <cell r="F13">
            <v>33343597</v>
          </cell>
        </row>
      </sheetData>
      <sheetData sheetId="21">
        <row r="13">
          <cell r="F13">
            <v>33343597</v>
          </cell>
        </row>
      </sheetData>
      <sheetData sheetId="22">
        <row r="13">
          <cell r="F13">
            <v>13215600.902390938</v>
          </cell>
        </row>
      </sheetData>
      <sheetData sheetId="23">
        <row r="3">
          <cell r="C3">
            <v>0</v>
          </cell>
        </row>
      </sheetData>
      <sheetData sheetId="24">
        <row r="13">
          <cell r="F13">
            <v>1582629</v>
          </cell>
        </row>
      </sheetData>
      <sheetData sheetId="25">
        <row r="13">
          <cell r="F13">
            <v>13215600.902390938</v>
          </cell>
        </row>
      </sheetData>
      <sheetData sheetId="26">
        <row r="13">
          <cell r="F13">
            <v>9090</v>
          </cell>
        </row>
      </sheetData>
      <sheetData sheetId="27">
        <row r="13">
          <cell r="F13">
            <v>13215600.902390938</v>
          </cell>
        </row>
      </sheetData>
      <sheetData sheetId="28">
        <row r="3">
          <cell r="C3">
            <v>0</v>
          </cell>
        </row>
      </sheetData>
      <sheetData sheetId="29">
        <row r="13">
          <cell r="F13">
            <v>9090</v>
          </cell>
        </row>
      </sheetData>
      <sheetData sheetId="30">
        <row r="3">
          <cell r="C3">
            <v>0</v>
          </cell>
        </row>
      </sheetData>
      <sheetData sheetId="31">
        <row r="13">
          <cell r="F13">
            <v>33343597</v>
          </cell>
        </row>
      </sheetData>
      <sheetData sheetId="32">
        <row r="13">
          <cell r="F13">
            <v>1582629</v>
          </cell>
        </row>
      </sheetData>
      <sheetData sheetId="33">
        <row r="13">
          <cell r="F13">
            <v>33343597</v>
          </cell>
        </row>
      </sheetData>
      <sheetData sheetId="34">
        <row r="13">
          <cell r="F13">
            <v>1582629</v>
          </cell>
        </row>
      </sheetData>
      <sheetData sheetId="35">
        <row r="13">
          <cell r="F13">
            <v>13215600.902390938</v>
          </cell>
        </row>
      </sheetData>
      <sheetData sheetId="36">
        <row r="13">
          <cell r="F13">
            <v>13215600.902390938</v>
          </cell>
        </row>
      </sheetData>
      <sheetData sheetId="37">
        <row r="3">
          <cell r="C3">
            <v>0</v>
          </cell>
        </row>
      </sheetData>
      <sheetData sheetId="38">
        <row r="3">
          <cell r="C3"/>
        </row>
      </sheetData>
      <sheetData sheetId="39">
        <row r="13">
          <cell r="F13">
            <v>9090</v>
          </cell>
        </row>
      </sheetData>
      <sheetData sheetId="40">
        <row r="13">
          <cell r="F13">
            <v>33343597</v>
          </cell>
        </row>
      </sheetData>
      <sheetData sheetId="41">
        <row r="3">
          <cell r="C3">
            <v>0</v>
          </cell>
        </row>
      </sheetData>
      <sheetData sheetId="42">
        <row r="3">
          <cell r="C3">
            <v>0</v>
          </cell>
        </row>
      </sheetData>
      <sheetData sheetId="43">
        <row r="3">
          <cell r="C3" t="str">
            <v xml:space="preserve"> </v>
          </cell>
        </row>
      </sheetData>
      <sheetData sheetId="44">
        <row r="13">
          <cell r="F13">
            <v>33343597</v>
          </cell>
        </row>
      </sheetData>
      <sheetData sheetId="45">
        <row r="13">
          <cell r="F13">
            <v>13215600.902390938</v>
          </cell>
        </row>
      </sheetData>
      <sheetData sheetId="46">
        <row r="3">
          <cell r="C3"/>
        </row>
      </sheetData>
      <sheetData sheetId="47">
        <row r="13">
          <cell r="F13">
            <v>1582629</v>
          </cell>
        </row>
      </sheetData>
      <sheetData sheetId="48">
        <row r="13">
          <cell r="F13">
            <v>13215600.902390938</v>
          </cell>
          <cell r="H13">
            <v>0</v>
          </cell>
          <cell r="I13">
            <v>0</v>
          </cell>
          <cell r="J13">
            <v>0</v>
          </cell>
        </row>
        <row r="14">
          <cell r="G14">
            <v>4828360</v>
          </cell>
          <cell r="H14">
            <v>7703079714</v>
          </cell>
          <cell r="I14">
            <v>4648751509.6000004</v>
          </cell>
          <cell r="J14">
            <v>6888561487</v>
          </cell>
        </row>
        <row r="15">
          <cell r="G15">
            <v>43984143</v>
          </cell>
          <cell r="H15">
            <v>2631633</v>
          </cell>
          <cell r="I15">
            <v>0</v>
          </cell>
          <cell r="J15">
            <v>3218466</v>
          </cell>
        </row>
        <row r="16">
          <cell r="F16">
            <v>0</v>
          </cell>
          <cell r="G16">
            <v>0</v>
          </cell>
          <cell r="H16">
            <v>34395323</v>
          </cell>
          <cell r="I16">
            <v>22973483</v>
          </cell>
          <cell r="J16">
            <v>6888561487</v>
          </cell>
        </row>
        <row r="17">
          <cell r="G17">
            <v>0</v>
          </cell>
          <cell r="H17">
            <v>495000</v>
          </cell>
          <cell r="I17">
            <v>0</v>
          </cell>
          <cell r="J17">
            <v>495000</v>
          </cell>
        </row>
        <row r="18">
          <cell r="H18">
            <v>750000</v>
          </cell>
          <cell r="I18">
            <v>750000</v>
          </cell>
          <cell r="J18">
            <v>0</v>
          </cell>
        </row>
        <row r="19">
          <cell r="F19">
            <v>0</v>
          </cell>
          <cell r="G19">
            <v>50774498</v>
          </cell>
          <cell r="J19">
            <v>183758429.60000002</v>
          </cell>
        </row>
        <row r="20">
          <cell r="G20" t="str">
            <v>^</v>
          </cell>
          <cell r="J20">
            <v>1611257.9</v>
          </cell>
        </row>
        <row r="21">
          <cell r="I21">
            <v>0</v>
          </cell>
        </row>
        <row r="22">
          <cell r="G22">
            <v>0</v>
          </cell>
          <cell r="H22">
            <v>7741351670</v>
          </cell>
          <cell r="I22">
            <v>4672474992.6000004</v>
          </cell>
        </row>
        <row r="25">
          <cell r="G25" t="str">
            <v>10-1-1</v>
          </cell>
        </row>
        <row r="26">
          <cell r="G26" t="str">
            <v>10-2</v>
          </cell>
        </row>
        <row r="27">
          <cell r="G27" t="str">
            <v>10</v>
          </cell>
        </row>
        <row r="28">
          <cell r="I28" t="str">
            <v>AA</v>
          </cell>
        </row>
        <row r="29">
          <cell r="I29" t="str">
            <v>AA-2</v>
          </cell>
        </row>
        <row r="30">
          <cell r="G30" t="str">
            <v>10-1</v>
          </cell>
          <cell r="I30" t="str">
            <v>AA-1</v>
          </cell>
        </row>
        <row r="31">
          <cell r="G31" t="str">
            <v>10-1-1</v>
          </cell>
        </row>
        <row r="32">
          <cell r="I32" t="str">
            <v>AA-1-1</v>
          </cell>
        </row>
        <row r="35">
          <cell r="H35"/>
        </row>
      </sheetData>
      <sheetData sheetId="49">
        <row r="13">
          <cell r="F13">
            <v>9090</v>
          </cell>
          <cell r="I13">
            <v>0</v>
          </cell>
          <cell r="J13">
            <v>0</v>
          </cell>
        </row>
        <row r="14">
          <cell r="F14">
            <v>9090</v>
          </cell>
          <cell r="G14">
            <v>854046.32</v>
          </cell>
          <cell r="H14">
            <v>5224663</v>
          </cell>
          <cell r="J14">
            <v>2856045</v>
          </cell>
        </row>
        <row r="15">
          <cell r="F15">
            <v>9090</v>
          </cell>
          <cell r="G15">
            <v>43984143</v>
          </cell>
          <cell r="J15">
            <v>10813963</v>
          </cell>
        </row>
        <row r="16">
          <cell r="F16">
            <v>9019.8679200000006</v>
          </cell>
          <cell r="G16">
            <v>6229189337</v>
          </cell>
          <cell r="H16" t="str">
            <v>Vo</v>
          </cell>
          <cell r="J16">
            <v>1962295</v>
          </cell>
        </row>
        <row r="17">
          <cell r="F17">
            <v>9018</v>
          </cell>
          <cell r="G17">
            <v>1473890377</v>
          </cell>
          <cell r="H17" t="str">
            <v>Vo</v>
          </cell>
          <cell r="J17">
            <v>34132000</v>
          </cell>
        </row>
        <row r="18">
          <cell r="G18" t="str">
            <v>C</v>
          </cell>
          <cell r="H18">
            <v>7703079714</v>
          </cell>
          <cell r="I18" t="str">
            <v>To AA</v>
          </cell>
          <cell r="J18">
            <v>0</v>
          </cell>
        </row>
        <row r="19">
          <cell r="F19">
            <v>0</v>
          </cell>
          <cell r="G19">
            <v>50774498</v>
          </cell>
          <cell r="J19">
            <v>49764303</v>
          </cell>
        </row>
        <row r="20">
          <cell r="F20">
            <v>9090</v>
          </cell>
          <cell r="G20" t="str">
            <v>^</v>
          </cell>
          <cell r="J20" t="str">
            <v>^</v>
          </cell>
        </row>
        <row r="21">
          <cell r="F21">
            <v>9090</v>
          </cell>
        </row>
        <row r="22">
          <cell r="F22">
            <v>9090</v>
          </cell>
        </row>
        <row r="23">
          <cell r="F23">
            <v>9018</v>
          </cell>
          <cell r="G23">
            <v>2631633</v>
          </cell>
        </row>
        <row r="24">
          <cell r="F24">
            <v>5420.6</v>
          </cell>
          <cell r="G24">
            <v>5312188</v>
          </cell>
        </row>
        <row r="25">
          <cell r="F25">
            <v>5464.39</v>
          </cell>
          <cell r="G25">
            <v>5355102</v>
          </cell>
        </row>
        <row r="26">
          <cell r="F26">
            <v>5464.39</v>
          </cell>
          <cell r="G26">
            <v>5355102</v>
          </cell>
        </row>
        <row r="27">
          <cell r="F27">
            <v>5464.39</v>
          </cell>
          <cell r="G27">
            <v>5355102</v>
          </cell>
        </row>
        <row r="28">
          <cell r="F28">
            <v>5492.7550000000001</v>
          </cell>
          <cell r="G28">
            <v>7634929</v>
          </cell>
        </row>
        <row r="29">
          <cell r="F29">
            <v>5492.7550000000001</v>
          </cell>
          <cell r="G29">
            <v>5382900</v>
          </cell>
        </row>
        <row r="30">
          <cell r="G30">
            <v>495000</v>
          </cell>
        </row>
        <row r="31">
          <cell r="G31">
            <v>750000</v>
          </cell>
        </row>
        <row r="32">
          <cell r="H32">
            <v>38271956</v>
          </cell>
        </row>
        <row r="33">
          <cell r="H33">
            <v>7741351670</v>
          </cell>
        </row>
        <row r="36">
          <cell r="H36">
            <v>7741351670</v>
          </cell>
        </row>
        <row r="37">
          <cell r="H37" t="str">
            <v>^</v>
          </cell>
        </row>
      </sheetData>
      <sheetData sheetId="50">
        <row r="13">
          <cell r="F13">
            <v>13215600.902390938</v>
          </cell>
          <cell r="H13">
            <v>0</v>
          </cell>
          <cell r="I13">
            <v>0</v>
          </cell>
          <cell r="J13"/>
        </row>
        <row r="14">
          <cell r="F14" t="str">
            <v>Vo</v>
          </cell>
          <cell r="G14">
            <v>163438.72</v>
          </cell>
          <cell r="H14" t="str">
            <v>to AA-1</v>
          </cell>
          <cell r="I14">
            <v>1473890377</v>
          </cell>
        </row>
        <row r="15">
          <cell r="F15">
            <v>0.5</v>
          </cell>
          <cell r="G15">
            <v>854046.32</v>
          </cell>
          <cell r="H15" t="str">
            <v>to AA-2</v>
          </cell>
          <cell r="I15">
            <v>7703079714</v>
          </cell>
          <cell r="J15" t="str">
            <v>Vo</v>
          </cell>
        </row>
        <row r="16">
          <cell r="F16">
            <v>26724654</v>
          </cell>
          <cell r="G16">
            <v>64207440</v>
          </cell>
          <cell r="H16" t="str">
            <v>Vo</v>
          </cell>
        </row>
        <row r="17">
          <cell r="F17">
            <v>2885385</v>
          </cell>
          <cell r="G17">
            <v>31809189</v>
          </cell>
          <cell r="H17" t="str">
            <v>Vo</v>
          </cell>
          <cell r="I17" t="str">
            <v>To AA</v>
          </cell>
        </row>
        <row r="18">
          <cell r="F18">
            <v>1482311</v>
          </cell>
          <cell r="G18">
            <v>2354400</v>
          </cell>
          <cell r="H18">
            <v>38054</v>
          </cell>
          <cell r="I18">
            <v>38058</v>
          </cell>
        </row>
        <row r="19">
          <cell r="F19">
            <v>631281</v>
          </cell>
          <cell r="G19">
            <v>1093500</v>
          </cell>
          <cell r="H19" t="str">
            <v>Vo</v>
          </cell>
        </row>
        <row r="20">
          <cell r="F20">
            <v>2113592</v>
          </cell>
          <cell r="G20">
            <v>99464529</v>
          </cell>
          <cell r="H20" t="str">
            <v>Vo</v>
          </cell>
        </row>
        <row r="21">
          <cell r="G21" t="str">
            <v>^</v>
          </cell>
          <cell r="I21">
            <v>-99464529</v>
          </cell>
        </row>
        <row r="22">
          <cell r="I22">
            <v>246440087</v>
          </cell>
        </row>
        <row r="23">
          <cell r="F23">
            <v>1649811</v>
          </cell>
          <cell r="H23">
            <v>38090</v>
          </cell>
          <cell r="I23">
            <v>38090</v>
          </cell>
        </row>
        <row r="24">
          <cell r="F24">
            <v>1579853</v>
          </cell>
          <cell r="I24">
            <v>291460682</v>
          </cell>
          <cell r="J24" t="str">
            <v>Vo</v>
          </cell>
        </row>
        <row r="25">
          <cell r="F25">
            <v>3229664</v>
          </cell>
        </row>
        <row r="26">
          <cell r="F26">
            <v>4047063</v>
          </cell>
          <cell r="G26">
            <v>44526611</v>
          </cell>
          <cell r="H26" t="str">
            <v>Vo</v>
          </cell>
        </row>
        <row r="27">
          <cell r="F27">
            <v>3481066</v>
          </cell>
          <cell r="G27">
            <v>38406785</v>
          </cell>
          <cell r="H27" t="str">
            <v>Vo</v>
          </cell>
        </row>
        <row r="28">
          <cell r="F28">
            <v>3707443</v>
          </cell>
          <cell r="G28">
            <v>40885228</v>
          </cell>
          <cell r="H28">
            <v>38114</v>
          </cell>
          <cell r="I28">
            <v>38117</v>
          </cell>
        </row>
        <row r="29">
          <cell r="F29">
            <v>5843566</v>
          </cell>
          <cell r="G29">
            <v>64298784</v>
          </cell>
          <cell r="H29" t="str">
            <v>Vo</v>
          </cell>
        </row>
        <row r="30">
          <cell r="F30">
            <v>9437651</v>
          </cell>
          <cell r="G30">
            <v>103761542</v>
          </cell>
          <cell r="H30" t="str">
            <v>Vo</v>
          </cell>
        </row>
        <row r="33">
          <cell r="F33">
            <v>1778735</v>
          </cell>
          <cell r="H33">
            <v>38145</v>
          </cell>
          <cell r="I33">
            <v>38146</v>
          </cell>
        </row>
        <row r="34">
          <cell r="F34">
            <v>1434594</v>
          </cell>
          <cell r="I34">
            <v>371090181</v>
          </cell>
          <cell r="J34" t="str">
            <v>Vo</v>
          </cell>
        </row>
        <row r="35">
          <cell r="F35">
            <v>3213329</v>
          </cell>
          <cell r="G35">
            <v>45797131</v>
          </cell>
          <cell r="H35" t="str">
            <v>Vo</v>
          </cell>
        </row>
        <row r="36">
          <cell r="I36">
            <v>325293050</v>
          </cell>
        </row>
        <row r="37">
          <cell r="I37">
            <v>486688809</v>
          </cell>
          <cell r="J37" t="str">
            <v>Vo</v>
          </cell>
        </row>
        <row r="38">
          <cell r="F38">
            <v>1785365</v>
          </cell>
          <cell r="G38">
            <v>3495960</v>
          </cell>
          <cell r="H38">
            <v>38177</v>
          </cell>
          <cell r="I38">
            <v>38184</v>
          </cell>
        </row>
        <row r="39">
          <cell r="F39">
            <v>2591036</v>
          </cell>
          <cell r="G39">
            <v>37390535</v>
          </cell>
          <cell r="H39" t="str">
            <v>Vo</v>
          </cell>
        </row>
        <row r="40">
          <cell r="F40">
            <v>4376401</v>
          </cell>
          <cell r="G40">
            <v>43492140</v>
          </cell>
          <cell r="H40" t="str">
            <v>Vo</v>
          </cell>
        </row>
        <row r="41">
          <cell r="G41">
            <v>84378635</v>
          </cell>
          <cell r="H41" t="str">
            <v>Vo</v>
          </cell>
        </row>
        <row r="42">
          <cell r="G42" t="str">
            <v>^</v>
          </cell>
          <cell r="I42">
            <v>-84378635</v>
          </cell>
        </row>
        <row r="43">
          <cell r="F43">
            <v>2060057</v>
          </cell>
          <cell r="H43">
            <v>38205</v>
          </cell>
          <cell r="I43">
            <v>402310174</v>
          </cell>
        </row>
        <row r="44">
          <cell r="F44">
            <v>3478582</v>
          </cell>
        </row>
        <row r="45">
          <cell r="F45">
            <v>5538639</v>
          </cell>
          <cell r="I45">
            <v>221585210</v>
          </cell>
          <cell r="J45" t="str">
            <v>Vo</v>
          </cell>
        </row>
        <row r="46">
          <cell r="G46">
            <v>40095161</v>
          </cell>
          <cell r="H46" t="str">
            <v>Vo</v>
          </cell>
        </row>
        <row r="47">
          <cell r="G47">
            <v>41159041</v>
          </cell>
          <cell r="H47" t="str">
            <v>Vo</v>
          </cell>
        </row>
      </sheetData>
      <sheetData sheetId="51">
        <row r="3">
          <cell r="C3">
            <v>0</v>
          </cell>
        </row>
        <row r="13">
          <cell r="F13">
            <v>9090</v>
          </cell>
          <cell r="H13">
            <v>38026</v>
          </cell>
          <cell r="I13">
            <v>0</v>
          </cell>
          <cell r="J13">
            <v>0</v>
          </cell>
        </row>
        <row r="14">
          <cell r="F14">
            <v>3500000</v>
          </cell>
          <cell r="G14">
            <v>854046.32</v>
          </cell>
          <cell r="H14">
            <v>5224663</v>
          </cell>
          <cell r="I14">
            <v>5224663</v>
          </cell>
          <cell r="J14">
            <v>0</v>
          </cell>
        </row>
        <row r="15">
          <cell r="F15">
            <v>6633642</v>
          </cell>
          <cell r="G15">
            <v>205103545</v>
          </cell>
          <cell r="H15">
            <v>26724654</v>
          </cell>
          <cell r="I15">
            <v>0</v>
          </cell>
          <cell r="J15">
            <v>0</v>
          </cell>
        </row>
        <row r="16">
          <cell r="G16">
            <v>854046.32</v>
          </cell>
          <cell r="H16">
            <v>67008067</v>
          </cell>
          <cell r="I16">
            <v>73341143938</v>
          </cell>
        </row>
        <row r="17">
          <cell r="G17" t="str">
            <v>toAA-1-1</v>
          </cell>
          <cell r="H17">
            <v>321187408</v>
          </cell>
          <cell r="J17">
            <v>0</v>
          </cell>
        </row>
        <row r="18">
          <cell r="F18">
            <v>1482311</v>
          </cell>
          <cell r="G18" t="str">
            <v>^</v>
          </cell>
          <cell r="H18">
            <v>38054</v>
          </cell>
          <cell r="I18" t="str">
            <v>To AA</v>
          </cell>
          <cell r="J18" t="str">
            <v>^</v>
          </cell>
        </row>
        <row r="19">
          <cell r="F19">
            <v>631281</v>
          </cell>
          <cell r="H19">
            <v>810651327</v>
          </cell>
        </row>
        <row r="20">
          <cell r="F20">
            <v>2113592</v>
          </cell>
          <cell r="H20">
            <v>2252514</v>
          </cell>
        </row>
        <row r="21">
          <cell r="F21">
            <v>0</v>
          </cell>
          <cell r="G21">
            <v>44052003.007969797</v>
          </cell>
          <cell r="H21">
            <v>44052003.007969797</v>
          </cell>
          <cell r="I21">
            <v>0</v>
          </cell>
        </row>
        <row r="22">
          <cell r="G22">
            <v>67008067</v>
          </cell>
          <cell r="H22">
            <v>1303848099.0079699</v>
          </cell>
          <cell r="I22">
            <v>4672474992.6000004</v>
          </cell>
        </row>
        <row r="23">
          <cell r="F23">
            <v>1649811</v>
          </cell>
          <cell r="H23">
            <v>38090</v>
          </cell>
          <cell r="I23">
            <v>38090</v>
          </cell>
        </row>
        <row r="24">
          <cell r="F24">
            <v>1579853</v>
          </cell>
        </row>
        <row r="25">
          <cell r="F25">
            <v>3229664</v>
          </cell>
        </row>
        <row r="28">
          <cell r="F28">
            <v>1783173</v>
          </cell>
          <cell r="H28">
            <v>38114</v>
          </cell>
          <cell r="I28">
            <v>38117</v>
          </cell>
        </row>
        <row r="29">
          <cell r="F29">
            <v>2815996</v>
          </cell>
          <cell r="I29" t="str">
            <v>AA-2</v>
          </cell>
        </row>
        <row r="30">
          <cell r="F30">
            <v>4599169</v>
          </cell>
          <cell r="I30" t="str">
            <v>AA-1</v>
          </cell>
        </row>
        <row r="32">
          <cell r="I32" t="str">
            <v>AA-1-1</v>
          </cell>
        </row>
        <row r="33">
          <cell r="F33">
            <v>1778735</v>
          </cell>
          <cell r="H33">
            <v>38145</v>
          </cell>
          <cell r="I33">
            <v>38146</v>
          </cell>
        </row>
        <row r="34">
          <cell r="F34">
            <v>1434594</v>
          </cell>
        </row>
        <row r="35">
          <cell r="F35">
            <v>3213329</v>
          </cell>
        </row>
        <row r="38">
          <cell r="F38">
            <v>1785365</v>
          </cell>
          <cell r="H38">
            <v>38177</v>
          </cell>
          <cell r="I38">
            <v>38184</v>
          </cell>
        </row>
        <row r="39">
          <cell r="F39">
            <v>2591036</v>
          </cell>
        </row>
        <row r="40">
          <cell r="F40">
            <v>4376401</v>
          </cell>
        </row>
        <row r="43">
          <cell r="F43">
            <v>2060057</v>
          </cell>
          <cell r="H43">
            <v>38205</v>
          </cell>
          <cell r="I43">
            <v>38209</v>
          </cell>
        </row>
        <row r="44">
          <cell r="F44">
            <v>3478582</v>
          </cell>
        </row>
        <row r="45">
          <cell r="F45">
            <v>5538639</v>
          </cell>
        </row>
      </sheetData>
      <sheetData sheetId="52">
        <row r="3">
          <cell r="C3">
            <v>0</v>
          </cell>
        </row>
        <row r="13">
          <cell r="F13">
            <v>33343597</v>
          </cell>
          <cell r="H13">
            <v>0</v>
          </cell>
          <cell r="I13">
            <v>0</v>
          </cell>
          <cell r="J13">
            <v>0</v>
          </cell>
        </row>
        <row r="14">
          <cell r="F14" t="str">
            <v>ü</v>
          </cell>
          <cell r="G14">
            <v>0</v>
          </cell>
          <cell r="H14">
            <v>0</v>
          </cell>
          <cell r="I14">
            <v>5410800000</v>
          </cell>
          <cell r="J14">
            <v>2298650000</v>
          </cell>
        </row>
        <row r="15">
          <cell r="F15">
            <v>1298750</v>
          </cell>
          <cell r="G15">
            <v>205103545</v>
          </cell>
          <cell r="H15">
            <v>205103545</v>
          </cell>
          <cell r="I15">
            <v>0</v>
          </cell>
          <cell r="J15">
            <v>0</v>
          </cell>
        </row>
        <row r="16">
          <cell r="F16">
            <v>0</v>
          </cell>
          <cell r="G16" t="str">
            <v>to HH</v>
          </cell>
          <cell r="H16">
            <v>0</v>
          </cell>
          <cell r="I16">
            <v>5410800000</v>
          </cell>
          <cell r="J16">
            <v>2298650000</v>
          </cell>
        </row>
        <row r="17">
          <cell r="F17">
            <v>650000</v>
          </cell>
          <cell r="G17">
            <v>205103545</v>
          </cell>
          <cell r="J17">
            <v>0</v>
          </cell>
        </row>
        <row r="18">
          <cell r="G18" t="str">
            <v>^</v>
          </cell>
          <cell r="J18" t="str">
            <v>^</v>
          </cell>
        </row>
        <row r="21">
          <cell r="F21">
            <v>641208</v>
          </cell>
        </row>
        <row r="23">
          <cell r="F23">
            <v>321187408</v>
          </cell>
          <cell r="G23" t="str">
            <v>to HH</v>
          </cell>
        </row>
        <row r="24">
          <cell r="F24">
            <v>13195500</v>
          </cell>
        </row>
        <row r="25">
          <cell r="F25">
            <v>88260</v>
          </cell>
        </row>
        <row r="26">
          <cell r="F26">
            <v>448372</v>
          </cell>
        </row>
        <row r="28">
          <cell r="F28">
            <v>20640</v>
          </cell>
        </row>
        <row r="29">
          <cell r="F29">
            <v>0</v>
          </cell>
        </row>
        <row r="32">
          <cell r="F32">
            <v>995620</v>
          </cell>
        </row>
        <row r="33">
          <cell r="F33" t="str">
            <v>Ë</v>
          </cell>
        </row>
        <row r="36">
          <cell r="F36">
            <v>2320850</v>
          </cell>
        </row>
        <row r="37">
          <cell r="F37">
            <v>26747463</v>
          </cell>
          <cell r="G37" t="str">
            <v>to HH</v>
          </cell>
        </row>
        <row r="38">
          <cell r="F38">
            <v>379884188</v>
          </cell>
        </row>
        <row r="41">
          <cell r="H41" t="str">
            <v>BB</v>
          </cell>
        </row>
        <row r="42">
          <cell r="H42" t="str">
            <v>BB-1</v>
          </cell>
        </row>
        <row r="43">
          <cell r="F43">
            <v>14762700</v>
          </cell>
          <cell r="H43" t="str">
            <v>BB</v>
          </cell>
        </row>
        <row r="44">
          <cell r="F44">
            <v>1132700</v>
          </cell>
        </row>
        <row r="45">
          <cell r="F45">
            <v>3674150</v>
          </cell>
          <cell r="H45"/>
        </row>
        <row r="46">
          <cell r="F46">
            <v>2719600</v>
          </cell>
        </row>
        <row r="47">
          <cell r="F47">
            <v>1758800</v>
          </cell>
        </row>
      </sheetData>
      <sheetData sheetId="53">
        <row r="3">
          <cell r="C3">
            <v>0</v>
          </cell>
        </row>
        <row r="13">
          <cell r="F13">
            <v>33343597</v>
          </cell>
          <cell r="H13">
            <v>0</v>
          </cell>
          <cell r="I13">
            <v>0</v>
          </cell>
          <cell r="J13">
            <v>0</v>
          </cell>
        </row>
        <row r="14">
          <cell r="F14">
            <v>1787500</v>
          </cell>
          <cell r="G14">
            <v>265000</v>
          </cell>
          <cell r="H14">
            <v>27937440000</v>
          </cell>
          <cell r="I14">
            <v>0</v>
          </cell>
          <cell r="J14">
            <v>265000</v>
          </cell>
        </row>
        <row r="15">
          <cell r="F15">
            <v>1298750</v>
          </cell>
          <cell r="G15">
            <v>37430977.5</v>
          </cell>
        </row>
        <row r="16">
          <cell r="F16">
            <v>3000000</v>
          </cell>
          <cell r="G16">
            <v>265000</v>
          </cell>
          <cell r="H16">
            <v>1134011616</v>
          </cell>
        </row>
        <row r="17">
          <cell r="F17">
            <v>650000</v>
          </cell>
          <cell r="G17">
            <v>24215376.597609062</v>
          </cell>
          <cell r="H17" t="str">
            <v>^</v>
          </cell>
        </row>
        <row r="18">
          <cell r="G18" t="str">
            <v xml:space="preserve">         to BB</v>
          </cell>
        </row>
        <row r="19">
          <cell r="G19">
            <v>18497505</v>
          </cell>
        </row>
        <row r="21">
          <cell r="F21">
            <v>641208</v>
          </cell>
          <cell r="G21">
            <v>-5717871.5976090617</v>
          </cell>
        </row>
        <row r="23">
          <cell r="F23">
            <v>4587600</v>
          </cell>
        </row>
        <row r="24">
          <cell r="F24">
            <v>13195500</v>
          </cell>
        </row>
        <row r="25">
          <cell r="F25">
            <v>88260</v>
          </cell>
        </row>
        <row r="26">
          <cell r="F26">
            <v>448372</v>
          </cell>
        </row>
        <row r="28">
          <cell r="F28">
            <v>20640</v>
          </cell>
        </row>
        <row r="32">
          <cell r="F32">
            <v>995620</v>
          </cell>
        </row>
        <row r="33">
          <cell r="F33">
            <v>111600</v>
          </cell>
        </row>
        <row r="36">
          <cell r="F36">
            <v>2320850</v>
          </cell>
        </row>
        <row r="37">
          <cell r="F37">
            <v>122790</v>
          </cell>
        </row>
        <row r="43">
          <cell r="F43">
            <v>14762700</v>
          </cell>
        </row>
        <row r="44">
          <cell r="F44">
            <v>1132700</v>
          </cell>
        </row>
        <row r="45">
          <cell r="F45">
            <v>3674150</v>
          </cell>
        </row>
        <row r="46">
          <cell r="F46">
            <v>2719600</v>
          </cell>
        </row>
        <row r="47">
          <cell r="F47">
            <v>1758800</v>
          </cell>
        </row>
      </sheetData>
      <sheetData sheetId="54">
        <row r="13">
          <cell r="F13">
            <v>33343597</v>
          </cell>
          <cell r="H13">
            <v>0</v>
          </cell>
          <cell r="I13">
            <v>0</v>
          </cell>
          <cell r="J13">
            <v>0</v>
          </cell>
        </row>
        <row r="14">
          <cell r="F14" t="str">
            <v>Vo</v>
          </cell>
          <cell r="H14">
            <v>1134011616</v>
          </cell>
          <cell r="I14">
            <v>4648751509.6000004</v>
          </cell>
          <cell r="J14" t="str">
            <v>û</v>
          </cell>
        </row>
        <row r="15">
          <cell r="H15">
            <v>4176000000</v>
          </cell>
          <cell r="I15">
            <v>4176000000</v>
          </cell>
          <cell r="J15">
            <v>3218466</v>
          </cell>
        </row>
        <row r="16">
          <cell r="G16">
            <v>0</v>
          </cell>
          <cell r="H16">
            <v>34395323</v>
          </cell>
          <cell r="I16">
            <v>22973483</v>
          </cell>
        </row>
        <row r="17">
          <cell r="F17">
            <v>0</v>
          </cell>
          <cell r="G17">
            <v>0</v>
          </cell>
          <cell r="H17">
            <v>495000</v>
          </cell>
          <cell r="I17">
            <v>32113440000</v>
          </cell>
          <cell r="J17">
            <v>495000</v>
          </cell>
        </row>
        <row r="18">
          <cell r="H18">
            <v>750000</v>
          </cell>
          <cell r="I18">
            <v>750000</v>
          </cell>
        </row>
        <row r="19">
          <cell r="J19">
            <v>183758429.60000002</v>
          </cell>
        </row>
        <row r="20">
          <cell r="J20">
            <v>1611257.9</v>
          </cell>
        </row>
        <row r="21">
          <cell r="I21">
            <v>0</v>
          </cell>
        </row>
        <row r="22">
          <cell r="G22">
            <v>0</v>
          </cell>
          <cell r="H22">
            <v>7741351670</v>
          </cell>
          <cell r="I22">
            <v>4672474992.6000004</v>
          </cell>
        </row>
        <row r="28">
          <cell r="I28" t="str">
            <v>AA</v>
          </cell>
        </row>
        <row r="29">
          <cell r="I29" t="str">
            <v>AA-2</v>
          </cell>
        </row>
        <row r="30">
          <cell r="I30" t="str">
            <v>AA-1</v>
          </cell>
        </row>
        <row r="32">
          <cell r="I32" t="str">
            <v>AA-1-1</v>
          </cell>
        </row>
        <row r="35">
          <cell r="H35">
            <v>0</v>
          </cell>
        </row>
      </sheetData>
      <sheetData sheetId="55">
        <row r="13">
          <cell r="F13">
            <v>1582629</v>
          </cell>
          <cell r="H13">
            <v>0</v>
          </cell>
          <cell r="I13">
            <v>0</v>
          </cell>
          <cell r="J13"/>
        </row>
        <row r="14">
          <cell r="F14" t="str">
            <v>Vo</v>
          </cell>
          <cell r="G14">
            <v>4828360</v>
          </cell>
          <cell r="H14">
            <v>1134011616</v>
          </cell>
          <cell r="I14">
            <v>4648751509.6000004</v>
          </cell>
          <cell r="J14">
            <v>2856045</v>
          </cell>
        </row>
        <row r="15">
          <cell r="F15">
            <v>9090</v>
          </cell>
          <cell r="G15">
            <v>43984143</v>
          </cell>
          <cell r="H15">
            <v>2631633</v>
          </cell>
          <cell r="I15">
            <v>0</v>
          </cell>
          <cell r="J15">
            <v>10813963</v>
          </cell>
        </row>
        <row r="16">
          <cell r="F16">
            <v>0</v>
          </cell>
          <cell r="G16">
            <v>1961995</v>
          </cell>
          <cell r="H16">
            <v>34395323</v>
          </cell>
          <cell r="I16">
            <v>22973483</v>
          </cell>
          <cell r="J16">
            <v>1962295</v>
          </cell>
        </row>
        <row r="17">
          <cell r="F17">
            <v>9018</v>
          </cell>
          <cell r="G17">
            <v>0</v>
          </cell>
          <cell r="H17">
            <v>495000</v>
          </cell>
          <cell r="I17">
            <v>0</v>
          </cell>
          <cell r="J17">
            <v>34132000</v>
          </cell>
        </row>
        <row r="18">
          <cell r="G18" t="str">
            <v>C</v>
          </cell>
          <cell r="H18">
            <v>750000</v>
          </cell>
          <cell r="I18">
            <v>750000</v>
          </cell>
          <cell r="J18">
            <v>0</v>
          </cell>
        </row>
        <row r="19">
          <cell r="F19">
            <v>0</v>
          </cell>
          <cell r="G19">
            <v>50774498</v>
          </cell>
          <cell r="H19">
            <v>810651327</v>
          </cell>
          <cell r="I19">
            <v>0</v>
          </cell>
          <cell r="J19">
            <v>49764303</v>
          </cell>
        </row>
        <row r="20">
          <cell r="F20">
            <v>9090</v>
          </cell>
          <cell r="G20" t="str">
            <v>^</v>
          </cell>
          <cell r="H20">
            <v>2252514</v>
          </cell>
          <cell r="I20">
            <v>0</v>
          </cell>
          <cell r="J20" t="str">
            <v>^</v>
          </cell>
        </row>
        <row r="21">
          <cell r="F21">
            <v>0</v>
          </cell>
          <cell r="G21">
            <v>44052003.007969797</v>
          </cell>
          <cell r="H21">
            <v>44052003.007969797</v>
          </cell>
          <cell r="I21">
            <v>0</v>
          </cell>
        </row>
        <row r="22">
          <cell r="F22">
            <v>9090</v>
          </cell>
          <cell r="G22">
            <v>0</v>
          </cell>
          <cell r="H22">
            <v>7741351670</v>
          </cell>
          <cell r="I22">
            <v>4672474992.6000004</v>
          </cell>
        </row>
        <row r="23">
          <cell r="F23">
            <v>9018</v>
          </cell>
          <cell r="G23">
            <v>2631633</v>
          </cell>
          <cell r="H23" t="str">
            <v>^</v>
          </cell>
        </row>
        <row r="24">
          <cell r="F24">
            <v>5420.6</v>
          </cell>
          <cell r="G24">
            <v>5312188</v>
          </cell>
        </row>
        <row r="25">
          <cell r="F25">
            <v>5464.39</v>
          </cell>
          <cell r="G25" t="str">
            <v>10-1-1</v>
          </cell>
        </row>
        <row r="26">
          <cell r="F26">
            <v>5464.39</v>
          </cell>
          <cell r="G26" t="str">
            <v>10-2</v>
          </cell>
        </row>
        <row r="27">
          <cell r="F27">
            <v>5464.39</v>
          </cell>
          <cell r="G27" t="str">
            <v>10</v>
          </cell>
        </row>
        <row r="28">
          <cell r="F28">
            <v>5492.7550000000001</v>
          </cell>
          <cell r="G28">
            <v>7634929</v>
          </cell>
          <cell r="I28" t="str">
            <v>AA</v>
          </cell>
        </row>
        <row r="29">
          <cell r="F29">
            <v>5492.7550000000001</v>
          </cell>
          <cell r="G29">
            <v>5382900</v>
          </cell>
          <cell r="I29" t="str">
            <v>AA-2</v>
          </cell>
        </row>
        <row r="30">
          <cell r="G30" t="str">
            <v>10-1</v>
          </cell>
          <cell r="I30" t="str">
            <v>AA-1</v>
          </cell>
        </row>
        <row r="31">
          <cell r="G31" t="str">
            <v>10-1-1</v>
          </cell>
        </row>
        <row r="32">
          <cell r="H32">
            <v>38271956</v>
          </cell>
          <cell r="I32" t="str">
            <v>AA-1-1</v>
          </cell>
        </row>
        <row r="33">
          <cell r="H33">
            <v>7741351670</v>
          </cell>
        </row>
        <row r="35">
          <cell r="H35"/>
        </row>
        <row r="36">
          <cell r="H36">
            <v>7741351670</v>
          </cell>
        </row>
        <row r="37">
          <cell r="H37" t="str">
            <v>^</v>
          </cell>
        </row>
      </sheetData>
      <sheetData sheetId="56">
        <row r="13">
          <cell r="F13">
            <v>33343597</v>
          </cell>
          <cell r="I13">
            <v>0</v>
          </cell>
          <cell r="J13"/>
        </row>
        <row r="14">
          <cell r="F14">
            <v>9090</v>
          </cell>
          <cell r="G14">
            <v>854046.32</v>
          </cell>
          <cell r="H14">
            <v>5224663</v>
          </cell>
          <cell r="I14">
            <v>5224663</v>
          </cell>
        </row>
        <row r="15">
          <cell r="F15">
            <v>0.5</v>
          </cell>
          <cell r="G15">
            <v>854046.32</v>
          </cell>
          <cell r="H15">
            <v>26724654</v>
          </cell>
          <cell r="I15">
            <v>7703079714</v>
          </cell>
        </row>
        <row r="16">
          <cell r="F16">
            <v>9019.8679200000006</v>
          </cell>
          <cell r="G16">
            <v>67008067</v>
          </cell>
          <cell r="H16">
            <v>67008067</v>
          </cell>
        </row>
        <row r="17">
          <cell r="F17">
            <v>9018</v>
          </cell>
          <cell r="G17">
            <v>1473890377</v>
          </cell>
          <cell r="H17">
            <v>321187408</v>
          </cell>
          <cell r="I17" t="str">
            <v>To AA</v>
          </cell>
        </row>
        <row r="18">
          <cell r="G18" t="str">
            <v>C</v>
          </cell>
          <cell r="H18">
            <v>26747463</v>
          </cell>
          <cell r="I18" t="str">
            <v>To AA</v>
          </cell>
        </row>
        <row r="19">
          <cell r="H19">
            <v>810651327</v>
          </cell>
        </row>
        <row r="20">
          <cell r="F20">
            <v>9090</v>
          </cell>
          <cell r="H20">
            <v>2252514</v>
          </cell>
        </row>
        <row r="21">
          <cell r="F21">
            <v>0</v>
          </cell>
          <cell r="G21">
            <v>44052003.007969797</v>
          </cell>
          <cell r="H21">
            <v>44052003.007969797</v>
          </cell>
        </row>
        <row r="22">
          <cell r="F22">
            <v>9090</v>
          </cell>
          <cell r="G22">
            <v>67008067</v>
          </cell>
          <cell r="H22">
            <v>1303848099.0079699</v>
          </cell>
        </row>
        <row r="23">
          <cell r="F23">
            <v>9018</v>
          </cell>
          <cell r="G23">
            <v>2631633</v>
          </cell>
          <cell r="H23" t="str">
            <v>^</v>
          </cell>
        </row>
        <row r="24">
          <cell r="F24">
            <v>5420.6</v>
          </cell>
          <cell r="G24">
            <v>5312188</v>
          </cell>
        </row>
        <row r="25">
          <cell r="F25">
            <v>5464.39</v>
          </cell>
          <cell r="G25">
            <v>5355102</v>
          </cell>
        </row>
        <row r="26">
          <cell r="F26">
            <v>5464.39</v>
          </cell>
          <cell r="G26">
            <v>5355102</v>
          </cell>
        </row>
        <row r="27">
          <cell r="F27">
            <v>5464.39</v>
          </cell>
          <cell r="G27">
            <v>5355102</v>
          </cell>
        </row>
        <row r="28">
          <cell r="F28">
            <v>5492.7550000000001</v>
          </cell>
          <cell r="G28">
            <v>7634929</v>
          </cell>
        </row>
        <row r="29">
          <cell r="F29">
            <v>5492.7550000000001</v>
          </cell>
          <cell r="G29">
            <v>5382900</v>
          </cell>
        </row>
        <row r="30">
          <cell r="G30">
            <v>495000</v>
          </cell>
        </row>
        <row r="31">
          <cell r="G31">
            <v>750000</v>
          </cell>
        </row>
        <row r="32">
          <cell r="H32">
            <v>38271956</v>
          </cell>
        </row>
        <row r="33">
          <cell r="H33">
            <v>7741351670</v>
          </cell>
        </row>
        <row r="36">
          <cell r="H36">
            <v>7741351670</v>
          </cell>
        </row>
        <row r="37">
          <cell r="F37">
            <v>26747463</v>
          </cell>
          <cell r="G37" t="str">
            <v>to HH</v>
          </cell>
          <cell r="H37" t="str">
            <v>^</v>
          </cell>
        </row>
        <row r="38">
          <cell r="F38">
            <v>379884188</v>
          </cell>
        </row>
      </sheetData>
      <sheetData sheetId="57">
        <row r="13">
          <cell r="F13">
            <v>1582629</v>
          </cell>
          <cell r="H13">
            <v>38026</v>
          </cell>
          <cell r="I13">
            <v>38027</v>
          </cell>
          <cell r="J13"/>
        </row>
        <row r="14">
          <cell r="F14">
            <v>5051013</v>
          </cell>
          <cell r="G14">
            <v>265000</v>
          </cell>
          <cell r="H14">
            <v>5224663</v>
          </cell>
          <cell r="I14">
            <v>1473890377</v>
          </cell>
          <cell r="J14">
            <v>24215376.597609058</v>
          </cell>
        </row>
        <row r="15">
          <cell r="F15">
            <v>6633642</v>
          </cell>
          <cell r="G15">
            <v>854046.32</v>
          </cell>
          <cell r="H15" t="str">
            <v>to AA-2</v>
          </cell>
          <cell r="I15">
            <v>7703079714</v>
          </cell>
        </row>
        <row r="16">
          <cell r="F16">
            <v>26724654</v>
          </cell>
          <cell r="G16">
            <v>854046.32</v>
          </cell>
          <cell r="J16">
            <v>24215376.597609058</v>
          </cell>
        </row>
        <row r="17">
          <cell r="G17" t="str">
            <v>^</v>
          </cell>
          <cell r="I17" t="str">
            <v>To AA</v>
          </cell>
          <cell r="J17" t="str">
            <v>^</v>
          </cell>
        </row>
        <row r="18">
          <cell r="F18">
            <v>1482311</v>
          </cell>
          <cell r="H18">
            <v>38054</v>
          </cell>
          <cell r="I18">
            <v>38058</v>
          </cell>
        </row>
        <row r="19">
          <cell r="F19">
            <v>631281</v>
          </cell>
        </row>
        <row r="20">
          <cell r="F20">
            <v>2113592</v>
          </cell>
        </row>
        <row r="23">
          <cell r="F23">
            <v>1649811</v>
          </cell>
          <cell r="G23" t="str">
            <v>to HH</v>
          </cell>
          <cell r="H23">
            <v>38090</v>
          </cell>
          <cell r="I23">
            <v>38090</v>
          </cell>
        </row>
        <row r="24">
          <cell r="F24">
            <v>1579853</v>
          </cell>
        </row>
        <row r="25">
          <cell r="F25">
            <v>3229664</v>
          </cell>
        </row>
        <row r="28">
          <cell r="F28">
            <v>1783173</v>
          </cell>
          <cell r="H28">
            <v>38114</v>
          </cell>
          <cell r="I28">
            <v>38117</v>
          </cell>
        </row>
        <row r="29">
          <cell r="F29">
            <v>2815996</v>
          </cell>
        </row>
        <row r="30">
          <cell r="F30">
            <v>4599169</v>
          </cell>
        </row>
        <row r="33">
          <cell r="F33">
            <v>1778735</v>
          </cell>
          <cell r="H33">
            <v>38145</v>
          </cell>
          <cell r="I33">
            <v>38146</v>
          </cell>
        </row>
        <row r="34">
          <cell r="F34">
            <v>1434594</v>
          </cell>
        </row>
        <row r="35">
          <cell r="F35">
            <v>3213329</v>
          </cell>
        </row>
        <row r="37">
          <cell r="F37">
            <v>26747463</v>
          </cell>
          <cell r="G37" t="str">
            <v>to HH</v>
          </cell>
        </row>
        <row r="38">
          <cell r="F38">
            <v>1785365</v>
          </cell>
          <cell r="H38">
            <v>38177</v>
          </cell>
          <cell r="I38">
            <v>38184</v>
          </cell>
        </row>
        <row r="39">
          <cell r="F39">
            <v>2591036</v>
          </cell>
        </row>
        <row r="40">
          <cell r="F40">
            <v>4376401</v>
          </cell>
        </row>
        <row r="43">
          <cell r="F43">
            <v>2060057</v>
          </cell>
          <cell r="H43">
            <v>38205</v>
          </cell>
          <cell r="I43">
            <v>38209</v>
          </cell>
        </row>
        <row r="44">
          <cell r="F44">
            <v>3478582</v>
          </cell>
        </row>
        <row r="45">
          <cell r="F45">
            <v>5538639</v>
          </cell>
        </row>
      </sheetData>
      <sheetData sheetId="58">
        <row r="13">
          <cell r="F13">
            <v>13215600.902390938</v>
          </cell>
          <cell r="H13">
            <v>0</v>
          </cell>
          <cell r="J13">
            <v>0</v>
          </cell>
        </row>
        <row r="14">
          <cell r="F14">
            <v>6757620.5976090599</v>
          </cell>
          <cell r="G14">
            <v>0</v>
          </cell>
          <cell r="H14">
            <v>27937440000</v>
          </cell>
          <cell r="J14">
            <v>24215376.597609058</v>
          </cell>
        </row>
        <row r="15">
          <cell r="F15">
            <v>0.5</v>
          </cell>
          <cell r="G15">
            <v>15</v>
          </cell>
          <cell r="H15">
            <v>888750</v>
          </cell>
        </row>
        <row r="16">
          <cell r="F16">
            <v>0.4</v>
          </cell>
          <cell r="G16">
            <v>15</v>
          </cell>
          <cell r="H16">
            <v>1486542.72</v>
          </cell>
          <cell r="J16">
            <v>24215376.597609058</v>
          </cell>
        </row>
        <row r="17">
          <cell r="G17" t="str">
            <v>^</v>
          </cell>
          <cell r="H17">
            <v>2375292.7199999997</v>
          </cell>
          <cell r="I17">
            <v>0</v>
          </cell>
          <cell r="J17">
            <v>38054</v>
          </cell>
        </row>
        <row r="19">
          <cell r="F19">
            <v>0.66666000000000003</v>
          </cell>
          <cell r="G19">
            <v>15</v>
          </cell>
          <cell r="H19">
            <v>83148768.504000008</v>
          </cell>
        </row>
        <row r="21">
          <cell r="F21">
            <v>0.5</v>
          </cell>
          <cell r="G21">
            <v>15</v>
          </cell>
          <cell r="H21">
            <v>177750</v>
          </cell>
        </row>
        <row r="22">
          <cell r="F22">
            <v>0.4</v>
          </cell>
          <cell r="G22">
            <v>15</v>
          </cell>
          <cell r="H22">
            <v>1449921.1800000004</v>
          </cell>
        </row>
        <row r="23">
          <cell r="F23">
            <v>0.4</v>
          </cell>
          <cell r="G23">
            <v>15</v>
          </cell>
          <cell r="H23">
            <v>27000</v>
          </cell>
        </row>
        <row r="24">
          <cell r="F24">
            <v>0.4</v>
          </cell>
          <cell r="G24">
            <v>15</v>
          </cell>
          <cell r="H24">
            <v>27000</v>
          </cell>
        </row>
        <row r="25">
          <cell r="H25">
            <v>84830439.684000015</v>
          </cell>
          <cell r="I25">
            <v>0</v>
          </cell>
          <cell r="J25">
            <v>38084</v>
          </cell>
        </row>
        <row r="27">
          <cell r="F27">
            <v>0.5</v>
          </cell>
          <cell r="G27">
            <v>15</v>
          </cell>
          <cell r="H27">
            <v>540000</v>
          </cell>
        </row>
        <row r="28">
          <cell r="F28">
            <v>0.5</v>
          </cell>
          <cell r="G28">
            <v>15</v>
          </cell>
          <cell r="H28">
            <v>2100000</v>
          </cell>
        </row>
        <row r="29">
          <cell r="F29">
            <v>0.4</v>
          </cell>
          <cell r="G29">
            <v>15</v>
          </cell>
          <cell r="H29">
            <v>1431661.9800000002</v>
          </cell>
        </row>
        <row r="30">
          <cell r="F30">
            <v>0.4</v>
          </cell>
          <cell r="G30">
            <v>15</v>
          </cell>
          <cell r="H30">
            <v>27000</v>
          </cell>
        </row>
        <row r="31">
          <cell r="H31">
            <v>4098661.9800000004</v>
          </cell>
          <cell r="I31">
            <v>0</v>
          </cell>
          <cell r="J31">
            <v>38114</v>
          </cell>
        </row>
        <row r="34">
          <cell r="F34">
            <v>0.4</v>
          </cell>
          <cell r="G34">
            <v>15</v>
          </cell>
          <cell r="H34">
            <v>1502366.16</v>
          </cell>
        </row>
        <row r="35">
          <cell r="F35">
            <v>0.4</v>
          </cell>
          <cell r="G35">
            <v>15</v>
          </cell>
          <cell r="H35">
            <v>27000</v>
          </cell>
        </row>
        <row r="36">
          <cell r="F36">
            <v>0.4</v>
          </cell>
          <cell r="G36">
            <v>15</v>
          </cell>
          <cell r="H36">
            <v>27000</v>
          </cell>
        </row>
        <row r="37">
          <cell r="H37">
            <v>1556366.16</v>
          </cell>
          <cell r="I37">
            <v>0</v>
          </cell>
          <cell r="J37">
            <v>38145</v>
          </cell>
        </row>
        <row r="39">
          <cell r="F39">
            <v>0.4</v>
          </cell>
          <cell r="G39">
            <v>15</v>
          </cell>
          <cell r="H39">
            <v>1559868.06</v>
          </cell>
        </row>
        <row r="40">
          <cell r="F40">
            <v>0.4</v>
          </cell>
          <cell r="G40">
            <v>15</v>
          </cell>
          <cell r="H40">
            <v>27000</v>
          </cell>
        </row>
        <row r="41">
          <cell r="F41">
            <v>0.4</v>
          </cell>
          <cell r="G41">
            <v>15</v>
          </cell>
          <cell r="H41">
            <v>27000</v>
          </cell>
        </row>
        <row r="42">
          <cell r="H42">
            <v>1613868.06</v>
          </cell>
          <cell r="I42">
            <v>0</v>
          </cell>
          <cell r="J42">
            <v>38177</v>
          </cell>
        </row>
        <row r="45">
          <cell r="F45">
            <v>0.4</v>
          </cell>
          <cell r="G45">
            <v>15</v>
          </cell>
          <cell r="H45">
            <v>477000</v>
          </cell>
        </row>
        <row r="46">
          <cell r="F46">
            <v>0.5</v>
          </cell>
          <cell r="G46">
            <v>15</v>
          </cell>
          <cell r="H46">
            <v>2100000</v>
          </cell>
        </row>
        <row r="47">
          <cell r="F47">
            <v>0.4</v>
          </cell>
          <cell r="G47">
            <v>15</v>
          </cell>
          <cell r="H47">
            <v>1530789.3</v>
          </cell>
        </row>
      </sheetData>
      <sheetData sheetId="59">
        <row r="13">
          <cell r="F13">
            <v>13215600.902390938</v>
          </cell>
          <cell r="H13">
            <v>0</v>
          </cell>
          <cell r="I13">
            <v>38027</v>
          </cell>
          <cell r="J13">
            <v>0</v>
          </cell>
        </row>
        <row r="14">
          <cell r="F14">
            <v>3500000</v>
          </cell>
          <cell r="G14">
            <v>854046.32</v>
          </cell>
          <cell r="H14">
            <v>10</v>
          </cell>
          <cell r="I14">
            <v>350000</v>
          </cell>
          <cell r="J14" t="str">
            <v>û</v>
          </cell>
        </row>
        <row r="15">
          <cell r="F15">
            <v>3500000</v>
          </cell>
          <cell r="G15">
            <v>37430977.5</v>
          </cell>
          <cell r="H15">
            <v>4176000000</v>
          </cell>
          <cell r="I15">
            <v>350000</v>
          </cell>
          <cell r="J15" t="str">
            <v>û</v>
          </cell>
        </row>
        <row r="16">
          <cell r="F16">
            <v>26724654</v>
          </cell>
          <cell r="H16">
            <v>0</v>
          </cell>
        </row>
        <row r="17">
          <cell r="F17">
            <v>0</v>
          </cell>
          <cell r="G17">
            <v>24215376.597609062</v>
          </cell>
          <cell r="H17">
            <v>32113440000</v>
          </cell>
          <cell r="I17">
            <v>32113440000</v>
          </cell>
        </row>
        <row r="18">
          <cell r="F18">
            <v>3500000</v>
          </cell>
          <cell r="H18">
            <v>10</v>
          </cell>
          <cell r="I18">
            <v>350000</v>
          </cell>
        </row>
        <row r="19">
          <cell r="F19">
            <v>3500000</v>
          </cell>
          <cell r="G19">
            <v>18497505</v>
          </cell>
          <cell r="I19">
            <v>350000</v>
          </cell>
        </row>
        <row r="21">
          <cell r="G21">
            <v>-5717871.5976090617</v>
          </cell>
        </row>
        <row r="22">
          <cell r="F22">
            <v>3500000</v>
          </cell>
          <cell r="H22">
            <v>10</v>
          </cell>
          <cell r="I22">
            <v>350000</v>
          </cell>
        </row>
        <row r="23">
          <cell r="F23">
            <v>3500000</v>
          </cell>
          <cell r="I23">
            <v>350000</v>
          </cell>
        </row>
        <row r="26">
          <cell r="F26">
            <v>3500000</v>
          </cell>
          <cell r="H26">
            <v>10</v>
          </cell>
          <cell r="I26">
            <v>350000</v>
          </cell>
        </row>
        <row r="27">
          <cell r="F27">
            <v>3500000</v>
          </cell>
          <cell r="I27">
            <v>350000</v>
          </cell>
        </row>
        <row r="30">
          <cell r="F30">
            <v>3500000</v>
          </cell>
          <cell r="H30">
            <v>10</v>
          </cell>
          <cell r="I30">
            <v>350000</v>
          </cell>
        </row>
        <row r="31">
          <cell r="F31">
            <v>3500000</v>
          </cell>
          <cell r="I31">
            <v>350000</v>
          </cell>
        </row>
        <row r="34">
          <cell r="F34">
            <v>3500000</v>
          </cell>
          <cell r="H34">
            <v>10</v>
          </cell>
          <cell r="I34">
            <v>350000</v>
          </cell>
        </row>
        <row r="35">
          <cell r="F35">
            <v>3500000</v>
          </cell>
          <cell r="I35">
            <v>350000</v>
          </cell>
        </row>
        <row r="38">
          <cell r="F38">
            <v>3500000</v>
          </cell>
          <cell r="H38">
            <v>10</v>
          </cell>
          <cell r="I38">
            <v>350000</v>
          </cell>
        </row>
        <row r="39">
          <cell r="F39">
            <v>3500000</v>
          </cell>
          <cell r="I39">
            <v>350000</v>
          </cell>
        </row>
        <row r="42">
          <cell r="F42">
            <v>3500000</v>
          </cell>
          <cell r="H42">
            <v>10</v>
          </cell>
          <cell r="I42">
            <v>350000</v>
          </cell>
        </row>
        <row r="43">
          <cell r="F43">
            <v>3500000</v>
          </cell>
          <cell r="I43">
            <v>350000</v>
          </cell>
        </row>
        <row r="46">
          <cell r="F46">
            <v>3500000</v>
          </cell>
          <cell r="H46">
            <v>10</v>
          </cell>
          <cell r="I46">
            <v>350000</v>
          </cell>
        </row>
        <row r="47">
          <cell r="F47">
            <v>3500000</v>
          </cell>
          <cell r="I47">
            <v>350000</v>
          </cell>
        </row>
      </sheetData>
      <sheetData sheetId="60">
        <row r="3">
          <cell r="C3">
            <v>0</v>
          </cell>
        </row>
        <row r="13">
          <cell r="F13">
            <v>33343597</v>
          </cell>
          <cell r="H13">
            <v>0</v>
          </cell>
          <cell r="I13">
            <v>0</v>
          </cell>
          <cell r="J13">
            <v>0</v>
          </cell>
        </row>
        <row r="14">
          <cell r="F14">
            <v>6757620.5976090599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</row>
        <row r="15">
          <cell r="F15">
            <v>0.5</v>
          </cell>
          <cell r="G15">
            <v>205103545</v>
          </cell>
          <cell r="H15">
            <v>205103545</v>
          </cell>
          <cell r="I15">
            <v>0</v>
          </cell>
          <cell r="J15">
            <v>0</v>
          </cell>
        </row>
        <row r="16">
          <cell r="F16">
            <v>0</v>
          </cell>
          <cell r="G16">
            <v>854046.32</v>
          </cell>
          <cell r="H16">
            <v>0</v>
          </cell>
          <cell r="I16">
            <v>5410800000</v>
          </cell>
          <cell r="J16">
            <v>2298650000</v>
          </cell>
        </row>
        <row r="17">
          <cell r="F17">
            <v>0</v>
          </cell>
          <cell r="G17">
            <v>205103545</v>
          </cell>
          <cell r="H17">
            <v>32113440000</v>
          </cell>
          <cell r="I17">
            <v>32113440000</v>
          </cell>
          <cell r="J17">
            <v>0</v>
          </cell>
        </row>
        <row r="18">
          <cell r="G18" t="str">
            <v>^</v>
          </cell>
          <cell r="H18">
            <v>750000</v>
          </cell>
          <cell r="I18" t="str">
            <v>To AA</v>
          </cell>
          <cell r="J18" t="str">
            <v>^</v>
          </cell>
        </row>
        <row r="19">
          <cell r="J19">
            <v>183758429.60000002</v>
          </cell>
        </row>
        <row r="20">
          <cell r="J20">
            <v>1611257.9</v>
          </cell>
        </row>
        <row r="21">
          <cell r="I21">
            <v>0</v>
          </cell>
        </row>
        <row r="22">
          <cell r="G22">
            <v>0</v>
          </cell>
          <cell r="H22">
            <v>7741351670</v>
          </cell>
          <cell r="I22">
            <v>4672474992.6000004</v>
          </cell>
        </row>
        <row r="25">
          <cell r="G25" t="str">
            <v>10-1-1</v>
          </cell>
        </row>
        <row r="26">
          <cell r="G26" t="str">
            <v>10-2</v>
          </cell>
        </row>
        <row r="27">
          <cell r="G27" t="str">
            <v>10</v>
          </cell>
        </row>
        <row r="28">
          <cell r="I28" t="str">
            <v>AA</v>
          </cell>
        </row>
        <row r="29">
          <cell r="I29" t="str">
            <v>AA-2</v>
          </cell>
        </row>
        <row r="30">
          <cell r="G30" t="str">
            <v>10-1</v>
          </cell>
          <cell r="I30" t="str">
            <v>AA-1</v>
          </cell>
        </row>
        <row r="31">
          <cell r="G31" t="str">
            <v>10-1-1</v>
          </cell>
        </row>
        <row r="32">
          <cell r="I32" t="str">
            <v>AA-1-1</v>
          </cell>
        </row>
        <row r="33">
          <cell r="F33" t="str">
            <v>Ë</v>
          </cell>
        </row>
        <row r="35">
          <cell r="H35"/>
        </row>
        <row r="41">
          <cell r="H41" t="str">
            <v>BB</v>
          </cell>
        </row>
        <row r="42">
          <cell r="H42" t="str">
            <v>BB-1</v>
          </cell>
        </row>
        <row r="43">
          <cell r="H43" t="str">
            <v>BB</v>
          </cell>
        </row>
        <row r="45">
          <cell r="H45">
            <v>0</v>
          </cell>
        </row>
      </sheetData>
      <sheetData sheetId="61">
        <row r="3">
          <cell r="C3"/>
        </row>
        <row r="13">
          <cell r="F13">
            <v>33343597</v>
          </cell>
          <cell r="H13">
            <v>0</v>
          </cell>
          <cell r="I13">
            <v>0</v>
          </cell>
          <cell r="J13">
            <v>0</v>
          </cell>
        </row>
        <row r="14">
          <cell r="F14">
            <v>1787500</v>
          </cell>
          <cell r="G14">
            <v>0</v>
          </cell>
          <cell r="H14">
            <v>66452582451</v>
          </cell>
          <cell r="I14">
            <v>350000</v>
          </cell>
          <cell r="J14">
            <v>265000</v>
          </cell>
        </row>
        <row r="15">
          <cell r="F15">
            <v>1298750</v>
          </cell>
          <cell r="H15">
            <v>0</v>
          </cell>
          <cell r="J15">
            <v>0</v>
          </cell>
        </row>
        <row r="16">
          <cell r="F16">
            <v>3000000</v>
          </cell>
          <cell r="G16">
            <v>0</v>
          </cell>
          <cell r="H16">
            <v>66452582451</v>
          </cell>
          <cell r="I16">
            <v>73341143938</v>
          </cell>
          <cell r="J16">
            <v>6888561487</v>
          </cell>
        </row>
        <row r="17">
          <cell r="F17">
            <v>650000</v>
          </cell>
        </row>
        <row r="18">
          <cell r="G18">
            <v>67008067</v>
          </cell>
        </row>
        <row r="21">
          <cell r="F21">
            <v>641208</v>
          </cell>
        </row>
        <row r="23">
          <cell r="F23">
            <v>4587600</v>
          </cell>
        </row>
        <row r="24">
          <cell r="F24">
            <v>13195500</v>
          </cell>
        </row>
        <row r="25">
          <cell r="F25">
            <v>88260</v>
          </cell>
          <cell r="G25" t="str">
            <v>10-1-1</v>
          </cell>
        </row>
        <row r="26">
          <cell r="F26">
            <v>448372</v>
          </cell>
          <cell r="G26" t="str">
            <v>10-2</v>
          </cell>
        </row>
        <row r="27">
          <cell r="G27" t="str">
            <v>10</v>
          </cell>
        </row>
        <row r="28">
          <cell r="F28">
            <v>20640</v>
          </cell>
        </row>
        <row r="30">
          <cell r="G30" t="str">
            <v>10-1</v>
          </cell>
        </row>
        <row r="31">
          <cell r="G31" t="str">
            <v>10-1-1</v>
          </cell>
        </row>
        <row r="32">
          <cell r="F32">
            <v>995620</v>
          </cell>
        </row>
        <row r="33">
          <cell r="F33">
            <v>111600</v>
          </cell>
        </row>
        <row r="36">
          <cell r="F36">
            <v>2320850</v>
          </cell>
        </row>
        <row r="37">
          <cell r="F37">
            <v>122790</v>
          </cell>
        </row>
        <row r="41">
          <cell r="H41" t="str">
            <v>BB</v>
          </cell>
        </row>
        <row r="42">
          <cell r="H42" t="str">
            <v>BB-1</v>
          </cell>
        </row>
        <row r="43">
          <cell r="F43">
            <v>14762700</v>
          </cell>
          <cell r="H43" t="str">
            <v>BB</v>
          </cell>
        </row>
        <row r="44">
          <cell r="F44">
            <v>1132700</v>
          </cell>
        </row>
        <row r="45">
          <cell r="F45">
            <v>3674150</v>
          </cell>
          <cell r="H45"/>
        </row>
        <row r="46">
          <cell r="F46">
            <v>2719600</v>
          </cell>
        </row>
        <row r="47">
          <cell r="F47">
            <v>1758800</v>
          </cell>
        </row>
      </sheetData>
      <sheetData sheetId="62">
        <row r="3">
          <cell r="C3">
            <v>0</v>
          </cell>
        </row>
        <row r="13">
          <cell r="F13">
            <v>9090</v>
          </cell>
          <cell r="I13">
            <v>0</v>
          </cell>
          <cell r="J13" t="str">
            <v xml:space="preserve"> </v>
          </cell>
        </row>
        <row r="14">
          <cell r="G14">
            <v>0</v>
          </cell>
          <cell r="H14">
            <v>1134011616</v>
          </cell>
          <cell r="I14">
            <v>0</v>
          </cell>
          <cell r="J14">
            <v>265000</v>
          </cell>
        </row>
        <row r="16">
          <cell r="G16">
            <v>0</v>
          </cell>
          <cell r="H16">
            <v>1134011616</v>
          </cell>
        </row>
        <row r="17">
          <cell r="H17" t="str">
            <v>^</v>
          </cell>
        </row>
        <row r="18">
          <cell r="G18" t="str">
            <v xml:space="preserve">         to BB</v>
          </cell>
        </row>
      </sheetData>
      <sheetData sheetId="63">
        <row r="13">
          <cell r="F13">
            <v>33343597</v>
          </cell>
          <cell r="H13">
            <v>0</v>
          </cell>
          <cell r="I13">
            <v>0</v>
          </cell>
          <cell r="J13"/>
        </row>
        <row r="14">
          <cell r="F14" t="str">
            <v>Vo</v>
          </cell>
          <cell r="G14">
            <v>4828360</v>
          </cell>
          <cell r="H14">
            <v>5224663</v>
          </cell>
          <cell r="J14">
            <v>2856045</v>
          </cell>
        </row>
        <row r="15">
          <cell r="F15">
            <v>0.5</v>
          </cell>
          <cell r="G15">
            <v>43984143</v>
          </cell>
          <cell r="J15">
            <v>10813963</v>
          </cell>
        </row>
        <row r="16">
          <cell r="G16">
            <v>1961995</v>
          </cell>
          <cell r="J16">
            <v>1962295</v>
          </cell>
        </row>
        <row r="17">
          <cell r="G17">
            <v>0</v>
          </cell>
          <cell r="J17">
            <v>34132000</v>
          </cell>
        </row>
        <row r="18">
          <cell r="J18">
            <v>0</v>
          </cell>
        </row>
        <row r="19">
          <cell r="F19">
            <v>0</v>
          </cell>
          <cell r="G19">
            <v>50774498</v>
          </cell>
          <cell r="J19">
            <v>49764303</v>
          </cell>
        </row>
        <row r="20">
          <cell r="G20" t="str">
            <v>^</v>
          </cell>
          <cell r="J20" t="str">
            <v>^</v>
          </cell>
        </row>
      </sheetData>
      <sheetData sheetId="64">
        <row r="3">
          <cell r="C3">
            <v>0</v>
          </cell>
        </row>
        <row r="13">
          <cell r="F13">
            <v>9090</v>
          </cell>
          <cell r="I13">
            <v>0</v>
          </cell>
          <cell r="J13"/>
        </row>
        <row r="14">
          <cell r="F14">
            <v>3500000</v>
          </cell>
          <cell r="G14">
            <v>854046.32</v>
          </cell>
          <cell r="H14">
            <v>1134011616</v>
          </cell>
        </row>
        <row r="15">
          <cell r="I15">
            <v>345904616</v>
          </cell>
          <cell r="J15" t="str">
            <v>Vo</v>
          </cell>
        </row>
        <row r="16">
          <cell r="F16">
            <v>5824206</v>
          </cell>
          <cell r="G16">
            <v>64207440</v>
          </cell>
          <cell r="H16" t="str">
            <v>Vo</v>
          </cell>
        </row>
        <row r="17">
          <cell r="F17">
            <v>2885385</v>
          </cell>
          <cell r="G17">
            <v>31809189</v>
          </cell>
          <cell r="H17" t="str">
            <v>Vo</v>
          </cell>
        </row>
        <row r="18">
          <cell r="G18">
            <v>2354400</v>
          </cell>
          <cell r="H18" t="str">
            <v>Vo</v>
          </cell>
        </row>
        <row r="19">
          <cell r="G19">
            <v>1093500</v>
          </cell>
          <cell r="H19" t="str">
            <v>Vo</v>
          </cell>
        </row>
        <row r="20">
          <cell r="G20">
            <v>99464529</v>
          </cell>
          <cell r="H20" t="str">
            <v>Vo</v>
          </cell>
        </row>
        <row r="21">
          <cell r="G21" t="str">
            <v>^</v>
          </cell>
          <cell r="I21">
            <v>-99464529</v>
          </cell>
        </row>
        <row r="22">
          <cell r="I22">
            <v>246440087</v>
          </cell>
        </row>
        <row r="24">
          <cell r="I24">
            <v>291460682</v>
          </cell>
          <cell r="J24" t="str">
            <v>Vo</v>
          </cell>
        </row>
        <row r="26">
          <cell r="F26">
            <v>4047063</v>
          </cell>
          <cell r="G26">
            <v>44526611</v>
          </cell>
          <cell r="H26" t="str">
            <v>Vo</v>
          </cell>
        </row>
        <row r="27">
          <cell r="F27">
            <v>3481066</v>
          </cell>
          <cell r="G27">
            <v>38406785</v>
          </cell>
          <cell r="H27" t="str">
            <v>Vo</v>
          </cell>
        </row>
        <row r="28">
          <cell r="F28">
            <v>3707443</v>
          </cell>
          <cell r="G28">
            <v>40885228</v>
          </cell>
          <cell r="H28" t="str">
            <v>Vo</v>
          </cell>
        </row>
        <row r="29">
          <cell r="F29">
            <v>5843566</v>
          </cell>
          <cell r="G29">
            <v>64298784</v>
          </cell>
          <cell r="H29" t="str">
            <v>Vo</v>
          </cell>
        </row>
        <row r="30">
          <cell r="F30">
            <v>9437651</v>
          </cell>
          <cell r="G30">
            <v>103761542</v>
          </cell>
          <cell r="H30" t="str">
            <v>Vo</v>
          </cell>
        </row>
        <row r="34">
          <cell r="I34">
            <v>371090181</v>
          </cell>
          <cell r="J34" t="str">
            <v>Vo</v>
          </cell>
        </row>
        <row r="35">
          <cell r="G35">
            <v>45797131</v>
          </cell>
          <cell r="H35" t="str">
            <v>Vo</v>
          </cell>
        </row>
        <row r="36">
          <cell r="I36">
            <v>325293050</v>
          </cell>
        </row>
        <row r="37">
          <cell r="I37">
            <v>486688809</v>
          </cell>
          <cell r="J37" t="str">
            <v>Vo</v>
          </cell>
        </row>
        <row r="38">
          <cell r="G38">
            <v>3495960</v>
          </cell>
          <cell r="H38" t="str">
            <v>Vo</v>
          </cell>
        </row>
        <row r="39">
          <cell r="G39">
            <v>37390535</v>
          </cell>
          <cell r="H39" t="str">
            <v>Vo</v>
          </cell>
        </row>
        <row r="40">
          <cell r="G40">
            <v>43492140</v>
          </cell>
          <cell r="H40" t="str">
            <v>Vo</v>
          </cell>
        </row>
        <row r="41">
          <cell r="G41">
            <v>84378635</v>
          </cell>
          <cell r="H41" t="str">
            <v>Vo</v>
          </cell>
        </row>
        <row r="42">
          <cell r="G42" t="str">
            <v>^</v>
          </cell>
          <cell r="I42">
            <v>-84378635</v>
          </cell>
        </row>
        <row r="43">
          <cell r="I43">
            <v>402310174</v>
          </cell>
        </row>
        <row r="45">
          <cell r="I45">
            <v>221585210</v>
          </cell>
          <cell r="J45" t="str">
            <v>Vo</v>
          </cell>
        </row>
        <row r="46">
          <cell r="G46">
            <v>40095161</v>
          </cell>
          <cell r="H46" t="str">
            <v>Vo</v>
          </cell>
        </row>
        <row r="47">
          <cell r="G47">
            <v>41159041</v>
          </cell>
          <cell r="H47" t="str">
            <v>Vo</v>
          </cell>
        </row>
      </sheetData>
      <sheetData sheetId="65">
        <row r="3">
          <cell r="C3">
            <v>0</v>
          </cell>
        </row>
        <row r="13">
          <cell r="F13">
            <v>33343597</v>
          </cell>
          <cell r="H13">
            <v>0</v>
          </cell>
          <cell r="I13">
            <v>0</v>
          </cell>
          <cell r="J13">
            <v>0</v>
          </cell>
        </row>
        <row r="14">
          <cell r="F14">
            <v>6757620.5976090599</v>
          </cell>
          <cell r="G14">
            <v>4828360</v>
          </cell>
          <cell r="H14">
            <v>5224663</v>
          </cell>
          <cell r="I14">
            <v>5224663</v>
          </cell>
          <cell r="J14">
            <v>2856045</v>
          </cell>
        </row>
        <row r="15">
          <cell r="G15">
            <v>43984143</v>
          </cell>
          <cell r="H15">
            <v>26724654</v>
          </cell>
          <cell r="J15">
            <v>10813963</v>
          </cell>
        </row>
        <row r="16">
          <cell r="G16">
            <v>67008067</v>
          </cell>
          <cell r="H16">
            <v>67008067</v>
          </cell>
          <cell r="J16">
            <v>1962295</v>
          </cell>
        </row>
        <row r="17">
          <cell r="G17">
            <v>0</v>
          </cell>
          <cell r="H17">
            <v>321187408</v>
          </cell>
          <cell r="J17">
            <v>34132000</v>
          </cell>
        </row>
        <row r="18">
          <cell r="H18">
            <v>26747463</v>
          </cell>
          <cell r="J18">
            <v>0</v>
          </cell>
        </row>
        <row r="19">
          <cell r="F19">
            <v>0</v>
          </cell>
          <cell r="G19">
            <v>50774498</v>
          </cell>
          <cell r="H19">
            <v>810651327</v>
          </cell>
          <cell r="J19">
            <v>49764303</v>
          </cell>
        </row>
        <row r="20">
          <cell r="G20" t="str">
            <v>^</v>
          </cell>
          <cell r="H20">
            <v>2252514</v>
          </cell>
          <cell r="J20" t="str">
            <v>^</v>
          </cell>
        </row>
        <row r="21">
          <cell r="F21">
            <v>0</v>
          </cell>
          <cell r="G21">
            <v>44052003.007969797</v>
          </cell>
          <cell r="H21">
            <v>44052003.007969797</v>
          </cell>
        </row>
        <row r="22">
          <cell r="G22">
            <v>67008067</v>
          </cell>
          <cell r="H22">
            <v>1303848099.0079699</v>
          </cell>
        </row>
        <row r="23">
          <cell r="H23" t="str">
            <v>^</v>
          </cell>
        </row>
      </sheetData>
      <sheetData sheetId="66">
        <row r="3">
          <cell r="C3" t="str">
            <v xml:space="preserve"> </v>
          </cell>
        </row>
        <row r="13">
          <cell r="F13">
            <v>13215600.902390938</v>
          </cell>
          <cell r="H13">
            <v>38026</v>
          </cell>
          <cell r="I13">
            <v>38027</v>
          </cell>
          <cell r="J13" t="str">
            <v xml:space="preserve"> </v>
          </cell>
        </row>
        <row r="14">
          <cell r="F14">
            <v>6757620.5976090599</v>
          </cell>
          <cell r="G14">
            <v>265000</v>
          </cell>
        </row>
        <row r="15">
          <cell r="F15">
            <v>0.5</v>
          </cell>
        </row>
        <row r="16">
          <cell r="F16">
            <v>26724654</v>
          </cell>
          <cell r="G16" t="str">
            <v>to HH</v>
          </cell>
        </row>
        <row r="18">
          <cell r="F18">
            <v>1482311</v>
          </cell>
          <cell r="H18">
            <v>38054</v>
          </cell>
          <cell r="I18">
            <v>38058</v>
          </cell>
        </row>
        <row r="19">
          <cell r="F19">
            <v>631281</v>
          </cell>
        </row>
        <row r="20">
          <cell r="F20">
            <v>2113592</v>
          </cell>
        </row>
        <row r="23">
          <cell r="F23">
            <v>321187408</v>
          </cell>
          <cell r="G23" t="str">
            <v>to HH</v>
          </cell>
          <cell r="H23">
            <v>38090</v>
          </cell>
          <cell r="I23">
            <v>38090</v>
          </cell>
        </row>
        <row r="24">
          <cell r="F24">
            <v>1579853</v>
          </cell>
        </row>
        <row r="25">
          <cell r="F25">
            <v>3229664</v>
          </cell>
        </row>
        <row r="28">
          <cell r="F28">
            <v>1783173</v>
          </cell>
          <cell r="H28">
            <v>38114</v>
          </cell>
          <cell r="I28">
            <v>38117</v>
          </cell>
        </row>
        <row r="29">
          <cell r="F29">
            <v>0</v>
          </cell>
        </row>
        <row r="30">
          <cell r="F30">
            <v>4599169</v>
          </cell>
        </row>
        <row r="33">
          <cell r="F33">
            <v>1778735</v>
          </cell>
          <cell r="H33">
            <v>38145</v>
          </cell>
          <cell r="I33">
            <v>38146</v>
          </cell>
        </row>
        <row r="34">
          <cell r="F34">
            <v>1434594</v>
          </cell>
        </row>
        <row r="35">
          <cell r="F35">
            <v>3213329</v>
          </cell>
        </row>
        <row r="37">
          <cell r="F37">
            <v>26747463</v>
          </cell>
          <cell r="G37" t="str">
            <v>to HH</v>
          </cell>
        </row>
        <row r="38">
          <cell r="F38">
            <v>379884188</v>
          </cell>
          <cell r="H38">
            <v>38177</v>
          </cell>
          <cell r="I38">
            <v>38184</v>
          </cell>
        </row>
        <row r="39">
          <cell r="F39">
            <v>2591036</v>
          </cell>
        </row>
        <row r="40">
          <cell r="F40">
            <v>4376401</v>
          </cell>
        </row>
        <row r="43">
          <cell r="F43">
            <v>2060057</v>
          </cell>
          <cell r="H43">
            <v>38205</v>
          </cell>
          <cell r="I43">
            <v>38209</v>
          </cell>
        </row>
        <row r="44">
          <cell r="F44">
            <v>3478582</v>
          </cell>
        </row>
        <row r="45">
          <cell r="F45">
            <v>5538639</v>
          </cell>
        </row>
      </sheetData>
      <sheetData sheetId="67">
        <row r="13">
          <cell r="F13">
            <v>13215600.902390938</v>
          </cell>
          <cell r="H13">
            <v>0</v>
          </cell>
          <cell r="I13">
            <v>38027</v>
          </cell>
          <cell r="J13">
            <v>0</v>
          </cell>
        </row>
        <row r="14">
          <cell r="F14">
            <v>6757620.5976090599</v>
          </cell>
          <cell r="G14">
            <v>24215376.597609058</v>
          </cell>
          <cell r="H14">
            <v>5224663</v>
          </cell>
          <cell r="I14">
            <v>0</v>
          </cell>
          <cell r="J14">
            <v>24215376.597609058</v>
          </cell>
        </row>
        <row r="15">
          <cell r="F15">
            <v>6633642</v>
          </cell>
          <cell r="G15">
            <v>15</v>
          </cell>
          <cell r="H15">
            <v>888750</v>
          </cell>
        </row>
        <row r="16">
          <cell r="F16">
            <v>26724654</v>
          </cell>
          <cell r="G16">
            <v>24215376.597609058</v>
          </cell>
          <cell r="H16">
            <v>1486542.72</v>
          </cell>
          <cell r="I16">
            <v>0</v>
          </cell>
          <cell r="J16">
            <v>24215376.597609058</v>
          </cell>
        </row>
        <row r="17">
          <cell r="G17" t="str">
            <v>^</v>
          </cell>
          <cell r="H17">
            <v>2375292.7199999997</v>
          </cell>
          <cell r="I17">
            <v>0</v>
          </cell>
          <cell r="J17" t="str">
            <v>^</v>
          </cell>
        </row>
        <row r="18">
          <cell r="F18">
            <v>1482311</v>
          </cell>
          <cell r="H18">
            <v>38054</v>
          </cell>
          <cell r="I18">
            <v>38058</v>
          </cell>
        </row>
        <row r="19">
          <cell r="F19">
            <v>631281</v>
          </cell>
          <cell r="G19">
            <v>15</v>
          </cell>
          <cell r="H19">
            <v>83148768.504000008</v>
          </cell>
        </row>
        <row r="20">
          <cell r="F20">
            <v>2113592</v>
          </cell>
        </row>
        <row r="21">
          <cell r="F21">
            <v>0.5</v>
          </cell>
          <cell r="G21">
            <v>15</v>
          </cell>
          <cell r="H21">
            <v>177750</v>
          </cell>
        </row>
        <row r="22">
          <cell r="F22">
            <v>0.4</v>
          </cell>
          <cell r="G22">
            <v>15</v>
          </cell>
          <cell r="H22">
            <v>1449921.1800000004</v>
          </cell>
        </row>
        <row r="23">
          <cell r="F23">
            <v>1649811</v>
          </cell>
          <cell r="G23">
            <v>15</v>
          </cell>
          <cell r="H23">
            <v>38090</v>
          </cell>
          <cell r="I23">
            <v>38090</v>
          </cell>
        </row>
        <row r="24">
          <cell r="F24">
            <v>1579853</v>
          </cell>
          <cell r="G24">
            <v>15</v>
          </cell>
          <cell r="H24">
            <v>27000</v>
          </cell>
        </row>
        <row r="25">
          <cell r="F25">
            <v>3229664</v>
          </cell>
          <cell r="H25">
            <v>84830439.684000015</v>
          </cell>
          <cell r="J25">
            <v>38084</v>
          </cell>
        </row>
        <row r="27">
          <cell r="F27">
            <v>0.5</v>
          </cell>
          <cell r="G27">
            <v>15</v>
          </cell>
          <cell r="H27">
            <v>540000</v>
          </cell>
        </row>
        <row r="28">
          <cell r="F28">
            <v>1783173</v>
          </cell>
          <cell r="G28">
            <v>15</v>
          </cell>
          <cell r="H28">
            <v>38114</v>
          </cell>
          <cell r="I28">
            <v>38117</v>
          </cell>
        </row>
        <row r="29">
          <cell r="F29">
            <v>2815996</v>
          </cell>
          <cell r="G29">
            <v>15</v>
          </cell>
          <cell r="H29">
            <v>1431661.9800000002</v>
          </cell>
        </row>
        <row r="30">
          <cell r="F30">
            <v>4599169</v>
          </cell>
          <cell r="G30">
            <v>15</v>
          </cell>
          <cell r="H30">
            <v>27000</v>
          </cell>
        </row>
        <row r="31">
          <cell r="H31">
            <v>4098661.9800000004</v>
          </cell>
          <cell r="J31">
            <v>38114</v>
          </cell>
        </row>
        <row r="33">
          <cell r="F33">
            <v>1778735</v>
          </cell>
          <cell r="H33">
            <v>38145</v>
          </cell>
          <cell r="I33">
            <v>38146</v>
          </cell>
        </row>
        <row r="34">
          <cell r="F34">
            <v>1434594</v>
          </cell>
          <cell r="G34">
            <v>15</v>
          </cell>
          <cell r="H34">
            <v>1502366.16</v>
          </cell>
        </row>
        <row r="35">
          <cell r="F35">
            <v>3213329</v>
          </cell>
          <cell r="G35">
            <v>15</v>
          </cell>
          <cell r="H35">
            <v>27000</v>
          </cell>
        </row>
        <row r="36">
          <cell r="F36">
            <v>0.4</v>
          </cell>
          <cell r="G36">
            <v>15</v>
          </cell>
          <cell r="H36">
            <v>27000</v>
          </cell>
        </row>
        <row r="37">
          <cell r="H37">
            <v>1556366.16</v>
          </cell>
          <cell r="J37">
            <v>38145</v>
          </cell>
        </row>
        <row r="38">
          <cell r="F38">
            <v>1785365</v>
          </cell>
          <cell r="H38">
            <v>38177</v>
          </cell>
          <cell r="I38">
            <v>38184</v>
          </cell>
        </row>
        <row r="39">
          <cell r="F39">
            <v>2591036</v>
          </cell>
          <cell r="G39">
            <v>15</v>
          </cell>
          <cell r="H39">
            <v>1559868.06</v>
          </cell>
        </row>
        <row r="40">
          <cell r="F40">
            <v>4376401</v>
          </cell>
          <cell r="G40">
            <v>15</v>
          </cell>
          <cell r="H40">
            <v>27000</v>
          </cell>
        </row>
        <row r="41">
          <cell r="F41">
            <v>0.4</v>
          </cell>
          <cell r="G41">
            <v>15</v>
          </cell>
          <cell r="H41">
            <v>27000</v>
          </cell>
        </row>
        <row r="42">
          <cell r="H42">
            <v>1613868.06</v>
          </cell>
          <cell r="J42">
            <v>38177</v>
          </cell>
        </row>
        <row r="43">
          <cell r="F43">
            <v>2060057</v>
          </cell>
          <cell r="H43">
            <v>38205</v>
          </cell>
          <cell r="I43">
            <v>38209</v>
          </cell>
        </row>
        <row r="44">
          <cell r="F44">
            <v>3478582</v>
          </cell>
        </row>
        <row r="45">
          <cell r="F45">
            <v>5538639</v>
          </cell>
          <cell r="G45">
            <v>15</v>
          </cell>
          <cell r="H45">
            <v>477000</v>
          </cell>
        </row>
        <row r="46">
          <cell r="F46">
            <v>0.5</v>
          </cell>
          <cell r="G46">
            <v>15</v>
          </cell>
          <cell r="H46">
            <v>2100000</v>
          </cell>
        </row>
        <row r="47">
          <cell r="F47">
            <v>0.4</v>
          </cell>
          <cell r="G47">
            <v>15</v>
          </cell>
          <cell r="H47">
            <v>1530789.3</v>
          </cell>
        </row>
      </sheetData>
      <sheetData sheetId="68">
        <row r="3">
          <cell r="C3">
            <v>0</v>
          </cell>
        </row>
        <row r="13">
          <cell r="F13">
            <v>13215600.902390938</v>
          </cell>
          <cell r="H13">
            <v>0</v>
          </cell>
          <cell r="I13">
            <v>0</v>
          </cell>
          <cell r="J13">
            <v>0</v>
          </cell>
        </row>
        <row r="14">
          <cell r="F14">
            <v>6757620.5976090599</v>
          </cell>
          <cell r="G14">
            <v>0</v>
          </cell>
          <cell r="H14">
            <v>27937440000</v>
          </cell>
          <cell r="I14">
            <v>350000</v>
          </cell>
        </row>
        <row r="15">
          <cell r="F15">
            <v>13215600.902390938</v>
          </cell>
          <cell r="G15">
            <v>37430977.5</v>
          </cell>
          <cell r="H15">
            <v>888750</v>
          </cell>
          <cell r="I15">
            <v>350000</v>
          </cell>
        </row>
        <row r="16">
          <cell r="F16">
            <v>26724654</v>
          </cell>
          <cell r="G16">
            <v>15</v>
          </cell>
          <cell r="H16">
            <v>1486542.72</v>
          </cell>
        </row>
        <row r="17">
          <cell r="G17">
            <v>24215376.597609062</v>
          </cell>
          <cell r="H17">
            <v>2375292.7199999997</v>
          </cell>
          <cell r="J17">
            <v>38054</v>
          </cell>
        </row>
        <row r="18">
          <cell r="F18">
            <v>3500000</v>
          </cell>
          <cell r="H18">
            <v>10</v>
          </cell>
          <cell r="I18">
            <v>350000</v>
          </cell>
        </row>
        <row r="19">
          <cell r="F19">
            <v>0.66666000000000003</v>
          </cell>
          <cell r="G19">
            <v>18497505</v>
          </cell>
          <cell r="H19">
            <v>83148768.504000008</v>
          </cell>
          <cell r="I19">
            <v>350000</v>
          </cell>
        </row>
        <row r="21">
          <cell r="F21">
            <v>0.5</v>
          </cell>
          <cell r="G21">
            <v>-5717871.5976090617</v>
          </cell>
          <cell r="H21">
            <v>177750</v>
          </cell>
        </row>
        <row r="22">
          <cell r="F22">
            <v>0.4</v>
          </cell>
          <cell r="G22">
            <v>15</v>
          </cell>
          <cell r="H22">
            <v>10</v>
          </cell>
          <cell r="I22">
            <v>350000</v>
          </cell>
        </row>
        <row r="23">
          <cell r="F23">
            <v>0.4</v>
          </cell>
          <cell r="G23">
            <v>15</v>
          </cell>
          <cell r="H23">
            <v>27000</v>
          </cell>
          <cell r="I23">
            <v>350000</v>
          </cell>
        </row>
        <row r="24">
          <cell r="F24">
            <v>0.4</v>
          </cell>
          <cell r="G24">
            <v>15</v>
          </cell>
          <cell r="H24">
            <v>27000</v>
          </cell>
        </row>
        <row r="25">
          <cell r="H25">
            <v>84830439.684000015</v>
          </cell>
          <cell r="J25">
            <v>38084</v>
          </cell>
        </row>
        <row r="26">
          <cell r="F26">
            <v>3500000</v>
          </cell>
          <cell r="H26">
            <v>10</v>
          </cell>
          <cell r="I26">
            <v>350000</v>
          </cell>
        </row>
        <row r="27">
          <cell r="F27">
            <v>0.5</v>
          </cell>
          <cell r="G27">
            <v>15</v>
          </cell>
          <cell r="H27">
            <v>540000</v>
          </cell>
          <cell r="I27">
            <v>350000</v>
          </cell>
        </row>
        <row r="28">
          <cell r="F28">
            <v>0.5</v>
          </cell>
          <cell r="G28">
            <v>15</v>
          </cell>
          <cell r="H28">
            <v>2100000</v>
          </cell>
        </row>
        <row r="29">
          <cell r="F29">
            <v>0.4</v>
          </cell>
          <cell r="G29">
            <v>15</v>
          </cell>
          <cell r="H29">
            <v>1431661.9800000002</v>
          </cell>
        </row>
        <row r="30">
          <cell r="F30">
            <v>0.4</v>
          </cell>
          <cell r="G30">
            <v>15</v>
          </cell>
          <cell r="H30">
            <v>10</v>
          </cell>
          <cell r="I30">
            <v>350000</v>
          </cell>
        </row>
        <row r="31">
          <cell r="F31">
            <v>3500000</v>
          </cell>
          <cell r="H31">
            <v>4098661.9800000004</v>
          </cell>
          <cell r="I31">
            <v>350000</v>
          </cell>
          <cell r="J31">
            <v>38114</v>
          </cell>
        </row>
        <row r="34">
          <cell r="F34">
            <v>0.4</v>
          </cell>
          <cell r="G34">
            <v>15</v>
          </cell>
          <cell r="H34">
            <v>10</v>
          </cell>
          <cell r="I34">
            <v>350000</v>
          </cell>
        </row>
        <row r="35">
          <cell r="F35">
            <v>0.4</v>
          </cell>
          <cell r="G35">
            <v>15</v>
          </cell>
          <cell r="H35">
            <v>27000</v>
          </cell>
          <cell r="I35">
            <v>350000</v>
          </cell>
        </row>
        <row r="36">
          <cell r="F36">
            <v>0.4</v>
          </cell>
          <cell r="G36">
            <v>15</v>
          </cell>
          <cell r="H36">
            <v>27000</v>
          </cell>
        </row>
        <row r="37">
          <cell r="H37">
            <v>1556366.16</v>
          </cell>
          <cell r="J37">
            <v>38145</v>
          </cell>
        </row>
        <row r="38">
          <cell r="F38">
            <v>3500000</v>
          </cell>
          <cell r="H38">
            <v>10</v>
          </cell>
          <cell r="I38">
            <v>350000</v>
          </cell>
        </row>
        <row r="39">
          <cell r="F39">
            <v>0.4</v>
          </cell>
          <cell r="G39">
            <v>15</v>
          </cell>
          <cell r="H39">
            <v>1559868.06</v>
          </cell>
          <cell r="I39">
            <v>350000</v>
          </cell>
        </row>
        <row r="40">
          <cell r="F40">
            <v>0.4</v>
          </cell>
          <cell r="G40">
            <v>15</v>
          </cell>
          <cell r="H40">
            <v>27000</v>
          </cell>
        </row>
        <row r="41">
          <cell r="F41">
            <v>0.4</v>
          </cell>
          <cell r="G41">
            <v>15</v>
          </cell>
          <cell r="H41">
            <v>27000</v>
          </cell>
        </row>
        <row r="42">
          <cell r="F42">
            <v>3500000</v>
          </cell>
          <cell r="H42">
            <v>1613868.06</v>
          </cell>
          <cell r="I42">
            <v>350000</v>
          </cell>
          <cell r="J42">
            <v>38177</v>
          </cell>
        </row>
        <row r="43">
          <cell r="F43">
            <v>3500000</v>
          </cell>
          <cell r="I43">
            <v>350000</v>
          </cell>
        </row>
        <row r="45">
          <cell r="F45">
            <v>0.4</v>
          </cell>
          <cell r="G45">
            <v>15</v>
          </cell>
          <cell r="H45">
            <v>477000</v>
          </cell>
        </row>
        <row r="46">
          <cell r="F46">
            <v>0.5</v>
          </cell>
          <cell r="G46">
            <v>15</v>
          </cell>
          <cell r="H46">
            <v>10</v>
          </cell>
          <cell r="I46">
            <v>350000</v>
          </cell>
        </row>
        <row r="47">
          <cell r="F47">
            <v>0.4</v>
          </cell>
          <cell r="G47">
            <v>15</v>
          </cell>
          <cell r="H47">
            <v>1530789.3</v>
          </cell>
          <cell r="I47">
            <v>350000</v>
          </cell>
        </row>
      </sheetData>
      <sheetData sheetId="69">
        <row r="3">
          <cell r="C3"/>
        </row>
        <row r="13">
          <cell r="F13">
            <v>1582629</v>
          </cell>
          <cell r="H13">
            <v>0</v>
          </cell>
          <cell r="I13">
            <v>0</v>
          </cell>
          <cell r="J13">
            <v>0</v>
          </cell>
        </row>
        <row r="14">
          <cell r="F14">
            <v>6757620.5976090599</v>
          </cell>
          <cell r="G14">
            <v>0</v>
          </cell>
          <cell r="H14">
            <v>27937440000</v>
          </cell>
          <cell r="I14">
            <v>27937440000</v>
          </cell>
          <cell r="J14" t="str">
            <v>û</v>
          </cell>
        </row>
        <row r="15">
          <cell r="F15">
            <v>3500000</v>
          </cell>
          <cell r="G15">
            <v>205103545</v>
          </cell>
          <cell r="H15">
            <v>4176000000</v>
          </cell>
          <cell r="I15">
            <v>4176000000</v>
          </cell>
          <cell r="J15" t="str">
            <v>û</v>
          </cell>
        </row>
        <row r="16">
          <cell r="F16">
            <v>26724654</v>
          </cell>
          <cell r="H16">
            <v>0</v>
          </cell>
        </row>
        <row r="17">
          <cell r="F17">
            <v>0</v>
          </cell>
          <cell r="G17">
            <v>0</v>
          </cell>
          <cell r="H17">
            <v>32113440000</v>
          </cell>
          <cell r="I17">
            <v>32113440000</v>
          </cell>
          <cell r="J17">
            <v>0</v>
          </cell>
        </row>
        <row r="18">
          <cell r="F18">
            <v>3500000</v>
          </cell>
          <cell r="G18" t="str">
            <v>^</v>
          </cell>
          <cell r="H18">
            <v>10</v>
          </cell>
          <cell r="I18">
            <v>350000</v>
          </cell>
          <cell r="J18" t="str">
            <v>^</v>
          </cell>
        </row>
        <row r="19">
          <cell r="F19">
            <v>3500000</v>
          </cell>
          <cell r="I19">
            <v>350000</v>
          </cell>
        </row>
        <row r="22">
          <cell r="F22">
            <v>3500000</v>
          </cell>
          <cell r="H22">
            <v>10</v>
          </cell>
          <cell r="I22">
            <v>350000</v>
          </cell>
        </row>
        <row r="23">
          <cell r="F23">
            <v>3500000</v>
          </cell>
          <cell r="I23">
            <v>350000</v>
          </cell>
        </row>
        <row r="26">
          <cell r="F26">
            <v>3500000</v>
          </cell>
          <cell r="H26">
            <v>10</v>
          </cell>
          <cell r="I26">
            <v>350000</v>
          </cell>
        </row>
        <row r="27">
          <cell r="F27">
            <v>3500000</v>
          </cell>
          <cell r="I27">
            <v>350000</v>
          </cell>
        </row>
        <row r="30">
          <cell r="F30">
            <v>3500000</v>
          </cell>
          <cell r="H30">
            <v>10</v>
          </cell>
          <cell r="I30">
            <v>350000</v>
          </cell>
        </row>
        <row r="31">
          <cell r="F31">
            <v>3500000</v>
          </cell>
          <cell r="I31">
            <v>350000</v>
          </cell>
        </row>
        <row r="34">
          <cell r="F34">
            <v>3500000</v>
          </cell>
          <cell r="H34">
            <v>10</v>
          </cell>
          <cell r="I34">
            <v>350000</v>
          </cell>
        </row>
        <row r="35">
          <cell r="F35">
            <v>3500000</v>
          </cell>
          <cell r="I35">
            <v>350000</v>
          </cell>
        </row>
        <row r="38">
          <cell r="F38">
            <v>3500000</v>
          </cell>
          <cell r="H38">
            <v>10</v>
          </cell>
          <cell r="I38">
            <v>350000</v>
          </cell>
        </row>
        <row r="39">
          <cell r="F39">
            <v>3500000</v>
          </cell>
          <cell r="I39">
            <v>350000</v>
          </cell>
        </row>
        <row r="42">
          <cell r="F42">
            <v>3500000</v>
          </cell>
          <cell r="H42">
            <v>10</v>
          </cell>
          <cell r="I42">
            <v>350000</v>
          </cell>
        </row>
        <row r="43">
          <cell r="F43">
            <v>3500000</v>
          </cell>
          <cell r="I43">
            <v>350000</v>
          </cell>
        </row>
        <row r="46">
          <cell r="F46">
            <v>3500000</v>
          </cell>
          <cell r="H46">
            <v>10</v>
          </cell>
          <cell r="I46">
            <v>350000</v>
          </cell>
        </row>
        <row r="47">
          <cell r="F47">
            <v>3500000</v>
          </cell>
          <cell r="I47">
            <v>350000</v>
          </cell>
        </row>
      </sheetData>
      <sheetData sheetId="70">
        <row r="3">
          <cell r="C3">
            <v>0</v>
          </cell>
        </row>
        <row r="13">
          <cell r="F13">
            <v>1582629</v>
          </cell>
          <cell r="H13">
            <v>0</v>
          </cell>
          <cell r="I13">
            <v>0</v>
          </cell>
          <cell r="J13">
            <v>0</v>
          </cell>
        </row>
        <row r="14">
          <cell r="F14">
            <v>6757620.5976090599</v>
          </cell>
          <cell r="G14">
            <v>0</v>
          </cell>
          <cell r="H14">
            <v>66452582451</v>
          </cell>
          <cell r="I14">
            <v>73341143938</v>
          </cell>
          <cell r="J14">
            <v>6888561487</v>
          </cell>
        </row>
        <row r="15">
          <cell r="F15">
            <v>0.5</v>
          </cell>
          <cell r="G15">
            <v>205103545</v>
          </cell>
          <cell r="H15">
            <v>0</v>
          </cell>
          <cell r="I15">
            <v>0</v>
          </cell>
          <cell r="J15">
            <v>3218466</v>
          </cell>
        </row>
        <row r="16">
          <cell r="F16">
            <v>0</v>
          </cell>
          <cell r="G16">
            <v>0</v>
          </cell>
          <cell r="H16">
            <v>66452582451</v>
          </cell>
          <cell r="I16">
            <v>73341143938</v>
          </cell>
          <cell r="J16">
            <v>6888561487</v>
          </cell>
        </row>
        <row r="17">
          <cell r="F17">
            <v>650000</v>
          </cell>
          <cell r="G17">
            <v>205103545</v>
          </cell>
          <cell r="H17">
            <v>495000</v>
          </cell>
          <cell r="I17">
            <v>0</v>
          </cell>
          <cell r="J17">
            <v>495000</v>
          </cell>
        </row>
        <row r="18">
          <cell r="G18" t="str">
            <v>^</v>
          </cell>
          <cell r="H18">
            <v>750000</v>
          </cell>
          <cell r="I18">
            <v>750000</v>
          </cell>
          <cell r="J18" t="str">
            <v>^</v>
          </cell>
        </row>
        <row r="19">
          <cell r="J19">
            <v>183758429.60000002</v>
          </cell>
        </row>
        <row r="20">
          <cell r="J20">
            <v>1611257.9</v>
          </cell>
        </row>
        <row r="21">
          <cell r="F21">
            <v>641208</v>
          </cell>
          <cell r="I21">
            <v>0</v>
          </cell>
        </row>
        <row r="22">
          <cell r="G22">
            <v>0</v>
          </cell>
          <cell r="H22">
            <v>7741351670</v>
          </cell>
          <cell r="I22">
            <v>4672474992.6000004</v>
          </cell>
        </row>
        <row r="23">
          <cell r="F23">
            <v>4587600</v>
          </cell>
        </row>
        <row r="24">
          <cell r="F24">
            <v>13195500</v>
          </cell>
        </row>
        <row r="25">
          <cell r="F25">
            <v>88260</v>
          </cell>
          <cell r="G25" t="str">
            <v>10-1-1</v>
          </cell>
        </row>
        <row r="26">
          <cell r="F26">
            <v>448372</v>
          </cell>
          <cell r="G26" t="str">
            <v>10-2</v>
          </cell>
        </row>
        <row r="27">
          <cell r="G27" t="str">
            <v>10</v>
          </cell>
        </row>
        <row r="28">
          <cell r="F28">
            <v>20640</v>
          </cell>
          <cell r="I28" t="str">
            <v>AA</v>
          </cell>
        </row>
        <row r="29">
          <cell r="I29" t="str">
            <v>AA-2</v>
          </cell>
        </row>
        <row r="30">
          <cell r="G30" t="str">
            <v>10-1</v>
          </cell>
          <cell r="I30" t="str">
            <v>AA-1</v>
          </cell>
        </row>
        <row r="31">
          <cell r="G31" t="str">
            <v>10-1-1</v>
          </cell>
        </row>
        <row r="32">
          <cell r="F32">
            <v>995620</v>
          </cell>
          <cell r="I32" t="str">
            <v>AA-1-1</v>
          </cell>
        </row>
        <row r="33">
          <cell r="F33">
            <v>111600</v>
          </cell>
        </row>
        <row r="35">
          <cell r="H35" t="str">
            <v xml:space="preserve"> </v>
          </cell>
        </row>
        <row r="36">
          <cell r="F36">
            <v>2320850</v>
          </cell>
        </row>
        <row r="37">
          <cell r="F37">
            <v>122790</v>
          </cell>
        </row>
        <row r="43">
          <cell r="F43">
            <v>14762700</v>
          </cell>
        </row>
        <row r="44">
          <cell r="F44">
            <v>1132700</v>
          </cell>
        </row>
        <row r="45">
          <cell r="F45">
            <v>3674150</v>
          </cell>
        </row>
        <row r="46">
          <cell r="F46">
            <v>2719600</v>
          </cell>
        </row>
        <row r="47">
          <cell r="F47">
            <v>1758800</v>
          </cell>
        </row>
      </sheetData>
      <sheetData sheetId="71">
        <row r="13">
          <cell r="F13">
            <v>9090</v>
          </cell>
        </row>
      </sheetData>
      <sheetData sheetId="72">
        <row r="13">
          <cell r="F13">
            <v>13215600.902390938</v>
          </cell>
        </row>
      </sheetData>
      <sheetData sheetId="73">
        <row r="3">
          <cell r="C3">
            <v>0</v>
          </cell>
        </row>
      </sheetData>
      <sheetData sheetId="74">
        <row r="3">
          <cell r="C3">
            <v>0</v>
          </cell>
        </row>
      </sheetData>
      <sheetData sheetId="75">
        <row r="3">
          <cell r="C3"/>
        </row>
      </sheetData>
      <sheetData sheetId="76">
        <row r="13">
          <cell r="F13">
            <v>33343597</v>
          </cell>
        </row>
      </sheetData>
      <sheetData sheetId="77">
        <row r="13">
          <cell r="F13">
            <v>1582629</v>
          </cell>
        </row>
      </sheetData>
      <sheetData sheetId="78">
        <row r="13">
          <cell r="F13">
            <v>33343597</v>
          </cell>
        </row>
      </sheetData>
      <sheetData sheetId="79">
        <row r="13">
          <cell r="F13">
            <v>1582629</v>
          </cell>
        </row>
      </sheetData>
      <sheetData sheetId="80">
        <row r="13">
          <cell r="F13">
            <v>13215600.902390938</v>
          </cell>
        </row>
      </sheetData>
      <sheetData sheetId="81">
        <row r="13">
          <cell r="F13">
            <v>13215600.902390938</v>
          </cell>
        </row>
      </sheetData>
      <sheetData sheetId="82">
        <row r="3">
          <cell r="C3">
            <v>0</v>
          </cell>
        </row>
      </sheetData>
      <sheetData sheetId="83">
        <row r="3">
          <cell r="C3"/>
        </row>
      </sheetData>
      <sheetData sheetId="84">
        <row r="3">
          <cell r="C3">
            <v>0</v>
          </cell>
        </row>
      </sheetData>
      <sheetData sheetId="85">
        <row r="13">
          <cell r="F13">
            <v>33343597</v>
          </cell>
        </row>
      </sheetData>
      <sheetData sheetId="86">
        <row r="13">
          <cell r="F13">
            <v>9090</v>
          </cell>
        </row>
      </sheetData>
      <sheetData sheetId="87">
        <row r="13">
          <cell r="F13">
            <v>33343597</v>
          </cell>
        </row>
      </sheetData>
      <sheetData sheetId="88">
        <row r="3">
          <cell r="C3" t="str">
            <v xml:space="preserve"> </v>
          </cell>
        </row>
      </sheetData>
      <sheetData sheetId="89">
        <row r="3">
          <cell r="C3">
            <v>0</v>
          </cell>
        </row>
      </sheetData>
      <sheetData sheetId="90">
        <row r="3">
          <cell r="C3">
            <v>0</v>
          </cell>
        </row>
      </sheetData>
      <sheetData sheetId="91">
        <row r="13">
          <cell r="F13">
            <v>1582629</v>
          </cell>
        </row>
      </sheetData>
      <sheetData sheetId="92">
        <row r="13">
          <cell r="F13">
            <v>9090</v>
          </cell>
        </row>
      </sheetData>
      <sheetData sheetId="93">
        <row r="13">
          <cell r="F13">
            <v>13215600.902390938</v>
          </cell>
        </row>
      </sheetData>
      <sheetData sheetId="94">
        <row r="3">
          <cell r="C3">
            <v>0</v>
          </cell>
        </row>
      </sheetData>
      <sheetData sheetId="95">
        <row r="3">
          <cell r="C3">
            <v>0</v>
          </cell>
        </row>
      </sheetData>
      <sheetData sheetId="96">
        <row r="3">
          <cell r="C3">
            <v>0</v>
          </cell>
        </row>
      </sheetData>
      <sheetData sheetId="97">
        <row r="13">
          <cell r="F13">
            <v>9090</v>
          </cell>
        </row>
      </sheetData>
      <sheetData sheetId="98">
        <row r="13">
          <cell r="F13">
            <v>33343597</v>
          </cell>
        </row>
      </sheetData>
      <sheetData sheetId="99">
        <row r="13">
          <cell r="F13">
            <v>9090</v>
          </cell>
        </row>
      </sheetData>
      <sheetData sheetId="100">
        <row r="13">
          <cell r="F13">
            <v>1582629</v>
          </cell>
        </row>
      </sheetData>
      <sheetData sheetId="101">
        <row r="13">
          <cell r="F13">
            <v>33343597</v>
          </cell>
        </row>
      </sheetData>
      <sheetData sheetId="102">
        <row r="13">
          <cell r="F13">
            <v>13215600.902390938</v>
          </cell>
        </row>
      </sheetData>
      <sheetData sheetId="103">
        <row r="13">
          <cell r="F13">
            <v>9090</v>
          </cell>
        </row>
      </sheetData>
      <sheetData sheetId="104">
        <row r="13">
          <cell r="F13">
            <v>33343597</v>
          </cell>
        </row>
      </sheetData>
      <sheetData sheetId="105">
        <row r="13">
          <cell r="F13">
            <v>33343597</v>
          </cell>
        </row>
      </sheetData>
      <sheetData sheetId="106">
        <row r="13">
          <cell r="F13">
            <v>33343597</v>
          </cell>
        </row>
      </sheetData>
      <sheetData sheetId="107">
        <row r="13">
          <cell r="F13">
            <v>13215600.902390938</v>
          </cell>
        </row>
      </sheetData>
      <sheetData sheetId="108">
        <row r="13">
          <cell r="F13">
            <v>1582629</v>
          </cell>
        </row>
      </sheetData>
      <sheetData sheetId="109">
        <row r="13">
          <cell r="F13">
            <v>9090</v>
          </cell>
        </row>
      </sheetData>
      <sheetData sheetId="110">
        <row r="13">
          <cell r="F13">
            <v>1582629</v>
          </cell>
        </row>
      </sheetData>
      <sheetData sheetId="111">
        <row r="13">
          <cell r="F13">
            <v>9090</v>
          </cell>
        </row>
      </sheetData>
      <sheetData sheetId="112">
        <row r="13">
          <cell r="F13">
            <v>13215600.902390938</v>
          </cell>
        </row>
      </sheetData>
      <sheetData sheetId="113">
        <row r="13">
          <cell r="F13">
            <v>33343597</v>
          </cell>
        </row>
      </sheetData>
      <sheetData sheetId="114">
        <row r="13">
          <cell r="F13">
            <v>9090</v>
          </cell>
        </row>
      </sheetData>
      <sheetData sheetId="115">
        <row r="13">
          <cell r="F13">
            <v>9090</v>
          </cell>
        </row>
      </sheetData>
      <sheetData sheetId="116">
        <row r="13">
          <cell r="F13">
            <v>33343597</v>
          </cell>
        </row>
      </sheetData>
      <sheetData sheetId="117">
        <row r="13">
          <cell r="F13">
            <v>33343597</v>
          </cell>
        </row>
      </sheetData>
      <sheetData sheetId="118">
        <row r="13">
          <cell r="F13">
            <v>33343597</v>
          </cell>
        </row>
      </sheetData>
      <sheetData sheetId="119">
        <row r="13">
          <cell r="F13">
            <v>33343597</v>
          </cell>
        </row>
      </sheetData>
      <sheetData sheetId="120">
        <row r="13">
          <cell r="F13">
            <v>33343597</v>
          </cell>
        </row>
      </sheetData>
      <sheetData sheetId="121">
        <row r="13">
          <cell r="F13">
            <v>13215600.902390938</v>
          </cell>
        </row>
      </sheetData>
      <sheetData sheetId="122">
        <row r="13">
          <cell r="F13">
            <v>13215600.902390938</v>
          </cell>
        </row>
      </sheetData>
      <sheetData sheetId="123">
        <row r="13">
          <cell r="F13">
            <v>9090</v>
          </cell>
        </row>
      </sheetData>
      <sheetData sheetId="124">
        <row r="13">
          <cell r="F13">
            <v>13215600.902390938</v>
          </cell>
        </row>
      </sheetData>
      <sheetData sheetId="125">
        <row r="13">
          <cell r="F13">
            <v>33343597</v>
          </cell>
        </row>
      </sheetData>
      <sheetData sheetId="126">
        <row r="13">
          <cell r="F13">
            <v>9090</v>
          </cell>
        </row>
      </sheetData>
      <sheetData sheetId="127">
        <row r="13">
          <cell r="F13">
            <v>33343597</v>
          </cell>
        </row>
      </sheetData>
      <sheetData sheetId="128">
        <row r="13">
          <cell r="F13">
            <v>9090</v>
          </cell>
        </row>
      </sheetData>
      <sheetData sheetId="129">
        <row r="13">
          <cell r="F13">
            <v>33343597</v>
          </cell>
        </row>
      </sheetData>
      <sheetData sheetId="130">
        <row r="13">
          <cell r="F13">
            <v>33343597</v>
          </cell>
        </row>
      </sheetData>
      <sheetData sheetId="131">
        <row r="13">
          <cell r="F13">
            <v>1582629</v>
          </cell>
        </row>
      </sheetData>
      <sheetData sheetId="132">
        <row r="13">
          <cell r="F13">
            <v>13215600.902390938</v>
          </cell>
        </row>
      </sheetData>
      <sheetData sheetId="133">
        <row r="13">
          <cell r="F13">
            <v>13215600.902390938</v>
          </cell>
        </row>
      </sheetData>
      <sheetData sheetId="134">
        <row r="13">
          <cell r="F13">
            <v>1582629</v>
          </cell>
        </row>
      </sheetData>
      <sheetData sheetId="135">
        <row r="13">
          <cell r="F13">
            <v>33343597</v>
          </cell>
        </row>
      </sheetData>
      <sheetData sheetId="136">
        <row r="13">
          <cell r="F13">
            <v>9090</v>
          </cell>
        </row>
      </sheetData>
      <sheetData sheetId="137">
        <row r="13">
          <cell r="F13">
            <v>33343597</v>
          </cell>
        </row>
      </sheetData>
      <sheetData sheetId="138">
        <row r="13">
          <cell r="F13">
            <v>33343597</v>
          </cell>
        </row>
      </sheetData>
      <sheetData sheetId="139">
        <row r="13">
          <cell r="F13">
            <v>33343597</v>
          </cell>
        </row>
      </sheetData>
      <sheetData sheetId="140">
        <row r="13">
          <cell r="F13">
            <v>9090</v>
          </cell>
        </row>
      </sheetData>
      <sheetData sheetId="141">
        <row r="13">
          <cell r="F13">
            <v>13215600.902390938</v>
          </cell>
        </row>
      </sheetData>
      <sheetData sheetId="142">
        <row r="13">
          <cell r="F13">
            <v>33343597</v>
          </cell>
        </row>
      </sheetData>
      <sheetData sheetId="143">
        <row r="13">
          <cell r="F13">
            <v>1582629</v>
          </cell>
        </row>
      </sheetData>
      <sheetData sheetId="144">
        <row r="13">
          <cell r="F13">
            <v>13215600.902390938</v>
          </cell>
        </row>
      </sheetData>
      <sheetData sheetId="145">
        <row r="13">
          <cell r="F13">
            <v>1582629</v>
          </cell>
        </row>
      </sheetData>
      <sheetData sheetId="146">
        <row r="13">
          <cell r="F13">
            <v>33343597</v>
          </cell>
        </row>
      </sheetData>
      <sheetData sheetId="147">
        <row r="13">
          <cell r="F13">
            <v>9090</v>
          </cell>
        </row>
      </sheetData>
      <sheetData sheetId="148">
        <row r="13">
          <cell r="F13">
            <v>33343597</v>
          </cell>
        </row>
      </sheetData>
      <sheetData sheetId="149">
        <row r="13">
          <cell r="F13">
            <v>9090</v>
          </cell>
        </row>
      </sheetData>
      <sheetData sheetId="150">
        <row r="13">
          <cell r="F13">
            <v>33343597</v>
          </cell>
        </row>
      </sheetData>
      <sheetData sheetId="151">
        <row r="13">
          <cell r="F13">
            <v>33343597</v>
          </cell>
        </row>
      </sheetData>
      <sheetData sheetId="152">
        <row r="13">
          <cell r="F13">
            <v>1582629</v>
          </cell>
        </row>
      </sheetData>
      <sheetData sheetId="153">
        <row r="13">
          <cell r="F13">
            <v>13215600.902390938</v>
          </cell>
        </row>
      </sheetData>
      <sheetData sheetId="154">
        <row r="13">
          <cell r="F13">
            <v>1582629</v>
          </cell>
        </row>
      </sheetData>
      <sheetData sheetId="155" refreshError="1"/>
      <sheetData sheetId="156" refreshError="1"/>
      <sheetData sheetId="157" refreshError="1"/>
      <sheetData sheetId="158" refreshError="1"/>
      <sheetData sheetId="159">
        <row r="13">
          <cell r="F13">
            <v>1582629</v>
          </cell>
        </row>
      </sheetData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>
        <row r="13">
          <cell r="F13">
            <v>1582629</v>
          </cell>
        </row>
      </sheetData>
      <sheetData sheetId="174"/>
      <sheetData sheetId="175"/>
      <sheetData sheetId="176"/>
      <sheetData sheetId="177"/>
      <sheetData sheetId="178"/>
      <sheetData sheetId="179"/>
      <sheetData sheetId="180"/>
      <sheetData sheetId="181">
        <row r="13">
          <cell r="F13">
            <v>9090</v>
          </cell>
        </row>
      </sheetData>
      <sheetData sheetId="182"/>
      <sheetData sheetId="183"/>
      <sheetData sheetId="184"/>
      <sheetData sheetId="185"/>
      <sheetData sheetId="186"/>
      <sheetData sheetId="187"/>
      <sheetData sheetId="188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>
        <row r="13">
          <cell r="F13">
            <v>33343597</v>
          </cell>
        </row>
      </sheetData>
      <sheetData sheetId="207">
        <row r="13">
          <cell r="F13">
            <v>33343597</v>
          </cell>
        </row>
      </sheetData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-C"/>
      <sheetName val="BS-P"/>
      <sheetName val="IS-C"/>
      <sheetName val="IS-P"/>
      <sheetName val="SE-C"/>
      <sheetName val="SE-P"/>
      <sheetName val="CF-C"/>
      <sheetName val="CF-P"/>
      <sheetName val="Mutation CF"/>
      <sheetName val="Detail-C+P"/>
      <sheetName val="Catatan-C"/>
      <sheetName val="Catatan-P"/>
      <sheetName val="Investment-P"/>
      <sheetName val="FA-C"/>
      <sheetName val="FA-P"/>
      <sheetName val="Retained Earnings"/>
      <sheetName val="Intercompany-C"/>
      <sheetName val="Intercompany-P"/>
      <sheetName val="Restructuring"/>
      <sheetName val="Foreign Currency-C"/>
      <sheetName val="Foreign Currency-P"/>
      <sheetName val="Allowance-P"/>
      <sheetName val="Freeze+Resticted fund"/>
      <sheetName val="Consolidation Entries"/>
      <sheetName val="Combine Entries"/>
      <sheetName val="CAJE-CRJE BLOK I"/>
      <sheetName val="EXCHANGE RATE"/>
      <sheetName val="FA-C (2)"/>
      <sheetName val="Freeze Account"/>
      <sheetName val="GT_Custom"/>
      <sheetName val="BS-RTI"/>
      <sheetName val="IS-RTI"/>
      <sheetName val="SE-RTI"/>
      <sheetName val="Catatan-RTI"/>
      <sheetName val="FA-RTI"/>
      <sheetName val="Rekon-Fiskal"/>
      <sheetName val="Detail-RTI"/>
      <sheetName val="Account Payable"/>
      <sheetName val="Original Currency"/>
      <sheetName val="CAJE+CRJE-RTI"/>
      <sheetName val="PAJE-RTI"/>
      <sheetName val="PRJE-RTI"/>
      <sheetName val="T-ACC-RTI"/>
      <sheetName val="Data Fiskal"/>
      <sheetName val="DIT"/>
      <sheetName val="Rugi Fiskal"/>
      <sheetName val="Mutation CF-BE"/>
      <sheetName val="ID-CF-RTI"/>
      <sheetName val="Loans-Principal"/>
      <sheetName val="Gain on Restructuring"/>
      <sheetName val="SUMMARY RATIO"/>
      <sheetName val="Analytical"/>
      <sheetName val="SE_C"/>
      <sheetName val="Revenue (10)"/>
      <sheetName val="Links"/>
      <sheetName val="Lead"/>
      <sheetName val="Parameter"/>
      <sheetName val="Eingab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_12"/>
      <sheetName val="20"/>
      <sheetName val="2-1"/>
      <sheetName val="11-12"/>
      <sheetName val="Vouch(20-1)"/>
      <sheetName val="Direct Labor 20-2"/>
      <sheetName val="Mntah"/>
    </sheetNames>
    <sheetDataSet>
      <sheetData sheetId="0"/>
      <sheetData sheetId="1" refreshError="1"/>
      <sheetData sheetId="2" refreshError="1"/>
      <sheetData sheetId="3" refreshError="1">
        <row r="7">
          <cell r="A7">
            <v>30000000</v>
          </cell>
          <cell r="B7" t="str">
            <v>COST OF GOODS SOLD.</v>
          </cell>
          <cell r="C7">
            <v>51556818528</v>
          </cell>
          <cell r="D7">
            <v>0</v>
          </cell>
          <cell r="E7">
            <v>6189604856</v>
          </cell>
          <cell r="F7">
            <v>592010584</v>
          </cell>
          <cell r="G7">
            <v>57154412800</v>
          </cell>
          <cell r="H7">
            <v>0</v>
          </cell>
          <cell r="J7" t="str">
            <v>30.00.0000</v>
          </cell>
          <cell r="K7" t="str">
            <v>COST OF GOODS SOLD.</v>
          </cell>
          <cell r="L7">
            <v>57154412800</v>
          </cell>
          <cell r="M7">
            <v>0</v>
          </cell>
          <cell r="N7">
            <v>10382882093</v>
          </cell>
          <cell r="O7">
            <v>801649712</v>
          </cell>
          <cell r="P7">
            <v>66735645181</v>
          </cell>
          <cell r="Q7">
            <v>0</v>
          </cell>
          <cell r="R7" t="b">
            <v>0</v>
          </cell>
          <cell r="T7">
            <v>16572486949</v>
          </cell>
          <cell r="U7">
            <v>1393660296</v>
          </cell>
          <cell r="V7">
            <v>66735645181</v>
          </cell>
        </row>
        <row r="8">
          <cell r="A8">
            <v>30010000</v>
          </cell>
          <cell r="B8" t="str">
            <v>BASE COST</v>
          </cell>
          <cell r="C8">
            <v>51556818528</v>
          </cell>
          <cell r="D8">
            <v>0</v>
          </cell>
          <cell r="E8">
            <v>5597594272</v>
          </cell>
          <cell r="F8">
            <v>0</v>
          </cell>
          <cell r="G8">
            <v>57154412800</v>
          </cell>
          <cell r="H8">
            <v>0</v>
          </cell>
          <cell r="J8" t="str">
            <v>30.01.0000</v>
          </cell>
          <cell r="K8" t="str">
            <v>BASE COST</v>
          </cell>
          <cell r="L8">
            <v>57154412800</v>
          </cell>
          <cell r="M8">
            <v>0</v>
          </cell>
          <cell r="N8">
            <v>9581232381</v>
          </cell>
          <cell r="O8">
            <v>0</v>
          </cell>
          <cell r="P8">
            <v>66735645181</v>
          </cell>
          <cell r="Q8">
            <v>0</v>
          </cell>
          <cell r="R8" t="b">
            <v>0</v>
          </cell>
          <cell r="T8">
            <v>15178826653</v>
          </cell>
          <cell r="U8">
            <v>0</v>
          </cell>
          <cell r="V8">
            <v>66735645181</v>
          </cell>
        </row>
        <row r="9">
          <cell r="A9">
            <v>30010100</v>
          </cell>
          <cell r="B9" t="str">
            <v>BASE COST-E 100</v>
          </cell>
          <cell r="C9">
            <v>17611131015</v>
          </cell>
          <cell r="D9">
            <v>0</v>
          </cell>
          <cell r="E9">
            <v>345965163</v>
          </cell>
          <cell r="F9">
            <v>0</v>
          </cell>
          <cell r="G9">
            <v>17957096178</v>
          </cell>
          <cell r="H9">
            <v>0</v>
          </cell>
          <cell r="J9" t="str">
            <v>30.01.0100</v>
          </cell>
          <cell r="K9" t="str">
            <v>BASE COST-E 100</v>
          </cell>
          <cell r="L9">
            <v>17957096178</v>
          </cell>
          <cell r="M9">
            <v>0</v>
          </cell>
          <cell r="N9">
            <v>672544285</v>
          </cell>
          <cell r="O9">
            <v>0</v>
          </cell>
          <cell r="P9">
            <v>18629640463</v>
          </cell>
          <cell r="Q9">
            <v>0</v>
          </cell>
          <cell r="R9" t="b">
            <v>0</v>
          </cell>
          <cell r="T9">
            <v>1018509448</v>
          </cell>
          <cell r="U9">
            <v>0</v>
          </cell>
          <cell r="V9">
            <v>18629640463</v>
          </cell>
        </row>
        <row r="10">
          <cell r="A10">
            <v>30010200</v>
          </cell>
          <cell r="B10" t="str">
            <v>BASE COST-MULTI PLATE</v>
          </cell>
          <cell r="C10">
            <v>5849184171</v>
          </cell>
          <cell r="D10">
            <v>0</v>
          </cell>
          <cell r="E10">
            <v>498869152</v>
          </cell>
          <cell r="F10">
            <v>0</v>
          </cell>
          <cell r="G10">
            <v>6348053323</v>
          </cell>
          <cell r="H10">
            <v>0</v>
          </cell>
          <cell r="J10" t="str">
            <v>30.01.0200</v>
          </cell>
          <cell r="K10" t="str">
            <v>BASE COST-MULTI PLATE</v>
          </cell>
          <cell r="L10">
            <v>6348053323</v>
          </cell>
          <cell r="M10">
            <v>0</v>
          </cell>
          <cell r="N10">
            <v>2359568794</v>
          </cell>
          <cell r="O10">
            <v>0</v>
          </cell>
          <cell r="P10">
            <v>8707622117</v>
          </cell>
          <cell r="Q10">
            <v>0</v>
          </cell>
          <cell r="R10" t="b">
            <v>0</v>
          </cell>
          <cell r="T10">
            <v>2858437946</v>
          </cell>
          <cell r="U10">
            <v>0</v>
          </cell>
          <cell r="V10">
            <v>8707622117</v>
          </cell>
        </row>
        <row r="11">
          <cell r="A11">
            <v>30010300</v>
          </cell>
          <cell r="B11" t="str">
            <v>BASE COST-BEAM</v>
          </cell>
          <cell r="C11">
            <v>4459764348</v>
          </cell>
          <cell r="D11">
            <v>0</v>
          </cell>
          <cell r="E11">
            <v>128953992</v>
          </cell>
          <cell r="F11">
            <v>0</v>
          </cell>
          <cell r="G11">
            <v>4588718340</v>
          </cell>
          <cell r="H11">
            <v>0</v>
          </cell>
          <cell r="J11" t="str">
            <v>30.01.0300</v>
          </cell>
          <cell r="K11" t="str">
            <v>BASE COST-BEAM</v>
          </cell>
          <cell r="L11">
            <v>4588718340</v>
          </cell>
          <cell r="M11">
            <v>0</v>
          </cell>
          <cell r="N11">
            <v>303818587</v>
          </cell>
          <cell r="O11">
            <v>0</v>
          </cell>
          <cell r="P11">
            <v>4892536927</v>
          </cell>
          <cell r="Q11">
            <v>0</v>
          </cell>
          <cell r="R11" t="b">
            <v>0</v>
          </cell>
          <cell r="T11">
            <v>432772579</v>
          </cell>
          <cell r="U11">
            <v>0</v>
          </cell>
          <cell r="V11">
            <v>4892536927</v>
          </cell>
        </row>
        <row r="12">
          <cell r="A12">
            <v>30010400</v>
          </cell>
          <cell r="B12" t="str">
            <v>BASE COST-POST</v>
          </cell>
          <cell r="C12">
            <v>4619043059</v>
          </cell>
          <cell r="D12">
            <v>0</v>
          </cell>
          <cell r="E12">
            <v>99632302</v>
          </cell>
          <cell r="F12">
            <v>0</v>
          </cell>
          <cell r="G12">
            <v>4718675361</v>
          </cell>
          <cell r="H12">
            <v>0</v>
          </cell>
          <cell r="J12" t="str">
            <v>30.01.0400</v>
          </cell>
          <cell r="K12" t="str">
            <v>BASE COST-POST</v>
          </cell>
          <cell r="L12">
            <v>4718675361</v>
          </cell>
          <cell r="M12">
            <v>0</v>
          </cell>
          <cell r="N12">
            <v>95274073</v>
          </cell>
          <cell r="O12">
            <v>0</v>
          </cell>
          <cell r="P12">
            <v>4813949434</v>
          </cell>
          <cell r="Q12">
            <v>0</v>
          </cell>
          <cell r="R12" t="b">
            <v>0</v>
          </cell>
          <cell r="T12">
            <v>194906375</v>
          </cell>
          <cell r="U12">
            <v>0</v>
          </cell>
          <cell r="V12">
            <v>4813949434</v>
          </cell>
        </row>
        <row r="13">
          <cell r="A13">
            <v>30010500</v>
          </cell>
          <cell r="B13" t="str">
            <v>BASE COST-BLOCK PIECE</v>
          </cell>
          <cell r="C13">
            <v>153981916</v>
          </cell>
          <cell r="D13">
            <v>0</v>
          </cell>
          <cell r="E13">
            <v>5035921</v>
          </cell>
          <cell r="F13">
            <v>0</v>
          </cell>
          <cell r="G13">
            <v>159017837</v>
          </cell>
          <cell r="H13">
            <v>0</v>
          </cell>
          <cell r="J13" t="str">
            <v>30.01.0500</v>
          </cell>
          <cell r="K13" t="str">
            <v>BASE COST-BLOCK PIECE</v>
          </cell>
          <cell r="L13">
            <v>159017837</v>
          </cell>
          <cell r="M13">
            <v>0</v>
          </cell>
          <cell r="N13">
            <v>8920373</v>
          </cell>
          <cell r="O13">
            <v>0</v>
          </cell>
          <cell r="P13">
            <v>167938210</v>
          </cell>
          <cell r="Q13">
            <v>0</v>
          </cell>
          <cell r="R13" t="b">
            <v>0</v>
          </cell>
          <cell r="T13">
            <v>13956294</v>
          </cell>
          <cell r="U13">
            <v>0</v>
          </cell>
          <cell r="V13">
            <v>167938210</v>
          </cell>
        </row>
        <row r="14">
          <cell r="A14">
            <v>30011600</v>
          </cell>
          <cell r="B14" t="str">
            <v>BASE COST-TERMINAL END</v>
          </cell>
          <cell r="C14">
            <v>22797070</v>
          </cell>
          <cell r="D14">
            <v>0</v>
          </cell>
          <cell r="E14">
            <v>982064</v>
          </cell>
          <cell r="F14">
            <v>0</v>
          </cell>
          <cell r="G14">
            <v>23779134</v>
          </cell>
          <cell r="H14">
            <v>0</v>
          </cell>
          <cell r="J14" t="str">
            <v>30.01.1600</v>
          </cell>
          <cell r="K14" t="str">
            <v>BASE COST-TERMINAL END</v>
          </cell>
          <cell r="L14">
            <v>23779134</v>
          </cell>
          <cell r="M14">
            <v>0</v>
          </cell>
          <cell r="N14">
            <v>629115</v>
          </cell>
          <cell r="O14">
            <v>0</v>
          </cell>
          <cell r="P14">
            <v>24408249</v>
          </cell>
          <cell r="Q14">
            <v>0</v>
          </cell>
          <cell r="R14" t="b">
            <v>0</v>
          </cell>
          <cell r="T14">
            <v>1611179</v>
          </cell>
          <cell r="U14">
            <v>0</v>
          </cell>
          <cell r="V14">
            <v>24408249</v>
          </cell>
        </row>
        <row r="15">
          <cell r="A15">
            <v>30011700</v>
          </cell>
          <cell r="B15" t="str">
            <v>BASE COST-JOB FABRICATION</v>
          </cell>
          <cell r="C15">
            <v>18840916949</v>
          </cell>
          <cell r="D15">
            <v>0</v>
          </cell>
          <cell r="E15">
            <v>4518155678</v>
          </cell>
          <cell r="F15">
            <v>0</v>
          </cell>
          <cell r="G15">
            <v>23359072627</v>
          </cell>
          <cell r="H15">
            <v>0</v>
          </cell>
          <cell r="J15" t="str">
            <v>30.01.1700</v>
          </cell>
          <cell r="K15" t="str">
            <v>BASE COST-JOB FABRICATION</v>
          </cell>
          <cell r="L15">
            <v>23359072627</v>
          </cell>
          <cell r="M15">
            <v>0</v>
          </cell>
          <cell r="N15">
            <v>6140477154</v>
          </cell>
          <cell r="O15">
            <v>0</v>
          </cell>
          <cell r="P15">
            <v>29499549781</v>
          </cell>
          <cell r="Q15">
            <v>0</v>
          </cell>
          <cell r="R15" t="b">
            <v>0</v>
          </cell>
          <cell r="T15">
            <v>10658632832</v>
          </cell>
          <cell r="U15">
            <v>0</v>
          </cell>
          <cell r="V15">
            <v>29499549781</v>
          </cell>
        </row>
        <row r="17">
          <cell r="A17">
            <v>30020000</v>
          </cell>
          <cell r="B17" t="str">
            <v>STORAGE / WAREHOUSE</v>
          </cell>
          <cell r="C17">
            <v>0</v>
          </cell>
          <cell r="D17">
            <v>0</v>
          </cell>
          <cell r="E17">
            <v>250553448</v>
          </cell>
          <cell r="F17">
            <v>250553448</v>
          </cell>
          <cell r="G17">
            <v>0</v>
          </cell>
          <cell r="H17">
            <v>0</v>
          </cell>
          <cell r="J17" t="str">
            <v>30.02.0000</v>
          </cell>
          <cell r="K17" t="str">
            <v>STORAGE / WAREHOUSE</v>
          </cell>
          <cell r="L17">
            <v>0</v>
          </cell>
          <cell r="M17">
            <v>0</v>
          </cell>
          <cell r="N17">
            <v>322793430</v>
          </cell>
          <cell r="O17">
            <v>322793430</v>
          </cell>
          <cell r="P17">
            <v>0</v>
          </cell>
          <cell r="Q17">
            <v>0</v>
          </cell>
          <cell r="R17" t="b">
            <v>0</v>
          </cell>
          <cell r="T17">
            <v>573346878</v>
          </cell>
          <cell r="U17">
            <v>573346878</v>
          </cell>
          <cell r="V17">
            <v>0</v>
          </cell>
        </row>
        <row r="18">
          <cell r="A18">
            <v>30020100</v>
          </cell>
          <cell r="B18" t="str">
            <v>SALARIES</v>
          </cell>
          <cell r="C18">
            <v>64377522</v>
          </cell>
          <cell r="D18">
            <v>0</v>
          </cell>
          <cell r="E18">
            <v>4410381</v>
          </cell>
          <cell r="F18">
            <v>0</v>
          </cell>
          <cell r="G18">
            <v>68787903</v>
          </cell>
          <cell r="H18">
            <v>0</v>
          </cell>
          <cell r="J18" t="str">
            <v>30.02.0100</v>
          </cell>
          <cell r="K18" t="str">
            <v>SALARIES</v>
          </cell>
          <cell r="L18">
            <v>68787903</v>
          </cell>
          <cell r="M18">
            <v>0</v>
          </cell>
          <cell r="N18">
            <v>4410381</v>
          </cell>
          <cell r="O18">
            <v>0</v>
          </cell>
          <cell r="P18">
            <v>73198284</v>
          </cell>
          <cell r="Q18">
            <v>0</v>
          </cell>
          <cell r="R18" t="b">
            <v>0</v>
          </cell>
          <cell r="T18">
            <v>8820762</v>
          </cell>
          <cell r="U18">
            <v>0</v>
          </cell>
          <cell r="V18">
            <v>73198284</v>
          </cell>
        </row>
        <row r="19">
          <cell r="A19">
            <v>30020200</v>
          </cell>
          <cell r="B19" t="str">
            <v>LEBARAN BONUS</v>
          </cell>
          <cell r="C19">
            <v>6066036</v>
          </cell>
          <cell r="D19">
            <v>0</v>
          </cell>
          <cell r="E19">
            <v>0</v>
          </cell>
          <cell r="F19">
            <v>0</v>
          </cell>
          <cell r="G19">
            <v>6066036</v>
          </cell>
          <cell r="H19">
            <v>0</v>
          </cell>
          <cell r="J19" t="str">
            <v>30.02.0200</v>
          </cell>
          <cell r="K19" t="str">
            <v>LEBARAN BONUS</v>
          </cell>
          <cell r="L19">
            <v>6066036</v>
          </cell>
          <cell r="M19">
            <v>0</v>
          </cell>
          <cell r="N19">
            <v>0</v>
          </cell>
          <cell r="O19">
            <v>0</v>
          </cell>
          <cell r="P19">
            <v>6066036</v>
          </cell>
          <cell r="Q19">
            <v>0</v>
          </cell>
          <cell r="R19" t="b">
            <v>0</v>
          </cell>
          <cell r="T19">
            <v>0</v>
          </cell>
          <cell r="U19">
            <v>0</v>
          </cell>
          <cell r="V19">
            <v>6066036</v>
          </cell>
        </row>
        <row r="20">
          <cell r="A20">
            <v>30020300</v>
          </cell>
          <cell r="B20" t="str">
            <v>MEDICAL</v>
          </cell>
          <cell r="C20">
            <v>46667899</v>
          </cell>
          <cell r="D20">
            <v>0</v>
          </cell>
          <cell r="E20">
            <v>2811397</v>
          </cell>
          <cell r="F20">
            <v>0</v>
          </cell>
          <cell r="G20">
            <v>49479296</v>
          </cell>
          <cell r="H20">
            <v>0</v>
          </cell>
          <cell r="J20" t="str">
            <v>30.02.0300</v>
          </cell>
          <cell r="K20" t="str">
            <v>MEDICAL</v>
          </cell>
          <cell r="L20">
            <v>49479296</v>
          </cell>
          <cell r="M20">
            <v>0</v>
          </cell>
          <cell r="N20">
            <v>732100</v>
          </cell>
          <cell r="O20">
            <v>0</v>
          </cell>
          <cell r="P20">
            <v>50211396</v>
          </cell>
          <cell r="Q20">
            <v>0</v>
          </cell>
          <cell r="R20" t="b">
            <v>0</v>
          </cell>
          <cell r="T20">
            <v>3543497</v>
          </cell>
          <cell r="U20">
            <v>0</v>
          </cell>
          <cell r="V20">
            <v>50211396</v>
          </cell>
        </row>
        <row r="21">
          <cell r="A21">
            <v>30020400</v>
          </cell>
          <cell r="B21" t="str">
            <v>EMPLOYEE BENEFIT</v>
          </cell>
          <cell r="C21">
            <v>33395918</v>
          </cell>
          <cell r="D21">
            <v>0</v>
          </cell>
          <cell r="E21">
            <v>1761892</v>
          </cell>
          <cell r="F21">
            <v>0</v>
          </cell>
          <cell r="G21">
            <v>35157810</v>
          </cell>
          <cell r="H21">
            <v>0</v>
          </cell>
          <cell r="J21" t="str">
            <v>30.02.0400</v>
          </cell>
          <cell r="K21" t="str">
            <v>EMPLOYEE BENEFIT</v>
          </cell>
          <cell r="L21">
            <v>35157810</v>
          </cell>
          <cell r="M21">
            <v>0</v>
          </cell>
          <cell r="N21">
            <v>4869570</v>
          </cell>
          <cell r="O21">
            <v>0</v>
          </cell>
          <cell r="P21">
            <v>40027380</v>
          </cell>
          <cell r="Q21">
            <v>0</v>
          </cell>
          <cell r="R21" t="b">
            <v>0</v>
          </cell>
          <cell r="T21">
            <v>6631462</v>
          </cell>
          <cell r="U21">
            <v>0</v>
          </cell>
          <cell r="V21">
            <v>40027380</v>
          </cell>
        </row>
        <row r="22">
          <cell r="A22">
            <v>30020500</v>
          </cell>
          <cell r="B22" t="str">
            <v>EMPLOYEE ACTIVITIES</v>
          </cell>
          <cell r="C22">
            <v>585000</v>
          </cell>
          <cell r="D22">
            <v>0</v>
          </cell>
          <cell r="E22">
            <v>0</v>
          </cell>
          <cell r="F22">
            <v>0</v>
          </cell>
          <cell r="G22">
            <v>585000</v>
          </cell>
          <cell r="H22">
            <v>0</v>
          </cell>
          <cell r="J22" t="str">
            <v>30.02.0500</v>
          </cell>
          <cell r="K22" t="str">
            <v>EMPLOYEE ACTIVITIES</v>
          </cell>
          <cell r="L22">
            <v>585000</v>
          </cell>
          <cell r="M22">
            <v>0</v>
          </cell>
          <cell r="N22">
            <v>0</v>
          </cell>
          <cell r="O22">
            <v>0</v>
          </cell>
          <cell r="P22">
            <v>585000</v>
          </cell>
          <cell r="Q22">
            <v>0</v>
          </cell>
          <cell r="R22" t="b">
            <v>0</v>
          </cell>
          <cell r="T22">
            <v>0</v>
          </cell>
          <cell r="U22">
            <v>0</v>
          </cell>
          <cell r="V22">
            <v>585000</v>
          </cell>
        </row>
        <row r="23">
          <cell r="A23">
            <v>30020600</v>
          </cell>
          <cell r="B23" t="str">
            <v>SUNDRY HIRED</v>
          </cell>
          <cell r="C23">
            <v>23192600</v>
          </cell>
          <cell r="D23">
            <v>0</v>
          </cell>
          <cell r="E23">
            <v>3200400</v>
          </cell>
          <cell r="F23">
            <v>0</v>
          </cell>
          <cell r="G23">
            <v>26393000</v>
          </cell>
          <cell r="H23">
            <v>0</v>
          </cell>
          <cell r="J23" t="str">
            <v>30.02.0600</v>
          </cell>
          <cell r="K23" t="str">
            <v>SUNDRY HIRED</v>
          </cell>
          <cell r="L23">
            <v>26393000</v>
          </cell>
          <cell r="M23">
            <v>0</v>
          </cell>
          <cell r="N23">
            <v>3690400</v>
          </cell>
          <cell r="O23">
            <v>0</v>
          </cell>
          <cell r="P23">
            <v>30083400</v>
          </cell>
          <cell r="Q23">
            <v>0</v>
          </cell>
          <cell r="R23" t="b">
            <v>0</v>
          </cell>
          <cell r="T23">
            <v>6890800</v>
          </cell>
          <cell r="U23">
            <v>0</v>
          </cell>
          <cell r="V23">
            <v>30083400</v>
          </cell>
        </row>
        <row r="24">
          <cell r="A24">
            <v>30021100</v>
          </cell>
          <cell r="B24" t="str">
            <v>FACTORY SUPPLIES</v>
          </cell>
          <cell r="C24">
            <v>996879759</v>
          </cell>
          <cell r="D24">
            <v>0</v>
          </cell>
          <cell r="E24">
            <v>122156270</v>
          </cell>
          <cell r="F24">
            <v>0</v>
          </cell>
          <cell r="G24">
            <v>1119036029</v>
          </cell>
          <cell r="H24">
            <v>0</v>
          </cell>
          <cell r="J24" t="str">
            <v>30.02.1100</v>
          </cell>
          <cell r="K24" t="str">
            <v>FACTORY SUPPLIES</v>
          </cell>
          <cell r="L24">
            <v>1119036029</v>
          </cell>
          <cell r="M24">
            <v>0</v>
          </cell>
          <cell r="N24">
            <v>142689309</v>
          </cell>
          <cell r="O24">
            <v>0</v>
          </cell>
          <cell r="P24">
            <v>1261725338</v>
          </cell>
          <cell r="Q24">
            <v>0</v>
          </cell>
          <cell r="R24" t="b">
            <v>0</v>
          </cell>
          <cell r="T24">
            <v>264845579</v>
          </cell>
          <cell r="U24">
            <v>0</v>
          </cell>
          <cell r="V24">
            <v>1261725338</v>
          </cell>
        </row>
        <row r="25">
          <cell r="A25">
            <v>30021200</v>
          </cell>
          <cell r="B25" t="str">
            <v>ASTEK</v>
          </cell>
          <cell r="C25">
            <v>14871255</v>
          </cell>
          <cell r="D25">
            <v>0</v>
          </cell>
          <cell r="E25">
            <v>1988864</v>
          </cell>
          <cell r="F25">
            <v>0</v>
          </cell>
          <cell r="G25">
            <v>16860119</v>
          </cell>
          <cell r="H25">
            <v>0</v>
          </cell>
          <cell r="J25" t="str">
            <v>30.02.1200</v>
          </cell>
          <cell r="K25" t="str">
            <v>ASTEK</v>
          </cell>
          <cell r="L25">
            <v>16860119</v>
          </cell>
          <cell r="M25">
            <v>0</v>
          </cell>
          <cell r="N25">
            <v>1266981</v>
          </cell>
          <cell r="O25">
            <v>0</v>
          </cell>
          <cell r="P25">
            <v>18127100</v>
          </cell>
          <cell r="Q25">
            <v>0</v>
          </cell>
          <cell r="R25" t="b">
            <v>0</v>
          </cell>
          <cell r="T25">
            <v>3255845</v>
          </cell>
          <cell r="U25">
            <v>0</v>
          </cell>
          <cell r="V25">
            <v>18127100</v>
          </cell>
        </row>
        <row r="26">
          <cell r="A26">
            <v>30021300</v>
          </cell>
          <cell r="B26" t="str">
            <v>FUEL</v>
          </cell>
          <cell r="C26">
            <v>746419937</v>
          </cell>
          <cell r="D26">
            <v>0</v>
          </cell>
          <cell r="E26">
            <v>94608000</v>
          </cell>
          <cell r="F26">
            <v>0</v>
          </cell>
          <cell r="G26">
            <v>841027937</v>
          </cell>
          <cell r="H26">
            <v>0</v>
          </cell>
          <cell r="J26" t="str">
            <v>30.02.1300</v>
          </cell>
          <cell r="K26" t="str">
            <v>FUEL</v>
          </cell>
          <cell r="L26">
            <v>841027937</v>
          </cell>
          <cell r="M26">
            <v>0</v>
          </cell>
          <cell r="N26">
            <v>160000000</v>
          </cell>
          <cell r="O26">
            <v>0</v>
          </cell>
          <cell r="P26">
            <v>1001027937</v>
          </cell>
          <cell r="Q26">
            <v>0</v>
          </cell>
          <cell r="R26" t="b">
            <v>0</v>
          </cell>
          <cell r="T26">
            <v>254608000</v>
          </cell>
          <cell r="U26">
            <v>0</v>
          </cell>
          <cell r="V26">
            <v>1001027937</v>
          </cell>
        </row>
        <row r="27">
          <cell r="A27">
            <v>30023200</v>
          </cell>
          <cell r="B27" t="str">
            <v>VACATION LEAVE</v>
          </cell>
          <cell r="C27">
            <v>5236260</v>
          </cell>
          <cell r="D27">
            <v>0</v>
          </cell>
          <cell r="E27">
            <v>381774</v>
          </cell>
          <cell r="F27">
            <v>0</v>
          </cell>
          <cell r="G27">
            <v>5618034</v>
          </cell>
          <cell r="H27">
            <v>0</v>
          </cell>
          <cell r="J27" t="str">
            <v>30.02.3200</v>
          </cell>
          <cell r="K27" t="str">
            <v>VACATION LEAVE</v>
          </cell>
          <cell r="L27">
            <v>5618034</v>
          </cell>
          <cell r="M27">
            <v>0</v>
          </cell>
          <cell r="N27">
            <v>366242</v>
          </cell>
          <cell r="O27">
            <v>0</v>
          </cell>
          <cell r="P27">
            <v>5984276</v>
          </cell>
          <cell r="Q27">
            <v>0</v>
          </cell>
          <cell r="R27" t="b">
            <v>0</v>
          </cell>
          <cell r="T27">
            <v>748016</v>
          </cell>
          <cell r="U27">
            <v>0</v>
          </cell>
          <cell r="V27">
            <v>5984276</v>
          </cell>
        </row>
        <row r="28">
          <cell r="A28">
            <v>30023400</v>
          </cell>
          <cell r="B28" t="str">
            <v>PENSION FUND</v>
          </cell>
          <cell r="C28">
            <v>6087823</v>
          </cell>
          <cell r="D28">
            <v>0</v>
          </cell>
          <cell r="E28">
            <v>453842</v>
          </cell>
          <cell r="F28">
            <v>0</v>
          </cell>
          <cell r="G28">
            <v>6541665</v>
          </cell>
          <cell r="H28">
            <v>0</v>
          </cell>
          <cell r="J28" t="str">
            <v>30.02.3400</v>
          </cell>
          <cell r="K28" t="str">
            <v>PENSION FUND</v>
          </cell>
          <cell r="L28">
            <v>6541665</v>
          </cell>
          <cell r="M28">
            <v>0</v>
          </cell>
          <cell r="N28">
            <v>453842</v>
          </cell>
          <cell r="O28">
            <v>0</v>
          </cell>
          <cell r="P28">
            <v>6995507</v>
          </cell>
          <cell r="Q28">
            <v>0</v>
          </cell>
          <cell r="R28" t="b">
            <v>0</v>
          </cell>
          <cell r="T28">
            <v>907684</v>
          </cell>
          <cell r="U28">
            <v>0</v>
          </cell>
          <cell r="V28">
            <v>6995507</v>
          </cell>
        </row>
        <row r="29">
          <cell r="A29">
            <v>30023500</v>
          </cell>
          <cell r="B29" t="str">
            <v>OVERTIME</v>
          </cell>
          <cell r="C29">
            <v>45417286</v>
          </cell>
          <cell r="D29">
            <v>0</v>
          </cell>
          <cell r="E29">
            <v>3676628</v>
          </cell>
          <cell r="F29">
            <v>0</v>
          </cell>
          <cell r="G29">
            <v>49093914</v>
          </cell>
          <cell r="H29">
            <v>0</v>
          </cell>
          <cell r="J29" t="str">
            <v>30.02.3500</v>
          </cell>
          <cell r="K29" t="str">
            <v>OVERTIME</v>
          </cell>
          <cell r="L29">
            <v>49093914</v>
          </cell>
          <cell r="M29">
            <v>0</v>
          </cell>
          <cell r="N29">
            <v>3755606</v>
          </cell>
          <cell r="O29">
            <v>0</v>
          </cell>
          <cell r="P29">
            <v>52849520</v>
          </cell>
          <cell r="Q29">
            <v>0</v>
          </cell>
          <cell r="R29" t="b">
            <v>0</v>
          </cell>
          <cell r="T29">
            <v>7432234</v>
          </cell>
          <cell r="U29">
            <v>0</v>
          </cell>
          <cell r="V29">
            <v>52849520</v>
          </cell>
        </row>
        <row r="30">
          <cell r="A30">
            <v>30023600</v>
          </cell>
          <cell r="B30" t="str">
            <v>GALVANIZING SUPPLIES</v>
          </cell>
          <cell r="C30">
            <v>1512894276</v>
          </cell>
          <cell r="D30">
            <v>0</v>
          </cell>
          <cell r="E30">
            <v>15104000</v>
          </cell>
          <cell r="F30">
            <v>0</v>
          </cell>
          <cell r="G30">
            <v>1527998276</v>
          </cell>
          <cell r="H30">
            <v>0</v>
          </cell>
          <cell r="J30" t="str">
            <v>30.02.3600</v>
          </cell>
          <cell r="K30" t="str">
            <v>GALVANIZING SUPPLIES</v>
          </cell>
          <cell r="L30">
            <v>1527998276</v>
          </cell>
          <cell r="M30">
            <v>0</v>
          </cell>
          <cell r="N30">
            <v>558999</v>
          </cell>
          <cell r="O30">
            <v>0</v>
          </cell>
          <cell r="P30">
            <v>1528557275</v>
          </cell>
          <cell r="Q30">
            <v>0</v>
          </cell>
          <cell r="R30" t="b">
            <v>0</v>
          </cell>
          <cell r="T30">
            <v>15662999</v>
          </cell>
          <cell r="U30">
            <v>0</v>
          </cell>
          <cell r="V30">
            <v>1528557275</v>
          </cell>
        </row>
        <row r="31">
          <cell r="A31">
            <v>30030000</v>
          </cell>
          <cell r="B31" t="str">
            <v>MANUFACT.EXPS -PRESS SHOP</v>
          </cell>
          <cell r="C31">
            <v>0</v>
          </cell>
          <cell r="D31">
            <v>0</v>
          </cell>
          <cell r="E31">
            <v>44548853</v>
          </cell>
          <cell r="F31">
            <v>44548853</v>
          </cell>
          <cell r="G31">
            <v>0</v>
          </cell>
          <cell r="H31">
            <v>0</v>
          </cell>
          <cell r="J31" t="str">
            <v>30.03.0000</v>
          </cell>
          <cell r="K31" t="str">
            <v>MANUFACT.EXPS -PRESS SHOP</v>
          </cell>
          <cell r="L31">
            <v>0</v>
          </cell>
          <cell r="M31">
            <v>0</v>
          </cell>
          <cell r="N31">
            <v>67687896</v>
          </cell>
          <cell r="O31">
            <v>67687896</v>
          </cell>
          <cell r="P31">
            <v>0</v>
          </cell>
          <cell r="Q31">
            <v>0</v>
          </cell>
          <cell r="R31" t="b">
            <v>0</v>
          </cell>
          <cell r="T31">
            <v>112236749</v>
          </cell>
          <cell r="U31">
            <v>112236749</v>
          </cell>
          <cell r="V31">
            <v>0</v>
          </cell>
        </row>
        <row r="32">
          <cell r="A32">
            <v>30030100</v>
          </cell>
          <cell r="B32" t="str">
            <v>SALARIES</v>
          </cell>
          <cell r="C32">
            <v>195428794</v>
          </cell>
          <cell r="D32">
            <v>0</v>
          </cell>
          <cell r="E32">
            <v>18933970</v>
          </cell>
          <cell r="F32">
            <v>0</v>
          </cell>
          <cell r="G32">
            <v>214362764</v>
          </cell>
          <cell r="H32">
            <v>0</v>
          </cell>
          <cell r="J32" t="str">
            <v>30.03.0100</v>
          </cell>
          <cell r="K32" t="str">
            <v>SALARIES</v>
          </cell>
          <cell r="L32">
            <v>214362764</v>
          </cell>
          <cell r="M32">
            <v>0</v>
          </cell>
          <cell r="N32">
            <v>18933970</v>
          </cell>
          <cell r="O32">
            <v>0</v>
          </cell>
          <cell r="P32">
            <v>233296734</v>
          </cell>
          <cell r="Q32">
            <v>0</v>
          </cell>
          <cell r="R32" t="b">
            <v>0</v>
          </cell>
          <cell r="T32">
            <v>37867940</v>
          </cell>
          <cell r="U32">
            <v>0</v>
          </cell>
          <cell r="V32">
            <v>233296734</v>
          </cell>
        </row>
        <row r="33">
          <cell r="A33">
            <v>30030200</v>
          </cell>
          <cell r="B33" t="str">
            <v>LEBARAN BONUS</v>
          </cell>
          <cell r="C33">
            <v>27784484</v>
          </cell>
          <cell r="D33">
            <v>0</v>
          </cell>
          <cell r="E33">
            <v>0</v>
          </cell>
          <cell r="F33">
            <v>0</v>
          </cell>
          <cell r="G33">
            <v>27784484</v>
          </cell>
          <cell r="H33">
            <v>0</v>
          </cell>
          <cell r="J33" t="str">
            <v>30.03.0200</v>
          </cell>
          <cell r="K33" t="str">
            <v>LEBARAN BONUS</v>
          </cell>
          <cell r="L33">
            <v>27784484</v>
          </cell>
          <cell r="M33">
            <v>0</v>
          </cell>
          <cell r="N33">
            <v>0</v>
          </cell>
          <cell r="O33">
            <v>0</v>
          </cell>
          <cell r="P33">
            <v>27784484</v>
          </cell>
          <cell r="Q33">
            <v>0</v>
          </cell>
          <cell r="R33" t="b">
            <v>0</v>
          </cell>
          <cell r="T33">
            <v>0</v>
          </cell>
          <cell r="U33">
            <v>0</v>
          </cell>
          <cell r="V33">
            <v>27784484</v>
          </cell>
        </row>
        <row r="34">
          <cell r="A34">
            <v>30030300</v>
          </cell>
          <cell r="B34" t="str">
            <v>MEDICAL</v>
          </cell>
          <cell r="C34">
            <v>43132729</v>
          </cell>
          <cell r="D34">
            <v>0</v>
          </cell>
          <cell r="E34">
            <v>2811398</v>
          </cell>
          <cell r="F34">
            <v>0</v>
          </cell>
          <cell r="G34">
            <v>45944127</v>
          </cell>
          <cell r="H34">
            <v>0</v>
          </cell>
          <cell r="J34" t="str">
            <v>30.03.0300</v>
          </cell>
          <cell r="K34" t="str">
            <v>MEDICAL</v>
          </cell>
          <cell r="L34">
            <v>45944127</v>
          </cell>
          <cell r="M34">
            <v>0</v>
          </cell>
          <cell r="N34">
            <v>5752300</v>
          </cell>
          <cell r="O34">
            <v>0</v>
          </cell>
          <cell r="P34">
            <v>51696427</v>
          </cell>
          <cell r="Q34">
            <v>0</v>
          </cell>
          <cell r="R34" t="b">
            <v>0</v>
          </cell>
          <cell r="T34">
            <v>8563698</v>
          </cell>
          <cell r="U34">
            <v>0</v>
          </cell>
          <cell r="V34">
            <v>51696427</v>
          </cell>
        </row>
        <row r="35">
          <cell r="A35">
            <v>30030400</v>
          </cell>
          <cell r="B35" t="str">
            <v>EMPLOYEE BENEFIT</v>
          </cell>
          <cell r="C35">
            <v>91900585</v>
          </cell>
          <cell r="D35">
            <v>0</v>
          </cell>
          <cell r="E35">
            <v>5956425</v>
          </cell>
          <cell r="F35">
            <v>0</v>
          </cell>
          <cell r="G35">
            <v>97857010</v>
          </cell>
          <cell r="H35">
            <v>0</v>
          </cell>
          <cell r="J35" t="str">
            <v>30.03.0400</v>
          </cell>
          <cell r="K35" t="str">
            <v>EMPLOYEE BENEFIT</v>
          </cell>
          <cell r="L35">
            <v>97857010</v>
          </cell>
          <cell r="M35">
            <v>0</v>
          </cell>
          <cell r="N35">
            <v>12786604</v>
          </cell>
          <cell r="O35">
            <v>0</v>
          </cell>
          <cell r="P35">
            <v>110643614</v>
          </cell>
          <cell r="Q35">
            <v>0</v>
          </cell>
          <cell r="R35" t="b">
            <v>0</v>
          </cell>
          <cell r="T35">
            <v>18743029</v>
          </cell>
          <cell r="U35">
            <v>0</v>
          </cell>
          <cell r="V35">
            <v>110643614</v>
          </cell>
        </row>
        <row r="36">
          <cell r="A36">
            <v>30030500</v>
          </cell>
          <cell r="B36" t="str">
            <v>EMPLOYEE ACTIVITIES</v>
          </cell>
          <cell r="C36">
            <v>585000</v>
          </cell>
          <cell r="D36">
            <v>0</v>
          </cell>
          <cell r="E36">
            <v>0</v>
          </cell>
          <cell r="F36">
            <v>0</v>
          </cell>
          <cell r="G36">
            <v>585000</v>
          </cell>
          <cell r="H36">
            <v>0</v>
          </cell>
          <cell r="J36" t="str">
            <v>30.03.0500</v>
          </cell>
          <cell r="K36" t="str">
            <v>EMPLOYEE ACTIVITIES</v>
          </cell>
          <cell r="L36">
            <v>585000</v>
          </cell>
          <cell r="M36">
            <v>0</v>
          </cell>
          <cell r="N36">
            <v>0</v>
          </cell>
          <cell r="O36">
            <v>0</v>
          </cell>
          <cell r="P36">
            <v>585000</v>
          </cell>
          <cell r="Q36">
            <v>0</v>
          </cell>
          <cell r="R36" t="b">
            <v>0</v>
          </cell>
          <cell r="T36">
            <v>0</v>
          </cell>
          <cell r="U36">
            <v>0</v>
          </cell>
          <cell r="V36">
            <v>585000</v>
          </cell>
        </row>
        <row r="37">
          <cell r="A37">
            <v>30030600</v>
          </cell>
          <cell r="B37" t="str">
            <v>SUNDRY HIRED</v>
          </cell>
          <cell r="C37">
            <v>107589900</v>
          </cell>
          <cell r="D37">
            <v>0</v>
          </cell>
          <cell r="E37">
            <v>5491600</v>
          </cell>
          <cell r="F37">
            <v>0</v>
          </cell>
          <cell r="G37">
            <v>113081500</v>
          </cell>
          <cell r="H37">
            <v>0</v>
          </cell>
          <cell r="J37" t="str">
            <v>30.03.0600</v>
          </cell>
          <cell r="K37" t="str">
            <v>SUNDRY HIRED</v>
          </cell>
          <cell r="L37">
            <v>113081500</v>
          </cell>
          <cell r="M37">
            <v>0</v>
          </cell>
          <cell r="N37">
            <v>13141400</v>
          </cell>
          <cell r="O37">
            <v>0</v>
          </cell>
          <cell r="P37">
            <v>126222900</v>
          </cell>
          <cell r="Q37">
            <v>0</v>
          </cell>
          <cell r="R37" t="b">
            <v>0</v>
          </cell>
          <cell r="T37">
            <v>18633000</v>
          </cell>
          <cell r="U37">
            <v>0</v>
          </cell>
          <cell r="V37">
            <v>126222900</v>
          </cell>
        </row>
        <row r="38">
          <cell r="A38">
            <v>30031200</v>
          </cell>
          <cell r="B38" t="str">
            <v>ASTEK</v>
          </cell>
          <cell r="C38">
            <v>14871257</v>
          </cell>
          <cell r="D38">
            <v>0</v>
          </cell>
          <cell r="E38">
            <v>1988865</v>
          </cell>
          <cell r="F38">
            <v>0</v>
          </cell>
          <cell r="G38">
            <v>16860122</v>
          </cell>
          <cell r="H38">
            <v>0</v>
          </cell>
          <cell r="J38" t="str">
            <v>30.03.1200</v>
          </cell>
          <cell r="K38" t="str">
            <v>ASTEK</v>
          </cell>
          <cell r="L38">
            <v>16860122</v>
          </cell>
          <cell r="M38">
            <v>0</v>
          </cell>
          <cell r="N38">
            <v>1266982</v>
          </cell>
          <cell r="O38">
            <v>0</v>
          </cell>
          <cell r="P38">
            <v>18127104</v>
          </cell>
          <cell r="Q38">
            <v>0</v>
          </cell>
          <cell r="R38" t="b">
            <v>0</v>
          </cell>
          <cell r="T38">
            <v>3255847</v>
          </cell>
          <cell r="U38">
            <v>0</v>
          </cell>
          <cell r="V38">
            <v>18127104</v>
          </cell>
        </row>
        <row r="39">
          <cell r="A39">
            <v>30033200</v>
          </cell>
          <cell r="B39" t="str">
            <v>VACATION LEAVE</v>
          </cell>
          <cell r="C39">
            <v>15466910</v>
          </cell>
          <cell r="D39">
            <v>0</v>
          </cell>
          <cell r="E39">
            <v>1921250</v>
          </cell>
          <cell r="F39">
            <v>0</v>
          </cell>
          <cell r="G39">
            <v>17388160</v>
          </cell>
          <cell r="H39">
            <v>0</v>
          </cell>
          <cell r="J39" t="str">
            <v>30.03.3200</v>
          </cell>
          <cell r="K39" t="str">
            <v>VACATION LEAVE</v>
          </cell>
          <cell r="L39">
            <v>17388160</v>
          </cell>
          <cell r="M39">
            <v>0</v>
          </cell>
          <cell r="N39">
            <v>1546691</v>
          </cell>
          <cell r="O39">
            <v>0</v>
          </cell>
          <cell r="P39">
            <v>18934851</v>
          </cell>
          <cell r="Q39">
            <v>0</v>
          </cell>
          <cell r="R39" t="b">
            <v>0</v>
          </cell>
          <cell r="T39">
            <v>3467941</v>
          </cell>
          <cell r="U39">
            <v>0</v>
          </cell>
          <cell r="V39">
            <v>18934851</v>
          </cell>
        </row>
        <row r="40">
          <cell r="A40">
            <v>30033400</v>
          </cell>
          <cell r="B40" t="str">
            <v>PENSION FUND</v>
          </cell>
          <cell r="C40">
            <v>27340827</v>
          </cell>
          <cell r="D40">
            <v>0</v>
          </cell>
          <cell r="E40">
            <v>2738486</v>
          </cell>
          <cell r="F40">
            <v>0</v>
          </cell>
          <cell r="G40">
            <v>30079313</v>
          </cell>
          <cell r="H40">
            <v>0</v>
          </cell>
          <cell r="J40" t="str">
            <v>30.03.3400</v>
          </cell>
          <cell r="K40" t="str">
            <v>PENSION FUND</v>
          </cell>
          <cell r="L40">
            <v>30079313</v>
          </cell>
          <cell r="M40">
            <v>0</v>
          </cell>
          <cell r="N40">
            <v>2738486</v>
          </cell>
          <cell r="O40">
            <v>0</v>
          </cell>
          <cell r="P40">
            <v>32817799</v>
          </cell>
          <cell r="Q40">
            <v>0</v>
          </cell>
          <cell r="R40" t="b">
            <v>0</v>
          </cell>
          <cell r="T40">
            <v>5476972</v>
          </cell>
          <cell r="U40">
            <v>0</v>
          </cell>
          <cell r="V40">
            <v>32817799</v>
          </cell>
        </row>
        <row r="41">
          <cell r="A41">
            <v>30033500</v>
          </cell>
          <cell r="B41" t="str">
            <v>OVERTIME</v>
          </cell>
          <cell r="C41">
            <v>104996576</v>
          </cell>
          <cell r="D41">
            <v>0</v>
          </cell>
          <cell r="E41">
            <v>4706859</v>
          </cell>
          <cell r="F41">
            <v>0</v>
          </cell>
          <cell r="G41">
            <v>109703435</v>
          </cell>
          <cell r="H41">
            <v>0</v>
          </cell>
          <cell r="J41" t="str">
            <v>30.03.3500</v>
          </cell>
          <cell r="K41" t="str">
            <v>OVERTIME</v>
          </cell>
          <cell r="L41">
            <v>109703435</v>
          </cell>
          <cell r="M41">
            <v>0</v>
          </cell>
          <cell r="N41">
            <v>11521463</v>
          </cell>
          <cell r="O41">
            <v>0</v>
          </cell>
          <cell r="P41">
            <v>121224898</v>
          </cell>
          <cell r="Q41">
            <v>0</v>
          </cell>
          <cell r="R41" t="b">
            <v>0</v>
          </cell>
          <cell r="T41">
            <v>16228322</v>
          </cell>
          <cell r="U41">
            <v>0</v>
          </cell>
          <cell r="V41">
            <v>121224898</v>
          </cell>
        </row>
        <row r="42">
          <cell r="A42">
            <v>30040000</v>
          </cell>
          <cell r="B42" t="str">
            <v>MANUFAC.EXP.- GALVANIZING</v>
          </cell>
          <cell r="C42">
            <v>0</v>
          </cell>
          <cell r="D42">
            <v>0</v>
          </cell>
          <cell r="E42">
            <v>23837821</v>
          </cell>
          <cell r="F42">
            <v>23837821</v>
          </cell>
          <cell r="G42">
            <v>0</v>
          </cell>
          <cell r="H42">
            <v>0</v>
          </cell>
          <cell r="J42" t="str">
            <v>30.04.0000</v>
          </cell>
          <cell r="K42" t="str">
            <v>MANUFAC.EXP.- GALVANIZING</v>
          </cell>
          <cell r="L42">
            <v>0</v>
          </cell>
          <cell r="M42">
            <v>0</v>
          </cell>
          <cell r="N42">
            <v>30024458</v>
          </cell>
          <cell r="O42">
            <v>30024458</v>
          </cell>
          <cell r="P42">
            <v>0</v>
          </cell>
          <cell r="Q42">
            <v>0</v>
          </cell>
          <cell r="R42" t="b">
            <v>0</v>
          </cell>
          <cell r="T42">
            <v>53862279</v>
          </cell>
          <cell r="U42">
            <v>53862279</v>
          </cell>
          <cell r="V42">
            <v>0</v>
          </cell>
        </row>
        <row r="43">
          <cell r="A43">
            <v>30040100</v>
          </cell>
          <cell r="B43" t="str">
            <v>SALARIES</v>
          </cell>
          <cell r="C43">
            <v>65425530</v>
          </cell>
          <cell r="D43">
            <v>0</v>
          </cell>
          <cell r="E43">
            <v>6599253</v>
          </cell>
          <cell r="F43">
            <v>0</v>
          </cell>
          <cell r="G43">
            <v>72024783</v>
          </cell>
          <cell r="H43">
            <v>0</v>
          </cell>
          <cell r="J43" t="str">
            <v>30.04.0100</v>
          </cell>
          <cell r="K43" t="str">
            <v>SALARIES</v>
          </cell>
          <cell r="L43">
            <v>72024783</v>
          </cell>
          <cell r="M43">
            <v>0</v>
          </cell>
          <cell r="N43">
            <v>6542553</v>
          </cell>
          <cell r="O43">
            <v>0</v>
          </cell>
          <cell r="P43">
            <v>78567336</v>
          </cell>
          <cell r="Q43">
            <v>0</v>
          </cell>
          <cell r="R43" t="b">
            <v>0</v>
          </cell>
          <cell r="T43">
            <v>13141806</v>
          </cell>
          <cell r="U43">
            <v>0</v>
          </cell>
          <cell r="V43">
            <v>78567336</v>
          </cell>
        </row>
        <row r="44">
          <cell r="A44">
            <v>30040200</v>
          </cell>
          <cell r="B44" t="str">
            <v>LEBARAN BONUS</v>
          </cell>
          <cell r="C44">
            <v>9416721</v>
          </cell>
          <cell r="D44">
            <v>0</v>
          </cell>
          <cell r="E44">
            <v>0</v>
          </cell>
          <cell r="F44">
            <v>0</v>
          </cell>
          <cell r="G44">
            <v>9416721</v>
          </cell>
          <cell r="H44">
            <v>0</v>
          </cell>
          <cell r="J44" t="str">
            <v>30.04.0200</v>
          </cell>
          <cell r="K44" t="str">
            <v>LEBARAN BONUS</v>
          </cell>
          <cell r="L44">
            <v>9416721</v>
          </cell>
          <cell r="M44">
            <v>0</v>
          </cell>
          <cell r="N44">
            <v>0</v>
          </cell>
          <cell r="O44">
            <v>0</v>
          </cell>
          <cell r="P44">
            <v>9416721</v>
          </cell>
          <cell r="Q44">
            <v>0</v>
          </cell>
          <cell r="R44" t="b">
            <v>0</v>
          </cell>
          <cell r="T44">
            <v>0</v>
          </cell>
          <cell r="U44">
            <v>0</v>
          </cell>
          <cell r="V44">
            <v>9416721</v>
          </cell>
        </row>
        <row r="45">
          <cell r="A45">
            <v>30040300</v>
          </cell>
          <cell r="B45" t="str">
            <v>MEDICAL</v>
          </cell>
          <cell r="C45">
            <v>42501505</v>
          </cell>
          <cell r="D45">
            <v>0</v>
          </cell>
          <cell r="E45">
            <v>2811398</v>
          </cell>
          <cell r="F45">
            <v>0</v>
          </cell>
          <cell r="G45">
            <v>45312903</v>
          </cell>
          <cell r="H45">
            <v>0</v>
          </cell>
          <cell r="J45" t="str">
            <v>30.04.0300</v>
          </cell>
          <cell r="K45" t="str">
            <v>MEDICAL</v>
          </cell>
          <cell r="L45">
            <v>45312903</v>
          </cell>
          <cell r="M45">
            <v>0</v>
          </cell>
          <cell r="N45">
            <v>229650</v>
          </cell>
          <cell r="O45">
            <v>0</v>
          </cell>
          <cell r="P45">
            <v>45542553</v>
          </cell>
          <cell r="Q45">
            <v>0</v>
          </cell>
          <cell r="R45" t="b">
            <v>0</v>
          </cell>
          <cell r="T45">
            <v>3041048</v>
          </cell>
          <cell r="U45">
            <v>0</v>
          </cell>
          <cell r="V45">
            <v>45542553</v>
          </cell>
        </row>
        <row r="46">
          <cell r="A46">
            <v>30040400</v>
          </cell>
          <cell r="B46" t="str">
            <v>EMPLOYEE BENEFIT</v>
          </cell>
          <cell r="C46">
            <v>42553758</v>
          </cell>
          <cell r="D46">
            <v>0</v>
          </cell>
          <cell r="E46">
            <v>2312292</v>
          </cell>
          <cell r="F46">
            <v>0</v>
          </cell>
          <cell r="G46">
            <v>44866050</v>
          </cell>
          <cell r="H46">
            <v>0</v>
          </cell>
          <cell r="J46" t="str">
            <v>30.04.0400</v>
          </cell>
          <cell r="K46" t="str">
            <v>EMPLOYEE BENEFIT</v>
          </cell>
          <cell r="L46">
            <v>44866050</v>
          </cell>
          <cell r="M46">
            <v>0</v>
          </cell>
          <cell r="N46">
            <v>6176471</v>
          </cell>
          <cell r="O46">
            <v>0</v>
          </cell>
          <cell r="P46">
            <v>51042521</v>
          </cell>
          <cell r="Q46">
            <v>0</v>
          </cell>
          <cell r="R46" t="b">
            <v>0</v>
          </cell>
          <cell r="T46">
            <v>8488763</v>
          </cell>
          <cell r="U46">
            <v>0</v>
          </cell>
          <cell r="V46">
            <v>51042521</v>
          </cell>
        </row>
        <row r="47">
          <cell r="A47">
            <v>30040500</v>
          </cell>
          <cell r="B47" t="str">
            <v>EMPLOYEE ACTIVITIES</v>
          </cell>
          <cell r="C47">
            <v>585000</v>
          </cell>
          <cell r="D47">
            <v>0</v>
          </cell>
          <cell r="E47">
            <v>0</v>
          </cell>
          <cell r="F47">
            <v>0</v>
          </cell>
          <cell r="G47">
            <v>585000</v>
          </cell>
          <cell r="H47">
            <v>0</v>
          </cell>
          <cell r="J47" t="str">
            <v>30.04.0500</v>
          </cell>
          <cell r="K47" t="str">
            <v>EMPLOYEE ACTIVITIES</v>
          </cell>
          <cell r="L47">
            <v>585000</v>
          </cell>
          <cell r="M47">
            <v>0</v>
          </cell>
          <cell r="N47">
            <v>0</v>
          </cell>
          <cell r="O47">
            <v>0</v>
          </cell>
          <cell r="P47">
            <v>585000</v>
          </cell>
          <cell r="Q47">
            <v>0</v>
          </cell>
          <cell r="R47" t="b">
            <v>0</v>
          </cell>
          <cell r="T47">
            <v>0</v>
          </cell>
          <cell r="U47">
            <v>0</v>
          </cell>
          <cell r="V47">
            <v>585000</v>
          </cell>
        </row>
        <row r="48">
          <cell r="A48">
            <v>30040600</v>
          </cell>
          <cell r="B48" t="str">
            <v>SUNDRY HIRED</v>
          </cell>
          <cell r="C48">
            <v>101112100</v>
          </cell>
          <cell r="D48">
            <v>0</v>
          </cell>
          <cell r="E48">
            <v>5223000</v>
          </cell>
          <cell r="F48">
            <v>0</v>
          </cell>
          <cell r="G48">
            <v>106335100</v>
          </cell>
          <cell r="H48">
            <v>0</v>
          </cell>
          <cell r="J48" t="str">
            <v>30.04.0600</v>
          </cell>
          <cell r="K48" t="str">
            <v>SUNDRY HIRED</v>
          </cell>
          <cell r="L48">
            <v>106335100</v>
          </cell>
          <cell r="M48">
            <v>0</v>
          </cell>
          <cell r="N48">
            <v>9308100</v>
          </cell>
          <cell r="O48">
            <v>0</v>
          </cell>
          <cell r="P48">
            <v>115643200</v>
          </cell>
          <cell r="Q48">
            <v>0</v>
          </cell>
          <cell r="R48" t="b">
            <v>0</v>
          </cell>
          <cell r="T48">
            <v>14531100</v>
          </cell>
          <cell r="U48">
            <v>0</v>
          </cell>
          <cell r="V48">
            <v>115643200</v>
          </cell>
        </row>
        <row r="49">
          <cell r="A49">
            <v>30041200</v>
          </cell>
          <cell r="B49" t="str">
            <v>ASTEK</v>
          </cell>
          <cell r="C49">
            <v>14871259</v>
          </cell>
          <cell r="D49">
            <v>0</v>
          </cell>
          <cell r="E49">
            <v>1988864</v>
          </cell>
          <cell r="F49">
            <v>0</v>
          </cell>
          <cell r="G49">
            <v>16860123</v>
          </cell>
          <cell r="H49">
            <v>0</v>
          </cell>
          <cell r="J49" t="str">
            <v>30.04.1200</v>
          </cell>
          <cell r="K49" t="str">
            <v>ASTEK</v>
          </cell>
          <cell r="L49">
            <v>16860123</v>
          </cell>
          <cell r="M49">
            <v>0</v>
          </cell>
          <cell r="N49">
            <v>1266982</v>
          </cell>
          <cell r="O49">
            <v>0</v>
          </cell>
          <cell r="P49">
            <v>18127105</v>
          </cell>
          <cell r="Q49">
            <v>0</v>
          </cell>
          <cell r="R49" t="b">
            <v>0</v>
          </cell>
          <cell r="T49">
            <v>3255846</v>
          </cell>
          <cell r="U49">
            <v>0</v>
          </cell>
          <cell r="V49">
            <v>18127105</v>
          </cell>
        </row>
        <row r="50">
          <cell r="A50">
            <v>30043200</v>
          </cell>
          <cell r="B50" t="str">
            <v>VACATION LEAVE</v>
          </cell>
          <cell r="C50">
            <v>5370670</v>
          </cell>
          <cell r="D50">
            <v>0</v>
          </cell>
          <cell r="E50">
            <v>635052</v>
          </cell>
          <cell r="F50">
            <v>0</v>
          </cell>
          <cell r="G50">
            <v>6005722</v>
          </cell>
          <cell r="H50">
            <v>0</v>
          </cell>
          <cell r="J50" t="str">
            <v>30.04.3200</v>
          </cell>
          <cell r="K50" t="str">
            <v>VACATION LEAVE</v>
          </cell>
          <cell r="L50">
            <v>6005722</v>
          </cell>
          <cell r="M50">
            <v>0</v>
          </cell>
          <cell r="N50">
            <v>537067</v>
          </cell>
          <cell r="O50">
            <v>0</v>
          </cell>
          <cell r="P50">
            <v>6542789</v>
          </cell>
          <cell r="Q50">
            <v>0</v>
          </cell>
          <cell r="R50" t="b">
            <v>0</v>
          </cell>
          <cell r="T50">
            <v>1172119</v>
          </cell>
          <cell r="U50">
            <v>0</v>
          </cell>
          <cell r="V50">
            <v>6542789</v>
          </cell>
        </row>
        <row r="51">
          <cell r="A51">
            <v>30043400</v>
          </cell>
          <cell r="B51" t="str">
            <v>PENSION FUND</v>
          </cell>
          <cell r="C51">
            <v>9051040</v>
          </cell>
          <cell r="D51">
            <v>0</v>
          </cell>
          <cell r="E51">
            <v>912194</v>
          </cell>
          <cell r="F51">
            <v>0</v>
          </cell>
          <cell r="G51">
            <v>9963234</v>
          </cell>
          <cell r="H51">
            <v>0</v>
          </cell>
          <cell r="J51" t="str">
            <v>30.04.3400</v>
          </cell>
          <cell r="K51" t="str">
            <v>PENSION FUND</v>
          </cell>
          <cell r="L51">
            <v>9963234</v>
          </cell>
          <cell r="M51">
            <v>0</v>
          </cell>
          <cell r="N51">
            <v>912194</v>
          </cell>
          <cell r="O51">
            <v>0</v>
          </cell>
          <cell r="P51">
            <v>10875428</v>
          </cell>
          <cell r="Q51">
            <v>0</v>
          </cell>
          <cell r="R51" t="b">
            <v>0</v>
          </cell>
          <cell r="T51">
            <v>1824388</v>
          </cell>
          <cell r="U51">
            <v>0</v>
          </cell>
          <cell r="V51">
            <v>10875428</v>
          </cell>
        </row>
        <row r="52">
          <cell r="A52">
            <v>30043500</v>
          </cell>
          <cell r="B52" t="str">
            <v>OVERTIME</v>
          </cell>
          <cell r="C52">
            <v>36656798</v>
          </cell>
          <cell r="D52">
            <v>0</v>
          </cell>
          <cell r="E52">
            <v>3355768</v>
          </cell>
          <cell r="F52">
            <v>0</v>
          </cell>
          <cell r="G52">
            <v>40012566</v>
          </cell>
          <cell r="H52">
            <v>0</v>
          </cell>
          <cell r="J52" t="str">
            <v>30.04.3500</v>
          </cell>
          <cell r="K52" t="str">
            <v>OVERTIME</v>
          </cell>
          <cell r="L52">
            <v>40012566</v>
          </cell>
          <cell r="M52">
            <v>0</v>
          </cell>
          <cell r="N52">
            <v>5051441</v>
          </cell>
          <cell r="O52">
            <v>0</v>
          </cell>
          <cell r="P52">
            <v>45064007</v>
          </cell>
          <cell r="Q52">
            <v>0</v>
          </cell>
          <cell r="R52" t="b">
            <v>0</v>
          </cell>
          <cell r="T52">
            <v>8407209</v>
          </cell>
          <cell r="U52">
            <v>0</v>
          </cell>
          <cell r="V52">
            <v>45064007</v>
          </cell>
        </row>
        <row r="53">
          <cell r="A53">
            <v>30050000</v>
          </cell>
          <cell r="B53" t="str">
            <v>PLANT &amp; ADM. CONSTRUCTION</v>
          </cell>
          <cell r="C53">
            <v>0</v>
          </cell>
          <cell r="D53">
            <v>0</v>
          </cell>
          <cell r="E53">
            <v>134879774</v>
          </cell>
          <cell r="F53">
            <v>134879774</v>
          </cell>
          <cell r="G53">
            <v>0</v>
          </cell>
          <cell r="H53">
            <v>0</v>
          </cell>
          <cell r="J53" t="str">
            <v>30.05.0000</v>
          </cell>
          <cell r="K53" t="str">
            <v>PLANT &amp; ADM. CONSTRUCTION</v>
          </cell>
          <cell r="L53">
            <v>0</v>
          </cell>
          <cell r="M53">
            <v>0</v>
          </cell>
          <cell r="N53">
            <v>178515592</v>
          </cell>
          <cell r="O53">
            <v>178515592</v>
          </cell>
          <cell r="P53">
            <v>0</v>
          </cell>
          <cell r="Q53">
            <v>0</v>
          </cell>
          <cell r="R53" t="b">
            <v>0</v>
          </cell>
          <cell r="T53">
            <v>313395366</v>
          </cell>
          <cell r="U53">
            <v>313395366</v>
          </cell>
          <cell r="V53">
            <v>0</v>
          </cell>
        </row>
        <row r="54">
          <cell r="A54">
            <v>30050100</v>
          </cell>
          <cell r="B54" t="str">
            <v>SALARIES</v>
          </cell>
          <cell r="C54">
            <v>381415900</v>
          </cell>
          <cell r="D54">
            <v>0</v>
          </cell>
          <cell r="E54">
            <v>44166583</v>
          </cell>
          <cell r="F54">
            <v>0</v>
          </cell>
          <cell r="G54">
            <v>425582483</v>
          </cell>
          <cell r="H54">
            <v>0</v>
          </cell>
          <cell r="J54" t="str">
            <v>30.05.0100</v>
          </cell>
          <cell r="K54" t="str">
            <v>SALARIES</v>
          </cell>
          <cell r="L54">
            <v>425582483</v>
          </cell>
          <cell r="M54">
            <v>0</v>
          </cell>
          <cell r="N54">
            <v>44166583</v>
          </cell>
          <cell r="O54">
            <v>0</v>
          </cell>
          <cell r="P54">
            <v>469749066</v>
          </cell>
          <cell r="Q54">
            <v>0</v>
          </cell>
          <cell r="R54" t="b">
            <v>0</v>
          </cell>
          <cell r="T54">
            <v>88333166</v>
          </cell>
          <cell r="U54">
            <v>0</v>
          </cell>
          <cell r="V54">
            <v>469749066</v>
          </cell>
        </row>
        <row r="55">
          <cell r="A55">
            <v>30050200</v>
          </cell>
          <cell r="B55" t="str">
            <v>LEBARAN BONUS</v>
          </cell>
          <cell r="C55">
            <v>55722067</v>
          </cell>
          <cell r="D55">
            <v>0</v>
          </cell>
          <cell r="E55">
            <v>0</v>
          </cell>
          <cell r="F55">
            <v>0</v>
          </cell>
          <cell r="G55">
            <v>55722067</v>
          </cell>
          <cell r="H55">
            <v>0</v>
          </cell>
          <cell r="J55" t="str">
            <v>30.05.0200</v>
          </cell>
          <cell r="K55" t="str">
            <v>LEBARAN BONUS</v>
          </cell>
          <cell r="L55">
            <v>55722067</v>
          </cell>
          <cell r="M55">
            <v>0</v>
          </cell>
          <cell r="N55">
            <v>0</v>
          </cell>
          <cell r="O55">
            <v>0</v>
          </cell>
          <cell r="P55">
            <v>55722067</v>
          </cell>
          <cell r="Q55">
            <v>0</v>
          </cell>
          <cell r="R55" t="b">
            <v>0</v>
          </cell>
          <cell r="T55">
            <v>0</v>
          </cell>
          <cell r="U55">
            <v>0</v>
          </cell>
          <cell r="V55">
            <v>55722067</v>
          </cell>
        </row>
        <row r="56">
          <cell r="A56">
            <v>30050300</v>
          </cell>
          <cell r="B56" t="str">
            <v>MEDICAL</v>
          </cell>
          <cell r="C56">
            <v>0</v>
          </cell>
          <cell r="D56">
            <v>5888832</v>
          </cell>
          <cell r="E56">
            <v>14615847</v>
          </cell>
          <cell r="F56">
            <v>1223100</v>
          </cell>
          <cell r="G56">
            <v>7503915</v>
          </cell>
          <cell r="H56">
            <v>0</v>
          </cell>
          <cell r="J56" t="str">
            <v>30.05.0300</v>
          </cell>
          <cell r="K56" t="str">
            <v>MEDICAL</v>
          </cell>
          <cell r="L56">
            <v>7503915</v>
          </cell>
          <cell r="M56">
            <v>0</v>
          </cell>
          <cell r="N56">
            <v>24109950</v>
          </cell>
          <cell r="O56">
            <v>0</v>
          </cell>
          <cell r="P56">
            <v>31613865</v>
          </cell>
          <cell r="Q56">
            <v>0</v>
          </cell>
          <cell r="R56" t="b">
            <v>0</v>
          </cell>
          <cell r="T56">
            <v>38725797</v>
          </cell>
          <cell r="U56">
            <v>1223100</v>
          </cell>
          <cell r="V56">
            <v>31613865</v>
          </cell>
        </row>
        <row r="57">
          <cell r="A57">
            <v>30050400</v>
          </cell>
          <cell r="B57" t="str">
            <v>EMPLOYEE BENEFIT</v>
          </cell>
          <cell r="C57">
            <v>196240852</v>
          </cell>
          <cell r="D57">
            <v>0</v>
          </cell>
          <cell r="E57">
            <v>15388384</v>
          </cell>
          <cell r="F57">
            <v>0</v>
          </cell>
          <cell r="G57">
            <v>211629236</v>
          </cell>
          <cell r="H57">
            <v>0</v>
          </cell>
          <cell r="J57" t="str">
            <v>30.05.0400</v>
          </cell>
          <cell r="K57" t="str">
            <v>EMPLOYEE BENEFIT</v>
          </cell>
          <cell r="L57">
            <v>211629236</v>
          </cell>
          <cell r="M57">
            <v>0</v>
          </cell>
          <cell r="N57">
            <v>21639734</v>
          </cell>
          <cell r="O57">
            <v>0</v>
          </cell>
          <cell r="P57">
            <v>233268970</v>
          </cell>
          <cell r="Q57">
            <v>0</v>
          </cell>
          <cell r="R57" t="b">
            <v>0</v>
          </cell>
          <cell r="T57">
            <v>37028118</v>
          </cell>
          <cell r="U57">
            <v>0</v>
          </cell>
          <cell r="V57">
            <v>233268970</v>
          </cell>
        </row>
        <row r="58">
          <cell r="A58">
            <v>30050500</v>
          </cell>
          <cell r="B58" t="str">
            <v>EMPLOYEE ACTIVITIES</v>
          </cell>
          <cell r="C58">
            <v>1020742</v>
          </cell>
          <cell r="D58">
            <v>0</v>
          </cell>
          <cell r="E58">
            <v>0</v>
          </cell>
          <cell r="F58">
            <v>0</v>
          </cell>
          <cell r="G58">
            <v>1020742</v>
          </cell>
          <cell r="H58">
            <v>0</v>
          </cell>
          <cell r="J58" t="str">
            <v>30.05.0500</v>
          </cell>
          <cell r="K58" t="str">
            <v>EMPLOYEE ACTIVITIES</v>
          </cell>
          <cell r="L58">
            <v>1020742</v>
          </cell>
          <cell r="M58">
            <v>0</v>
          </cell>
          <cell r="N58">
            <v>0</v>
          </cell>
          <cell r="O58">
            <v>0</v>
          </cell>
          <cell r="P58">
            <v>1020742</v>
          </cell>
          <cell r="Q58">
            <v>0</v>
          </cell>
          <cell r="R58" t="b">
            <v>0</v>
          </cell>
          <cell r="T58">
            <v>0</v>
          </cell>
          <cell r="U58">
            <v>0</v>
          </cell>
          <cell r="V58">
            <v>1020742</v>
          </cell>
        </row>
        <row r="59">
          <cell r="A59">
            <v>30050800</v>
          </cell>
          <cell r="B59" t="str">
            <v>SEMINAR &amp; TRAINING</v>
          </cell>
          <cell r="C59">
            <v>10205000</v>
          </cell>
          <cell r="D59">
            <v>0</v>
          </cell>
          <cell r="E59">
            <v>0</v>
          </cell>
          <cell r="F59">
            <v>0</v>
          </cell>
          <cell r="G59">
            <v>10205000</v>
          </cell>
          <cell r="H59">
            <v>0</v>
          </cell>
          <cell r="J59" t="str">
            <v>30.05.0800</v>
          </cell>
          <cell r="K59" t="str">
            <v>SEMINAR &amp; TRAINING</v>
          </cell>
          <cell r="L59">
            <v>10205000</v>
          </cell>
          <cell r="M59">
            <v>0</v>
          </cell>
          <cell r="N59">
            <v>0</v>
          </cell>
          <cell r="O59">
            <v>0</v>
          </cell>
          <cell r="P59">
            <v>10205000</v>
          </cell>
          <cell r="Q59">
            <v>0</v>
          </cell>
          <cell r="R59" t="b">
            <v>0</v>
          </cell>
          <cell r="T59">
            <v>0</v>
          </cell>
          <cell r="U59">
            <v>0</v>
          </cell>
          <cell r="V59">
            <v>10205000</v>
          </cell>
        </row>
        <row r="60">
          <cell r="A60">
            <v>30051000</v>
          </cell>
          <cell r="B60" t="str">
            <v>AUTO EXPENSES</v>
          </cell>
          <cell r="C60">
            <v>1695550</v>
          </cell>
          <cell r="D60">
            <v>0</v>
          </cell>
          <cell r="E60">
            <v>4968495</v>
          </cell>
          <cell r="F60">
            <v>0</v>
          </cell>
          <cell r="G60">
            <v>6664045</v>
          </cell>
          <cell r="H60">
            <v>0</v>
          </cell>
          <cell r="J60" t="str">
            <v>30.05.1000</v>
          </cell>
          <cell r="K60" t="str">
            <v>AUTO EXPENSES</v>
          </cell>
          <cell r="L60">
            <v>6664045</v>
          </cell>
          <cell r="M60">
            <v>0</v>
          </cell>
          <cell r="N60">
            <v>2484248</v>
          </cell>
          <cell r="O60">
            <v>0</v>
          </cell>
          <cell r="P60">
            <v>9148293</v>
          </cell>
          <cell r="Q60">
            <v>0</v>
          </cell>
          <cell r="R60" t="b">
            <v>0</v>
          </cell>
          <cell r="T60">
            <v>7452743</v>
          </cell>
          <cell r="U60">
            <v>0</v>
          </cell>
          <cell r="V60">
            <v>9148293</v>
          </cell>
        </row>
        <row r="61">
          <cell r="A61">
            <v>30051200</v>
          </cell>
          <cell r="B61" t="str">
            <v>ASTEK</v>
          </cell>
          <cell r="C61">
            <v>14871262</v>
          </cell>
          <cell r="D61">
            <v>0</v>
          </cell>
          <cell r="E61">
            <v>1988864</v>
          </cell>
          <cell r="F61">
            <v>0</v>
          </cell>
          <cell r="G61">
            <v>16860126</v>
          </cell>
          <cell r="H61">
            <v>0</v>
          </cell>
          <cell r="J61" t="str">
            <v>30.05.1200</v>
          </cell>
          <cell r="K61" t="str">
            <v>ASTEK</v>
          </cell>
          <cell r="L61">
            <v>16860126</v>
          </cell>
          <cell r="M61">
            <v>0</v>
          </cell>
          <cell r="N61">
            <v>1266982</v>
          </cell>
          <cell r="O61">
            <v>0</v>
          </cell>
          <cell r="P61">
            <v>18127108</v>
          </cell>
          <cell r="Q61">
            <v>0</v>
          </cell>
          <cell r="R61" t="b">
            <v>0</v>
          </cell>
          <cell r="T61">
            <v>3255846</v>
          </cell>
          <cell r="U61">
            <v>0</v>
          </cell>
          <cell r="V61">
            <v>18127108</v>
          </cell>
        </row>
        <row r="62">
          <cell r="A62">
            <v>30051300</v>
          </cell>
          <cell r="B62" t="str">
            <v>FUEL</v>
          </cell>
          <cell r="C62">
            <v>581900</v>
          </cell>
          <cell r="D62">
            <v>0</v>
          </cell>
          <cell r="E62">
            <v>0</v>
          </cell>
          <cell r="F62">
            <v>0</v>
          </cell>
          <cell r="G62">
            <v>581900</v>
          </cell>
          <cell r="H62">
            <v>0</v>
          </cell>
          <cell r="J62" t="str">
            <v>30.05.1300</v>
          </cell>
          <cell r="K62" t="str">
            <v>FUEL</v>
          </cell>
          <cell r="L62">
            <v>581900</v>
          </cell>
          <cell r="M62">
            <v>0</v>
          </cell>
          <cell r="N62">
            <v>0</v>
          </cell>
          <cell r="O62">
            <v>0</v>
          </cell>
          <cell r="P62">
            <v>581900</v>
          </cell>
          <cell r="Q62">
            <v>0</v>
          </cell>
          <cell r="R62" t="b">
            <v>0</v>
          </cell>
          <cell r="T62">
            <v>0</v>
          </cell>
          <cell r="U62">
            <v>0</v>
          </cell>
          <cell r="V62">
            <v>581900</v>
          </cell>
        </row>
        <row r="63">
          <cell r="A63">
            <v>30051600</v>
          </cell>
          <cell r="B63" t="str">
            <v>INSURANCE</v>
          </cell>
          <cell r="C63">
            <v>3625008</v>
          </cell>
          <cell r="D63">
            <v>0</v>
          </cell>
          <cell r="E63">
            <v>1281775</v>
          </cell>
          <cell r="F63">
            <v>0</v>
          </cell>
          <cell r="G63">
            <v>4906783</v>
          </cell>
          <cell r="H63">
            <v>0</v>
          </cell>
          <cell r="J63" t="str">
            <v>30.05.1600</v>
          </cell>
          <cell r="K63" t="str">
            <v>INSURANCE</v>
          </cell>
          <cell r="L63">
            <v>4906783</v>
          </cell>
          <cell r="M63">
            <v>0</v>
          </cell>
          <cell r="N63">
            <v>1752439</v>
          </cell>
          <cell r="O63">
            <v>0</v>
          </cell>
          <cell r="P63">
            <v>6659222</v>
          </cell>
          <cell r="Q63">
            <v>0</v>
          </cell>
          <cell r="R63" t="b">
            <v>0</v>
          </cell>
          <cell r="T63">
            <v>3034214</v>
          </cell>
          <cell r="U63">
            <v>0</v>
          </cell>
          <cell r="V63">
            <v>6659222</v>
          </cell>
        </row>
        <row r="64">
          <cell r="A64">
            <v>30051700</v>
          </cell>
          <cell r="B64" t="str">
            <v>ELECTRICITY</v>
          </cell>
          <cell r="C64">
            <v>306588049</v>
          </cell>
          <cell r="D64">
            <v>0</v>
          </cell>
          <cell r="E64">
            <v>34448728</v>
          </cell>
          <cell r="F64">
            <v>0</v>
          </cell>
          <cell r="G64">
            <v>341036777</v>
          </cell>
          <cell r="H64">
            <v>0</v>
          </cell>
          <cell r="J64" t="str">
            <v>30.05.1700</v>
          </cell>
          <cell r="K64" t="str">
            <v>ELECTRICITY</v>
          </cell>
          <cell r="L64">
            <v>341036777</v>
          </cell>
          <cell r="M64">
            <v>0</v>
          </cell>
          <cell r="N64">
            <v>35057180</v>
          </cell>
          <cell r="O64">
            <v>0</v>
          </cell>
          <cell r="P64">
            <v>376093957</v>
          </cell>
          <cell r="Q64">
            <v>0</v>
          </cell>
          <cell r="R64" t="b">
            <v>0</v>
          </cell>
          <cell r="T64">
            <v>69505908</v>
          </cell>
          <cell r="U64">
            <v>0</v>
          </cell>
          <cell r="V64">
            <v>376093957</v>
          </cell>
        </row>
        <row r="65">
          <cell r="A65">
            <v>30051800</v>
          </cell>
          <cell r="B65" t="str">
            <v>TRAVELLING EXPENSES</v>
          </cell>
          <cell r="C65">
            <v>73191660</v>
          </cell>
          <cell r="D65">
            <v>0</v>
          </cell>
          <cell r="E65">
            <v>878500</v>
          </cell>
          <cell r="F65">
            <v>0</v>
          </cell>
          <cell r="G65">
            <v>74070160</v>
          </cell>
          <cell r="H65">
            <v>0</v>
          </cell>
          <cell r="J65" t="str">
            <v>30.05.1800</v>
          </cell>
          <cell r="K65" t="str">
            <v>TRAVELLING EXPENSES</v>
          </cell>
          <cell r="L65">
            <v>74070160</v>
          </cell>
          <cell r="M65">
            <v>0</v>
          </cell>
          <cell r="N65">
            <v>34480067</v>
          </cell>
          <cell r="O65">
            <v>0</v>
          </cell>
          <cell r="P65">
            <v>108550227</v>
          </cell>
          <cell r="Q65">
            <v>0</v>
          </cell>
          <cell r="R65" t="b">
            <v>0</v>
          </cell>
          <cell r="T65">
            <v>35358567</v>
          </cell>
          <cell r="U65">
            <v>0</v>
          </cell>
          <cell r="V65">
            <v>108550227</v>
          </cell>
        </row>
        <row r="66">
          <cell r="A66">
            <v>30052100</v>
          </cell>
          <cell r="B66" t="str">
            <v>TELEPHONE &amp; TELEX</v>
          </cell>
          <cell r="C66">
            <v>37262796</v>
          </cell>
          <cell r="D66">
            <v>0</v>
          </cell>
          <cell r="E66">
            <v>4654145</v>
          </cell>
          <cell r="F66">
            <v>0</v>
          </cell>
          <cell r="G66">
            <v>41916941</v>
          </cell>
          <cell r="H66">
            <v>0</v>
          </cell>
          <cell r="J66" t="str">
            <v>30.05.2100</v>
          </cell>
          <cell r="K66" t="str">
            <v>TELEPHONE &amp; TELEX</v>
          </cell>
          <cell r="L66">
            <v>41916941</v>
          </cell>
          <cell r="M66">
            <v>0</v>
          </cell>
          <cell r="N66">
            <v>3529606</v>
          </cell>
          <cell r="O66">
            <v>0</v>
          </cell>
          <cell r="P66">
            <v>45446547</v>
          </cell>
          <cell r="Q66">
            <v>0</v>
          </cell>
          <cell r="R66" t="b">
            <v>0</v>
          </cell>
          <cell r="T66">
            <v>8183751</v>
          </cell>
          <cell r="U66">
            <v>0</v>
          </cell>
          <cell r="V66">
            <v>45446547</v>
          </cell>
        </row>
        <row r="67">
          <cell r="A67">
            <v>30052200</v>
          </cell>
          <cell r="B67" t="str">
            <v>STATIONERIES &amp; OFFICE SUPPLIES</v>
          </cell>
          <cell r="C67">
            <v>43275013</v>
          </cell>
          <cell r="D67">
            <v>0</v>
          </cell>
          <cell r="E67">
            <v>5692625</v>
          </cell>
          <cell r="F67">
            <v>0</v>
          </cell>
          <cell r="G67">
            <v>48967638</v>
          </cell>
          <cell r="H67">
            <v>0</v>
          </cell>
          <cell r="J67" t="str">
            <v>30.05.2200</v>
          </cell>
          <cell r="K67" t="str">
            <v>STATIONERIES &amp; OFFICE SUPPLIES</v>
          </cell>
          <cell r="L67">
            <v>48967638</v>
          </cell>
          <cell r="M67">
            <v>0</v>
          </cell>
          <cell r="N67">
            <v>3232975</v>
          </cell>
          <cell r="O67">
            <v>0</v>
          </cell>
          <cell r="P67">
            <v>52200613</v>
          </cell>
          <cell r="Q67">
            <v>0</v>
          </cell>
          <cell r="R67" t="b">
            <v>0</v>
          </cell>
          <cell r="T67">
            <v>8925600</v>
          </cell>
          <cell r="U67">
            <v>0</v>
          </cell>
          <cell r="V67">
            <v>52200613</v>
          </cell>
        </row>
        <row r="68">
          <cell r="A68">
            <v>30053200</v>
          </cell>
          <cell r="B68" t="str">
            <v>VACATION LEAVE</v>
          </cell>
          <cell r="C68">
            <v>39181409</v>
          </cell>
          <cell r="D68">
            <v>0</v>
          </cell>
          <cell r="E68">
            <v>0</v>
          </cell>
          <cell r="F68">
            <v>0</v>
          </cell>
          <cell r="G68">
            <v>39181409</v>
          </cell>
          <cell r="H68">
            <v>0</v>
          </cell>
          <cell r="J68" t="str">
            <v>30.05.3200</v>
          </cell>
          <cell r="K68" t="str">
            <v>VACATION LEAVE</v>
          </cell>
          <cell r="L68">
            <v>39181409</v>
          </cell>
          <cell r="M68">
            <v>0</v>
          </cell>
          <cell r="N68">
            <v>0</v>
          </cell>
          <cell r="O68">
            <v>0</v>
          </cell>
          <cell r="P68">
            <v>39181409</v>
          </cell>
          <cell r="Q68">
            <v>0</v>
          </cell>
          <cell r="R68" t="b">
            <v>0</v>
          </cell>
          <cell r="T68">
            <v>0</v>
          </cell>
          <cell r="U68">
            <v>0</v>
          </cell>
          <cell r="V68">
            <v>39181409</v>
          </cell>
        </row>
        <row r="69">
          <cell r="A69">
            <v>30053400</v>
          </cell>
          <cell r="B69" t="str">
            <v>PENSION FUND</v>
          </cell>
          <cell r="C69">
            <v>48960468</v>
          </cell>
          <cell r="D69">
            <v>0</v>
          </cell>
          <cell r="E69">
            <v>6795828</v>
          </cell>
          <cell r="F69">
            <v>0</v>
          </cell>
          <cell r="G69">
            <v>55756296</v>
          </cell>
          <cell r="H69">
            <v>0</v>
          </cell>
          <cell r="J69" t="str">
            <v>30.05.3400</v>
          </cell>
          <cell r="K69" t="str">
            <v>PENSION FUND</v>
          </cell>
          <cell r="L69">
            <v>55756296</v>
          </cell>
          <cell r="M69">
            <v>0</v>
          </cell>
          <cell r="N69">
            <v>6795828</v>
          </cell>
          <cell r="O69">
            <v>0</v>
          </cell>
          <cell r="P69">
            <v>62552124</v>
          </cell>
          <cell r="Q69">
            <v>0</v>
          </cell>
          <cell r="R69" t="b">
            <v>0</v>
          </cell>
          <cell r="T69">
            <v>13591656</v>
          </cell>
          <cell r="U69">
            <v>0</v>
          </cell>
          <cell r="V69">
            <v>62552124</v>
          </cell>
        </row>
        <row r="70">
          <cell r="A70">
            <v>30060000</v>
          </cell>
          <cell r="B70" t="str">
            <v>QUALITY CONTROL</v>
          </cell>
          <cell r="C70">
            <v>0</v>
          </cell>
          <cell r="D70">
            <v>0</v>
          </cell>
          <cell r="E70">
            <v>23769463</v>
          </cell>
          <cell r="F70">
            <v>23769463</v>
          </cell>
          <cell r="G70">
            <v>0</v>
          </cell>
          <cell r="H70">
            <v>0</v>
          </cell>
          <cell r="J70" t="str">
            <v>30.06.0000</v>
          </cell>
          <cell r="K70" t="str">
            <v>QUALITY CONTROL</v>
          </cell>
          <cell r="L70">
            <v>0</v>
          </cell>
          <cell r="M70">
            <v>0</v>
          </cell>
          <cell r="N70">
            <v>25345369</v>
          </cell>
          <cell r="O70">
            <v>25345369</v>
          </cell>
          <cell r="P70">
            <v>0</v>
          </cell>
          <cell r="Q70">
            <v>0</v>
          </cell>
          <cell r="R70" t="b">
            <v>0</v>
          </cell>
          <cell r="T70">
            <v>49114832</v>
          </cell>
          <cell r="U70">
            <v>49114832</v>
          </cell>
          <cell r="V70">
            <v>0</v>
          </cell>
        </row>
        <row r="71">
          <cell r="A71">
            <v>30060100</v>
          </cell>
          <cell r="B71" t="str">
            <v>SALARIES</v>
          </cell>
          <cell r="C71">
            <v>62451759</v>
          </cell>
          <cell r="D71">
            <v>0</v>
          </cell>
          <cell r="E71">
            <v>6271970</v>
          </cell>
          <cell r="F71">
            <v>0</v>
          </cell>
          <cell r="G71">
            <v>68723729</v>
          </cell>
          <cell r="H71">
            <v>0</v>
          </cell>
          <cell r="J71" t="str">
            <v>30.06.0100</v>
          </cell>
          <cell r="K71" t="str">
            <v>SALARIES</v>
          </cell>
          <cell r="L71">
            <v>68723729</v>
          </cell>
          <cell r="M71">
            <v>0</v>
          </cell>
          <cell r="N71">
            <v>5662392</v>
          </cell>
          <cell r="O71">
            <v>0</v>
          </cell>
          <cell r="P71">
            <v>74386121</v>
          </cell>
          <cell r="Q71">
            <v>0</v>
          </cell>
          <cell r="R71" t="b">
            <v>0</v>
          </cell>
          <cell r="T71">
            <v>11934362</v>
          </cell>
          <cell r="U71">
            <v>0</v>
          </cell>
          <cell r="V71">
            <v>74386121</v>
          </cell>
        </row>
        <row r="72">
          <cell r="A72">
            <v>30060200</v>
          </cell>
          <cell r="B72" t="str">
            <v>LEBARAN BONUS</v>
          </cell>
          <cell r="C72">
            <v>7409285</v>
          </cell>
          <cell r="D72">
            <v>0</v>
          </cell>
          <cell r="E72">
            <v>0</v>
          </cell>
          <cell r="F72">
            <v>0</v>
          </cell>
          <cell r="G72">
            <v>7409285</v>
          </cell>
          <cell r="H72">
            <v>0</v>
          </cell>
          <cell r="J72" t="str">
            <v>30.06.0200</v>
          </cell>
          <cell r="K72" t="str">
            <v>LEBARAN BONUS</v>
          </cell>
          <cell r="L72">
            <v>7409285</v>
          </cell>
          <cell r="M72">
            <v>0</v>
          </cell>
          <cell r="N72">
            <v>0</v>
          </cell>
          <cell r="O72">
            <v>0</v>
          </cell>
          <cell r="P72">
            <v>7409285</v>
          </cell>
          <cell r="Q72">
            <v>0</v>
          </cell>
          <cell r="R72" t="b">
            <v>0</v>
          </cell>
          <cell r="T72">
            <v>0</v>
          </cell>
          <cell r="U72">
            <v>0</v>
          </cell>
          <cell r="V72">
            <v>7409285</v>
          </cell>
        </row>
        <row r="73">
          <cell r="A73">
            <v>30060300</v>
          </cell>
          <cell r="B73" t="str">
            <v>MEDICAL</v>
          </cell>
          <cell r="C73">
            <v>33865608</v>
          </cell>
          <cell r="D73">
            <v>0</v>
          </cell>
          <cell r="E73">
            <v>2811396</v>
          </cell>
          <cell r="F73">
            <v>0</v>
          </cell>
          <cell r="G73">
            <v>36677004</v>
          </cell>
          <cell r="H73">
            <v>0</v>
          </cell>
          <cell r="J73" t="str">
            <v>30.06.0300</v>
          </cell>
          <cell r="K73" t="str">
            <v>MEDICAL</v>
          </cell>
          <cell r="L73">
            <v>36677004</v>
          </cell>
          <cell r="M73">
            <v>0</v>
          </cell>
          <cell r="N73">
            <v>1090000</v>
          </cell>
          <cell r="O73">
            <v>0</v>
          </cell>
          <cell r="P73">
            <v>37767004</v>
          </cell>
          <cell r="Q73">
            <v>0</v>
          </cell>
          <cell r="R73" t="b">
            <v>0</v>
          </cell>
          <cell r="T73">
            <v>3901396</v>
          </cell>
          <cell r="U73">
            <v>0</v>
          </cell>
          <cell r="V73">
            <v>37767004</v>
          </cell>
        </row>
        <row r="74">
          <cell r="A74">
            <v>30060400</v>
          </cell>
          <cell r="B74" t="str">
            <v>EMPLOYEE BENEFIT</v>
          </cell>
          <cell r="C74">
            <v>42270849</v>
          </cell>
          <cell r="D74">
            <v>0</v>
          </cell>
          <cell r="E74">
            <v>2181558</v>
          </cell>
          <cell r="F74">
            <v>0</v>
          </cell>
          <cell r="G74">
            <v>44452407</v>
          </cell>
          <cell r="H74">
            <v>0</v>
          </cell>
          <cell r="J74" t="str">
            <v>30.06.0400</v>
          </cell>
          <cell r="K74" t="str">
            <v>EMPLOYEE BENEFIT</v>
          </cell>
          <cell r="L74">
            <v>44452407</v>
          </cell>
          <cell r="M74">
            <v>0</v>
          </cell>
          <cell r="N74">
            <v>4587735</v>
          </cell>
          <cell r="O74">
            <v>0</v>
          </cell>
          <cell r="P74">
            <v>49040142</v>
          </cell>
          <cell r="Q74">
            <v>0</v>
          </cell>
          <cell r="R74" t="b">
            <v>0</v>
          </cell>
          <cell r="T74">
            <v>6769293</v>
          </cell>
          <cell r="U74">
            <v>0</v>
          </cell>
          <cell r="V74">
            <v>49040142</v>
          </cell>
        </row>
        <row r="75">
          <cell r="A75">
            <v>30060500</v>
          </cell>
          <cell r="B75" t="str">
            <v>EMPLOYEE ACTIVITIES</v>
          </cell>
          <cell r="C75">
            <v>585000</v>
          </cell>
          <cell r="D75">
            <v>0</v>
          </cell>
          <cell r="E75">
            <v>0</v>
          </cell>
          <cell r="F75">
            <v>0</v>
          </cell>
          <cell r="G75">
            <v>585000</v>
          </cell>
          <cell r="H75">
            <v>0</v>
          </cell>
          <cell r="J75" t="str">
            <v>30.06.0500</v>
          </cell>
          <cell r="K75" t="str">
            <v>EMPLOYEE ACTIVITIES</v>
          </cell>
          <cell r="L75">
            <v>585000</v>
          </cell>
          <cell r="M75">
            <v>0</v>
          </cell>
          <cell r="N75">
            <v>0</v>
          </cell>
          <cell r="O75">
            <v>0</v>
          </cell>
          <cell r="P75">
            <v>585000</v>
          </cell>
          <cell r="Q75">
            <v>0</v>
          </cell>
          <cell r="R75" t="b">
            <v>0</v>
          </cell>
          <cell r="T75">
            <v>0</v>
          </cell>
          <cell r="U75">
            <v>0</v>
          </cell>
          <cell r="V75">
            <v>585000</v>
          </cell>
        </row>
        <row r="76">
          <cell r="A76">
            <v>30060600</v>
          </cell>
          <cell r="B76" t="str">
            <v>SUNDRY HIRED</v>
          </cell>
          <cell r="C76">
            <v>49505600</v>
          </cell>
          <cell r="D76">
            <v>0</v>
          </cell>
          <cell r="E76">
            <v>5620000</v>
          </cell>
          <cell r="F76">
            <v>0</v>
          </cell>
          <cell r="G76">
            <v>55125600</v>
          </cell>
          <cell r="H76">
            <v>0</v>
          </cell>
          <cell r="J76" t="str">
            <v>30.06.0600</v>
          </cell>
          <cell r="K76" t="str">
            <v>SUNDRY HIRED</v>
          </cell>
          <cell r="L76">
            <v>55125600</v>
          </cell>
          <cell r="M76">
            <v>0</v>
          </cell>
          <cell r="N76">
            <v>8270000</v>
          </cell>
          <cell r="O76">
            <v>0</v>
          </cell>
          <cell r="P76">
            <v>63395600</v>
          </cell>
          <cell r="Q76">
            <v>0</v>
          </cell>
          <cell r="R76" t="b">
            <v>0</v>
          </cell>
          <cell r="T76">
            <v>13890000</v>
          </cell>
          <cell r="U76">
            <v>0</v>
          </cell>
          <cell r="V76">
            <v>63395600</v>
          </cell>
        </row>
        <row r="77">
          <cell r="A77">
            <v>30061200</v>
          </cell>
          <cell r="B77" t="str">
            <v>ASTEK</v>
          </cell>
          <cell r="C77">
            <v>14871254</v>
          </cell>
          <cell r="D77">
            <v>0</v>
          </cell>
          <cell r="E77">
            <v>1988864</v>
          </cell>
          <cell r="F77">
            <v>0</v>
          </cell>
          <cell r="G77">
            <v>16860118</v>
          </cell>
          <cell r="H77">
            <v>0</v>
          </cell>
          <cell r="J77" t="str">
            <v>30.06.1200</v>
          </cell>
          <cell r="K77" t="str">
            <v>ASTEK</v>
          </cell>
          <cell r="L77">
            <v>16860118</v>
          </cell>
          <cell r="M77">
            <v>0</v>
          </cell>
          <cell r="N77">
            <v>1266981</v>
          </cell>
          <cell r="O77">
            <v>0</v>
          </cell>
          <cell r="P77">
            <v>18127099</v>
          </cell>
          <cell r="Q77">
            <v>0</v>
          </cell>
          <cell r="R77" t="b">
            <v>0</v>
          </cell>
          <cell r="T77">
            <v>3255845</v>
          </cell>
          <cell r="U77">
            <v>0</v>
          </cell>
          <cell r="V77">
            <v>18127099</v>
          </cell>
        </row>
        <row r="78">
          <cell r="A78">
            <v>30063200</v>
          </cell>
          <cell r="B78" t="str">
            <v>VACATION LEAVE</v>
          </cell>
          <cell r="C78">
            <v>4780080</v>
          </cell>
          <cell r="D78">
            <v>0</v>
          </cell>
          <cell r="E78">
            <v>549966</v>
          </cell>
          <cell r="F78">
            <v>0</v>
          </cell>
          <cell r="G78">
            <v>5330046</v>
          </cell>
          <cell r="H78">
            <v>0</v>
          </cell>
          <cell r="J78" t="str">
            <v>30.06.3200</v>
          </cell>
          <cell r="K78" t="str">
            <v>VACATION LEAVE</v>
          </cell>
          <cell r="L78">
            <v>5330046</v>
          </cell>
          <cell r="M78">
            <v>0</v>
          </cell>
          <cell r="N78">
            <v>478008</v>
          </cell>
          <cell r="O78">
            <v>0</v>
          </cell>
          <cell r="P78">
            <v>5808054</v>
          </cell>
          <cell r="Q78">
            <v>0</v>
          </cell>
          <cell r="R78" t="b">
            <v>0</v>
          </cell>
          <cell r="T78">
            <v>1027974</v>
          </cell>
          <cell r="U78">
            <v>0</v>
          </cell>
          <cell r="V78">
            <v>5808054</v>
          </cell>
        </row>
        <row r="79">
          <cell r="A79">
            <v>30063400</v>
          </cell>
          <cell r="B79" t="str">
            <v>PENSION FUND</v>
          </cell>
          <cell r="C79">
            <v>7443814</v>
          </cell>
          <cell r="D79">
            <v>0</v>
          </cell>
          <cell r="E79">
            <v>575165</v>
          </cell>
          <cell r="F79">
            <v>0</v>
          </cell>
          <cell r="G79">
            <v>8018979</v>
          </cell>
          <cell r="H79">
            <v>0</v>
          </cell>
          <cell r="J79" t="str">
            <v>30.06.3400</v>
          </cell>
          <cell r="K79" t="str">
            <v>PENSION FUND</v>
          </cell>
          <cell r="L79">
            <v>8018979</v>
          </cell>
          <cell r="M79">
            <v>0</v>
          </cell>
          <cell r="N79">
            <v>575165</v>
          </cell>
          <cell r="O79">
            <v>0</v>
          </cell>
          <cell r="P79">
            <v>8594144</v>
          </cell>
          <cell r="Q79">
            <v>0</v>
          </cell>
          <cell r="R79" t="b">
            <v>0</v>
          </cell>
          <cell r="T79">
            <v>1150330</v>
          </cell>
          <cell r="U79">
            <v>0</v>
          </cell>
          <cell r="V79">
            <v>8594144</v>
          </cell>
        </row>
        <row r="80">
          <cell r="A80">
            <v>30063500</v>
          </cell>
          <cell r="B80" t="str">
            <v>OVERTIME</v>
          </cell>
          <cell r="C80">
            <v>49163660</v>
          </cell>
          <cell r="D80">
            <v>0</v>
          </cell>
          <cell r="E80">
            <v>3770544</v>
          </cell>
          <cell r="F80">
            <v>0</v>
          </cell>
          <cell r="G80">
            <v>52934204</v>
          </cell>
          <cell r="H80">
            <v>0</v>
          </cell>
          <cell r="J80" t="str">
            <v>30.06.3500</v>
          </cell>
          <cell r="K80" t="str">
            <v>OVERTIME</v>
          </cell>
          <cell r="L80">
            <v>52934204</v>
          </cell>
          <cell r="M80">
            <v>0</v>
          </cell>
          <cell r="N80">
            <v>3415088</v>
          </cell>
          <cell r="O80">
            <v>0</v>
          </cell>
          <cell r="P80">
            <v>56349292</v>
          </cell>
          <cell r="Q80">
            <v>0</v>
          </cell>
          <cell r="R80" t="b">
            <v>0</v>
          </cell>
          <cell r="T80">
            <v>7185632</v>
          </cell>
          <cell r="U80">
            <v>0</v>
          </cell>
          <cell r="V80">
            <v>56349292</v>
          </cell>
        </row>
        <row r="81">
          <cell r="A81">
            <v>30070000</v>
          </cell>
          <cell r="B81" t="str">
            <v>PLANT &amp; ADMIN - P P C</v>
          </cell>
          <cell r="C81">
            <v>0</v>
          </cell>
          <cell r="D81">
            <v>0</v>
          </cell>
          <cell r="E81">
            <v>12856712</v>
          </cell>
          <cell r="F81">
            <v>12856712</v>
          </cell>
          <cell r="G81">
            <v>0</v>
          </cell>
          <cell r="H81">
            <v>0</v>
          </cell>
          <cell r="J81" t="str">
            <v>30.07.0000</v>
          </cell>
          <cell r="K81" t="str">
            <v>PLANT &amp; ADMIN - P P C</v>
          </cell>
          <cell r="L81">
            <v>0</v>
          </cell>
          <cell r="M81">
            <v>0</v>
          </cell>
          <cell r="N81">
            <v>13697814</v>
          </cell>
          <cell r="O81">
            <v>13697814</v>
          </cell>
          <cell r="P81">
            <v>0</v>
          </cell>
          <cell r="Q81">
            <v>0</v>
          </cell>
          <cell r="R81" t="b">
            <v>0</v>
          </cell>
          <cell r="T81">
            <v>26554526</v>
          </cell>
          <cell r="U81">
            <v>26554526</v>
          </cell>
          <cell r="V81">
            <v>0</v>
          </cell>
        </row>
        <row r="82">
          <cell r="A82">
            <v>30070100</v>
          </cell>
          <cell r="B82" t="str">
            <v>SALARIES</v>
          </cell>
          <cell r="C82">
            <v>16529830</v>
          </cell>
          <cell r="D82">
            <v>0</v>
          </cell>
          <cell r="E82">
            <v>1652983</v>
          </cell>
          <cell r="F82">
            <v>0</v>
          </cell>
          <cell r="G82">
            <v>18182813</v>
          </cell>
          <cell r="H82">
            <v>0</v>
          </cell>
          <cell r="J82" t="str">
            <v>30.07.0100</v>
          </cell>
          <cell r="K82" t="str">
            <v>SALARIES</v>
          </cell>
          <cell r="L82">
            <v>18182813</v>
          </cell>
          <cell r="M82">
            <v>0</v>
          </cell>
          <cell r="N82">
            <v>1652983</v>
          </cell>
          <cell r="O82">
            <v>0</v>
          </cell>
          <cell r="P82">
            <v>19835796</v>
          </cell>
          <cell r="Q82">
            <v>0</v>
          </cell>
          <cell r="R82" t="b">
            <v>0</v>
          </cell>
          <cell r="T82">
            <v>3305966</v>
          </cell>
          <cell r="U82">
            <v>0</v>
          </cell>
          <cell r="V82">
            <v>19835796</v>
          </cell>
        </row>
        <row r="83">
          <cell r="A83">
            <v>30070200</v>
          </cell>
          <cell r="B83" t="str">
            <v>LEBARAN BONUS</v>
          </cell>
          <cell r="C83">
            <v>2594683</v>
          </cell>
          <cell r="D83">
            <v>0</v>
          </cell>
          <cell r="E83">
            <v>0</v>
          </cell>
          <cell r="F83">
            <v>0</v>
          </cell>
          <cell r="G83">
            <v>2594683</v>
          </cell>
          <cell r="H83">
            <v>0</v>
          </cell>
          <cell r="J83" t="str">
            <v>30.07.0200</v>
          </cell>
          <cell r="K83" t="str">
            <v>LEBARAN BONUS</v>
          </cell>
          <cell r="L83">
            <v>2594683</v>
          </cell>
          <cell r="M83">
            <v>0</v>
          </cell>
          <cell r="N83">
            <v>0</v>
          </cell>
          <cell r="O83">
            <v>0</v>
          </cell>
          <cell r="P83">
            <v>2594683</v>
          </cell>
          <cell r="Q83">
            <v>0</v>
          </cell>
          <cell r="R83" t="b">
            <v>0</v>
          </cell>
          <cell r="T83">
            <v>0</v>
          </cell>
          <cell r="U83">
            <v>0</v>
          </cell>
          <cell r="V83">
            <v>2594683</v>
          </cell>
        </row>
        <row r="84">
          <cell r="A84">
            <v>30070300</v>
          </cell>
          <cell r="B84" t="str">
            <v>MEDICAL</v>
          </cell>
          <cell r="C84">
            <v>31745928</v>
          </cell>
          <cell r="D84">
            <v>0</v>
          </cell>
          <cell r="E84">
            <v>2811396</v>
          </cell>
          <cell r="F84">
            <v>0</v>
          </cell>
          <cell r="G84">
            <v>34557324</v>
          </cell>
          <cell r="H84">
            <v>0</v>
          </cell>
          <cell r="J84" t="str">
            <v>30.07.0300</v>
          </cell>
          <cell r="K84" t="str">
            <v>MEDICAL</v>
          </cell>
          <cell r="L84">
            <v>34557324</v>
          </cell>
          <cell r="M84">
            <v>0</v>
          </cell>
          <cell r="N84">
            <v>228000</v>
          </cell>
          <cell r="O84">
            <v>0</v>
          </cell>
          <cell r="P84">
            <v>34785324</v>
          </cell>
          <cell r="Q84">
            <v>0</v>
          </cell>
          <cell r="R84" t="b">
            <v>0</v>
          </cell>
          <cell r="T84">
            <v>3039396</v>
          </cell>
          <cell r="U84">
            <v>0</v>
          </cell>
          <cell r="V84">
            <v>34785324</v>
          </cell>
        </row>
        <row r="85">
          <cell r="A85">
            <v>30070400</v>
          </cell>
          <cell r="B85" t="str">
            <v>EMPLOYEE BENEFIT</v>
          </cell>
          <cell r="C85">
            <v>21851716</v>
          </cell>
          <cell r="D85">
            <v>0</v>
          </cell>
          <cell r="E85">
            <v>954358</v>
          </cell>
          <cell r="F85">
            <v>0</v>
          </cell>
          <cell r="G85">
            <v>22806074</v>
          </cell>
          <cell r="H85">
            <v>0</v>
          </cell>
          <cell r="J85" t="str">
            <v>30.07.0400</v>
          </cell>
          <cell r="K85" t="str">
            <v>EMPLOYEE BENEFIT</v>
          </cell>
          <cell r="L85">
            <v>22806074</v>
          </cell>
          <cell r="M85">
            <v>0</v>
          </cell>
          <cell r="N85">
            <v>3322537</v>
          </cell>
          <cell r="O85">
            <v>0</v>
          </cell>
          <cell r="P85">
            <v>26128611</v>
          </cell>
          <cell r="Q85">
            <v>0</v>
          </cell>
          <cell r="R85" t="b">
            <v>0</v>
          </cell>
          <cell r="T85">
            <v>4276895</v>
          </cell>
          <cell r="U85">
            <v>0</v>
          </cell>
          <cell r="V85">
            <v>26128611</v>
          </cell>
        </row>
        <row r="86">
          <cell r="A86">
            <v>30070500</v>
          </cell>
          <cell r="B86" t="str">
            <v>EMPLOYEE ACTIVITIES</v>
          </cell>
          <cell r="C86">
            <v>585000</v>
          </cell>
          <cell r="D86">
            <v>0</v>
          </cell>
          <cell r="E86">
            <v>0</v>
          </cell>
          <cell r="F86">
            <v>0</v>
          </cell>
          <cell r="G86">
            <v>585000</v>
          </cell>
          <cell r="H86">
            <v>0</v>
          </cell>
          <cell r="J86" t="str">
            <v>30.07.0500</v>
          </cell>
          <cell r="K86" t="str">
            <v>EMPLOYEE ACTIVITIES</v>
          </cell>
          <cell r="L86">
            <v>585000</v>
          </cell>
          <cell r="M86">
            <v>0</v>
          </cell>
          <cell r="N86">
            <v>0</v>
          </cell>
          <cell r="O86">
            <v>0</v>
          </cell>
          <cell r="P86">
            <v>585000</v>
          </cell>
          <cell r="Q86">
            <v>0</v>
          </cell>
          <cell r="R86" t="b">
            <v>0</v>
          </cell>
          <cell r="T86">
            <v>0</v>
          </cell>
          <cell r="U86">
            <v>0</v>
          </cell>
          <cell r="V86">
            <v>585000</v>
          </cell>
        </row>
        <row r="87">
          <cell r="A87">
            <v>30070600</v>
          </cell>
          <cell r="B87" t="str">
            <v>SUNDRY HIRED</v>
          </cell>
          <cell r="C87">
            <v>21244100</v>
          </cell>
          <cell r="D87">
            <v>0</v>
          </cell>
          <cell r="E87">
            <v>3429100</v>
          </cell>
          <cell r="F87">
            <v>0</v>
          </cell>
          <cell r="G87">
            <v>24673200</v>
          </cell>
          <cell r="H87">
            <v>0</v>
          </cell>
          <cell r="J87" t="str">
            <v>30.07.0600</v>
          </cell>
          <cell r="K87" t="str">
            <v>SUNDRY HIRED</v>
          </cell>
          <cell r="L87">
            <v>24673200</v>
          </cell>
          <cell r="M87">
            <v>0</v>
          </cell>
          <cell r="N87">
            <v>5408900</v>
          </cell>
          <cell r="O87">
            <v>0</v>
          </cell>
          <cell r="P87">
            <v>30082100</v>
          </cell>
          <cell r="Q87">
            <v>0</v>
          </cell>
          <cell r="R87" t="b">
            <v>0</v>
          </cell>
          <cell r="T87">
            <v>8838000</v>
          </cell>
          <cell r="U87">
            <v>0</v>
          </cell>
          <cell r="V87">
            <v>30082100</v>
          </cell>
        </row>
        <row r="88">
          <cell r="A88">
            <v>30071200</v>
          </cell>
          <cell r="B88" t="str">
            <v>ASTEK</v>
          </cell>
          <cell r="C88">
            <v>14871254</v>
          </cell>
          <cell r="D88">
            <v>0</v>
          </cell>
          <cell r="E88">
            <v>1988864</v>
          </cell>
          <cell r="F88">
            <v>0</v>
          </cell>
          <cell r="G88">
            <v>16860118</v>
          </cell>
          <cell r="H88">
            <v>0</v>
          </cell>
          <cell r="J88" t="str">
            <v>30.07.1200</v>
          </cell>
          <cell r="K88" t="str">
            <v>ASTEK</v>
          </cell>
          <cell r="L88">
            <v>16860118</v>
          </cell>
          <cell r="M88">
            <v>0</v>
          </cell>
          <cell r="N88">
            <v>1266981</v>
          </cell>
          <cell r="O88">
            <v>0</v>
          </cell>
          <cell r="P88">
            <v>18127099</v>
          </cell>
          <cell r="Q88">
            <v>0</v>
          </cell>
          <cell r="R88" t="b">
            <v>0</v>
          </cell>
          <cell r="T88">
            <v>3255845</v>
          </cell>
          <cell r="U88">
            <v>0</v>
          </cell>
          <cell r="V88">
            <v>18127099</v>
          </cell>
        </row>
        <row r="89">
          <cell r="A89">
            <v>30073200</v>
          </cell>
          <cell r="B89" t="str">
            <v>VACATION LEAVE</v>
          </cell>
          <cell r="C89">
            <v>1377580</v>
          </cell>
          <cell r="D89">
            <v>0</v>
          </cell>
          <cell r="E89">
            <v>137758</v>
          </cell>
          <cell r="F89">
            <v>0</v>
          </cell>
          <cell r="G89">
            <v>1515338</v>
          </cell>
          <cell r="H89">
            <v>0</v>
          </cell>
          <cell r="J89" t="str">
            <v>30.07.3200</v>
          </cell>
          <cell r="K89" t="str">
            <v>VACATION LEAVE</v>
          </cell>
          <cell r="L89">
            <v>1515338</v>
          </cell>
          <cell r="M89">
            <v>0</v>
          </cell>
          <cell r="N89">
            <v>137758</v>
          </cell>
          <cell r="O89">
            <v>0</v>
          </cell>
          <cell r="P89">
            <v>1653096</v>
          </cell>
          <cell r="Q89">
            <v>0</v>
          </cell>
          <cell r="R89" t="b">
            <v>0</v>
          </cell>
          <cell r="T89">
            <v>275516</v>
          </cell>
          <cell r="U89">
            <v>0</v>
          </cell>
          <cell r="V89">
            <v>1653096</v>
          </cell>
        </row>
        <row r="90">
          <cell r="A90">
            <v>30073400</v>
          </cell>
          <cell r="B90" t="str">
            <v>PENSION FUND</v>
          </cell>
          <cell r="C90">
            <v>2330393</v>
          </cell>
          <cell r="D90">
            <v>0</v>
          </cell>
          <cell r="E90">
            <v>249263</v>
          </cell>
          <cell r="F90">
            <v>0</v>
          </cell>
          <cell r="G90">
            <v>2579656</v>
          </cell>
          <cell r="H90">
            <v>0</v>
          </cell>
          <cell r="J90" t="str">
            <v>30.07.3400</v>
          </cell>
          <cell r="K90" t="str">
            <v>PENSION FUND</v>
          </cell>
          <cell r="L90">
            <v>2579656</v>
          </cell>
          <cell r="M90">
            <v>0</v>
          </cell>
          <cell r="N90">
            <v>249263</v>
          </cell>
          <cell r="O90">
            <v>0</v>
          </cell>
          <cell r="P90">
            <v>2828919</v>
          </cell>
          <cell r="Q90">
            <v>0</v>
          </cell>
          <cell r="R90" t="b">
            <v>0</v>
          </cell>
          <cell r="T90">
            <v>498526</v>
          </cell>
          <cell r="U90">
            <v>0</v>
          </cell>
          <cell r="V90">
            <v>2828919</v>
          </cell>
        </row>
        <row r="91">
          <cell r="A91">
            <v>30073500</v>
          </cell>
          <cell r="B91" t="str">
            <v>OVERTIME</v>
          </cell>
          <cell r="C91">
            <v>13419886</v>
          </cell>
          <cell r="D91">
            <v>0</v>
          </cell>
          <cell r="E91">
            <v>1632990</v>
          </cell>
          <cell r="F91">
            <v>0</v>
          </cell>
          <cell r="G91">
            <v>15052876</v>
          </cell>
          <cell r="H91">
            <v>0</v>
          </cell>
          <cell r="J91" t="str">
            <v>30.07.3500</v>
          </cell>
          <cell r="K91" t="str">
            <v>OVERTIME</v>
          </cell>
          <cell r="L91">
            <v>15052876</v>
          </cell>
          <cell r="M91">
            <v>0</v>
          </cell>
          <cell r="N91">
            <v>1431392</v>
          </cell>
          <cell r="O91">
            <v>0</v>
          </cell>
          <cell r="P91">
            <v>16484268</v>
          </cell>
          <cell r="Q91">
            <v>0</v>
          </cell>
          <cell r="R91" t="b">
            <v>0</v>
          </cell>
          <cell r="T91">
            <v>3064382</v>
          </cell>
          <cell r="U91">
            <v>0</v>
          </cell>
          <cell r="V91">
            <v>16484268</v>
          </cell>
        </row>
        <row r="92">
          <cell r="A92">
            <v>30080000</v>
          </cell>
          <cell r="B92" t="str">
            <v>REPAIR &amp; MAINT. - PRODUCTION</v>
          </cell>
          <cell r="C92">
            <v>0</v>
          </cell>
          <cell r="D92">
            <v>0</v>
          </cell>
          <cell r="E92">
            <v>63907302</v>
          </cell>
          <cell r="F92">
            <v>63907302</v>
          </cell>
          <cell r="G92">
            <v>0</v>
          </cell>
          <cell r="H92">
            <v>0</v>
          </cell>
          <cell r="J92" t="str">
            <v>30.08.0000</v>
          </cell>
          <cell r="K92" t="str">
            <v>REPAIR &amp; MAINT. - PRODUCTION</v>
          </cell>
          <cell r="L92">
            <v>0</v>
          </cell>
          <cell r="M92">
            <v>0</v>
          </cell>
          <cell r="N92">
            <v>125455771</v>
          </cell>
          <cell r="O92">
            <v>125455771</v>
          </cell>
          <cell r="P92">
            <v>0</v>
          </cell>
          <cell r="Q92">
            <v>0</v>
          </cell>
          <cell r="R92" t="b">
            <v>0</v>
          </cell>
          <cell r="T92">
            <v>189363073</v>
          </cell>
          <cell r="U92">
            <v>189363073</v>
          </cell>
          <cell r="V92">
            <v>0</v>
          </cell>
        </row>
        <row r="93">
          <cell r="A93">
            <v>30080100</v>
          </cell>
          <cell r="B93" t="str">
            <v>SALARIES</v>
          </cell>
          <cell r="C93">
            <v>129815568</v>
          </cell>
          <cell r="D93">
            <v>0</v>
          </cell>
          <cell r="E93">
            <v>9834766</v>
          </cell>
          <cell r="F93">
            <v>0</v>
          </cell>
          <cell r="G93">
            <v>139650334</v>
          </cell>
          <cell r="H93">
            <v>0</v>
          </cell>
          <cell r="J93" t="str">
            <v>30.08.0100</v>
          </cell>
          <cell r="K93" t="str">
            <v>SALARIES</v>
          </cell>
          <cell r="L93">
            <v>139650334</v>
          </cell>
          <cell r="M93">
            <v>0</v>
          </cell>
          <cell r="N93">
            <v>9834766</v>
          </cell>
          <cell r="O93">
            <v>0</v>
          </cell>
          <cell r="P93">
            <v>149485100</v>
          </cell>
          <cell r="Q93">
            <v>0</v>
          </cell>
          <cell r="R93" t="b">
            <v>0</v>
          </cell>
          <cell r="T93">
            <v>19669532</v>
          </cell>
          <cell r="U93">
            <v>0</v>
          </cell>
          <cell r="V93">
            <v>149485100</v>
          </cell>
        </row>
        <row r="94">
          <cell r="A94">
            <v>30080200</v>
          </cell>
          <cell r="B94" t="str">
            <v>LEBARAN BONUS</v>
          </cell>
          <cell r="C94">
            <v>12226954</v>
          </cell>
          <cell r="D94">
            <v>0</v>
          </cell>
          <cell r="E94">
            <v>0</v>
          </cell>
          <cell r="F94">
            <v>0</v>
          </cell>
          <cell r="G94">
            <v>12226954</v>
          </cell>
          <cell r="H94">
            <v>0</v>
          </cell>
          <cell r="J94" t="str">
            <v>30.08.0200</v>
          </cell>
          <cell r="K94" t="str">
            <v>LEBARAN BONUS</v>
          </cell>
          <cell r="L94">
            <v>12226954</v>
          </cell>
          <cell r="M94">
            <v>0</v>
          </cell>
          <cell r="N94">
            <v>0</v>
          </cell>
          <cell r="O94">
            <v>0</v>
          </cell>
          <cell r="P94">
            <v>12226954</v>
          </cell>
          <cell r="Q94">
            <v>0</v>
          </cell>
          <cell r="R94" t="b">
            <v>0</v>
          </cell>
          <cell r="T94">
            <v>0</v>
          </cell>
          <cell r="U94">
            <v>0</v>
          </cell>
          <cell r="V94">
            <v>12226954</v>
          </cell>
        </row>
        <row r="95">
          <cell r="A95">
            <v>30080300</v>
          </cell>
          <cell r="B95" t="str">
            <v>MEDICAL</v>
          </cell>
          <cell r="C95">
            <v>37860610</v>
          </cell>
          <cell r="D95">
            <v>0</v>
          </cell>
          <cell r="E95">
            <v>2811397</v>
          </cell>
          <cell r="F95">
            <v>0</v>
          </cell>
          <cell r="G95">
            <v>40672007</v>
          </cell>
          <cell r="H95">
            <v>0</v>
          </cell>
          <cell r="J95" t="str">
            <v>30.08.0300</v>
          </cell>
          <cell r="K95" t="str">
            <v>MEDICAL</v>
          </cell>
          <cell r="L95">
            <v>40672007</v>
          </cell>
          <cell r="M95">
            <v>0</v>
          </cell>
          <cell r="N95">
            <v>558000</v>
          </cell>
          <cell r="O95">
            <v>0</v>
          </cell>
          <cell r="P95">
            <v>41230007</v>
          </cell>
          <cell r="Q95">
            <v>0</v>
          </cell>
          <cell r="R95" t="b">
            <v>0</v>
          </cell>
          <cell r="T95">
            <v>3369397</v>
          </cell>
          <cell r="U95">
            <v>0</v>
          </cell>
          <cell r="V95">
            <v>41230007</v>
          </cell>
        </row>
        <row r="96">
          <cell r="A96">
            <v>30080400</v>
          </cell>
          <cell r="B96" t="str">
            <v>EMPLOYEE BENEFIT</v>
          </cell>
          <cell r="C96">
            <v>66143239</v>
          </cell>
          <cell r="D96">
            <v>0</v>
          </cell>
          <cell r="E96">
            <v>4775767</v>
          </cell>
          <cell r="F96">
            <v>0</v>
          </cell>
          <cell r="G96">
            <v>70919006</v>
          </cell>
          <cell r="H96">
            <v>0</v>
          </cell>
          <cell r="J96" t="str">
            <v>30.08.0400</v>
          </cell>
          <cell r="K96" t="str">
            <v>EMPLOYEE BENEFIT</v>
          </cell>
          <cell r="L96">
            <v>70919006</v>
          </cell>
          <cell r="M96">
            <v>0</v>
          </cell>
          <cell r="N96">
            <v>8100446</v>
          </cell>
          <cell r="O96">
            <v>0</v>
          </cell>
          <cell r="P96">
            <v>79019452</v>
          </cell>
          <cell r="Q96">
            <v>0</v>
          </cell>
          <cell r="R96" t="b">
            <v>0</v>
          </cell>
          <cell r="T96">
            <v>12876213</v>
          </cell>
          <cell r="U96">
            <v>0</v>
          </cell>
          <cell r="V96">
            <v>79019452</v>
          </cell>
        </row>
        <row r="97">
          <cell r="A97">
            <v>30080500</v>
          </cell>
          <cell r="B97" t="str">
            <v>EMPLOYEE ACTIVITIES</v>
          </cell>
          <cell r="C97">
            <v>585000</v>
          </cell>
          <cell r="D97">
            <v>0</v>
          </cell>
          <cell r="E97">
            <v>0</v>
          </cell>
          <cell r="F97">
            <v>0</v>
          </cell>
          <cell r="G97">
            <v>585000</v>
          </cell>
          <cell r="H97">
            <v>0</v>
          </cell>
          <cell r="J97" t="str">
            <v>30.08.0500</v>
          </cell>
          <cell r="K97" t="str">
            <v>EMPLOYEE ACTIVITIES</v>
          </cell>
          <cell r="L97">
            <v>585000</v>
          </cell>
          <cell r="M97">
            <v>0</v>
          </cell>
          <cell r="N97">
            <v>0</v>
          </cell>
          <cell r="O97">
            <v>0</v>
          </cell>
          <cell r="P97">
            <v>585000</v>
          </cell>
          <cell r="Q97">
            <v>0</v>
          </cell>
          <cell r="R97" t="b">
            <v>0</v>
          </cell>
          <cell r="T97">
            <v>0</v>
          </cell>
          <cell r="U97">
            <v>0</v>
          </cell>
          <cell r="V97">
            <v>585000</v>
          </cell>
        </row>
        <row r="98">
          <cell r="A98">
            <v>30080600</v>
          </cell>
          <cell r="B98" t="str">
            <v>SUNDRY HIRED</v>
          </cell>
          <cell r="C98">
            <v>49078000</v>
          </cell>
          <cell r="D98">
            <v>0</v>
          </cell>
          <cell r="E98">
            <v>5166700</v>
          </cell>
          <cell r="F98">
            <v>0</v>
          </cell>
          <cell r="G98">
            <v>54244700</v>
          </cell>
          <cell r="H98">
            <v>0</v>
          </cell>
          <cell r="J98" t="str">
            <v>30.08.0600</v>
          </cell>
          <cell r="K98" t="str">
            <v>SUNDRY HIRED</v>
          </cell>
          <cell r="L98">
            <v>54244700</v>
          </cell>
          <cell r="M98">
            <v>0</v>
          </cell>
          <cell r="N98">
            <v>9033600</v>
          </cell>
          <cell r="O98">
            <v>0</v>
          </cell>
          <cell r="P98">
            <v>63278300</v>
          </cell>
          <cell r="Q98">
            <v>0</v>
          </cell>
          <cell r="R98" t="b">
            <v>0</v>
          </cell>
          <cell r="T98">
            <v>14200300</v>
          </cell>
          <cell r="U98">
            <v>0</v>
          </cell>
          <cell r="V98">
            <v>63278300</v>
          </cell>
        </row>
        <row r="99">
          <cell r="A99">
            <v>30080900</v>
          </cell>
          <cell r="B99" t="str">
            <v>REPAIRS &amp; MAINTENANCE</v>
          </cell>
          <cell r="C99">
            <v>454714350</v>
          </cell>
          <cell r="D99">
            <v>0</v>
          </cell>
          <cell r="E99">
            <v>29901959</v>
          </cell>
          <cell r="F99">
            <v>0</v>
          </cell>
          <cell r="G99">
            <v>484616309</v>
          </cell>
          <cell r="H99">
            <v>0</v>
          </cell>
          <cell r="J99" t="str">
            <v>30.08.0900</v>
          </cell>
          <cell r="K99" t="str">
            <v>REPAIRS &amp; MAINTENANCE</v>
          </cell>
          <cell r="L99">
            <v>484616309</v>
          </cell>
          <cell r="M99">
            <v>0</v>
          </cell>
          <cell r="N99">
            <v>88441100</v>
          </cell>
          <cell r="O99">
            <v>2206620</v>
          </cell>
          <cell r="P99">
            <v>570850789</v>
          </cell>
          <cell r="Q99">
            <v>0</v>
          </cell>
          <cell r="R99" t="b">
            <v>0</v>
          </cell>
          <cell r="T99">
            <v>118343059</v>
          </cell>
          <cell r="U99">
            <v>2206620</v>
          </cell>
          <cell r="V99">
            <v>570850789</v>
          </cell>
        </row>
        <row r="100">
          <cell r="A100">
            <v>30081200</v>
          </cell>
          <cell r="B100" t="str">
            <v>ASTEK</v>
          </cell>
          <cell r="C100">
            <v>14871256</v>
          </cell>
          <cell r="D100">
            <v>0</v>
          </cell>
          <cell r="E100">
            <v>1988864</v>
          </cell>
          <cell r="F100">
            <v>0</v>
          </cell>
          <cell r="G100">
            <v>16860120</v>
          </cell>
          <cell r="H100">
            <v>0</v>
          </cell>
          <cell r="J100" t="str">
            <v>30.08.1200</v>
          </cell>
          <cell r="K100" t="str">
            <v>ASTEK</v>
          </cell>
          <cell r="L100">
            <v>16860120</v>
          </cell>
          <cell r="M100">
            <v>0</v>
          </cell>
          <cell r="N100">
            <v>1266982</v>
          </cell>
          <cell r="O100">
            <v>0</v>
          </cell>
          <cell r="P100">
            <v>18127102</v>
          </cell>
          <cell r="Q100">
            <v>0</v>
          </cell>
          <cell r="R100" t="b">
            <v>0</v>
          </cell>
          <cell r="T100">
            <v>3255846</v>
          </cell>
          <cell r="U100">
            <v>0</v>
          </cell>
          <cell r="V100">
            <v>18127102</v>
          </cell>
        </row>
        <row r="101">
          <cell r="A101">
            <v>30083200</v>
          </cell>
          <cell r="B101" t="str">
            <v>VACATION LEAVE</v>
          </cell>
          <cell r="C101">
            <v>8383420</v>
          </cell>
          <cell r="D101">
            <v>0</v>
          </cell>
          <cell r="E101">
            <v>897231</v>
          </cell>
          <cell r="F101">
            <v>0</v>
          </cell>
          <cell r="G101">
            <v>9280651</v>
          </cell>
          <cell r="H101">
            <v>0</v>
          </cell>
          <cell r="J101" t="str">
            <v>30.08.3200</v>
          </cell>
          <cell r="K101" t="str">
            <v>VACATION LEAVE</v>
          </cell>
          <cell r="L101">
            <v>9280651</v>
          </cell>
          <cell r="M101">
            <v>0</v>
          </cell>
          <cell r="N101">
            <v>838342</v>
          </cell>
          <cell r="O101">
            <v>0</v>
          </cell>
          <cell r="P101">
            <v>10118993</v>
          </cell>
          <cell r="Q101">
            <v>0</v>
          </cell>
          <cell r="R101" t="b">
            <v>0</v>
          </cell>
          <cell r="T101">
            <v>1735573</v>
          </cell>
          <cell r="U101">
            <v>0</v>
          </cell>
          <cell r="V101">
            <v>10118993</v>
          </cell>
        </row>
        <row r="102">
          <cell r="A102">
            <v>30083400</v>
          </cell>
          <cell r="B102" t="str">
            <v>PENSION FUND</v>
          </cell>
          <cell r="C102">
            <v>13741521</v>
          </cell>
          <cell r="D102">
            <v>0</v>
          </cell>
          <cell r="E102">
            <v>1272253</v>
          </cell>
          <cell r="F102">
            <v>0</v>
          </cell>
          <cell r="G102">
            <v>15013774</v>
          </cell>
          <cell r="H102">
            <v>0</v>
          </cell>
          <cell r="J102" t="str">
            <v>30.08.3400</v>
          </cell>
          <cell r="K102" t="str">
            <v>PENSION FUND</v>
          </cell>
          <cell r="L102">
            <v>15013774</v>
          </cell>
          <cell r="M102">
            <v>0</v>
          </cell>
          <cell r="N102">
            <v>1272253</v>
          </cell>
          <cell r="O102">
            <v>0</v>
          </cell>
          <cell r="P102">
            <v>16286027</v>
          </cell>
          <cell r="Q102">
            <v>0</v>
          </cell>
          <cell r="R102" t="b">
            <v>0</v>
          </cell>
          <cell r="T102">
            <v>2544506</v>
          </cell>
          <cell r="U102">
            <v>0</v>
          </cell>
          <cell r="V102">
            <v>16286027</v>
          </cell>
        </row>
        <row r="103">
          <cell r="A103">
            <v>30083500</v>
          </cell>
          <cell r="B103" t="str">
            <v>OVERTIME</v>
          </cell>
          <cell r="C103">
            <v>82663562</v>
          </cell>
          <cell r="D103">
            <v>0</v>
          </cell>
          <cell r="E103">
            <v>7258365</v>
          </cell>
          <cell r="F103">
            <v>0</v>
          </cell>
          <cell r="G103">
            <v>89921927</v>
          </cell>
          <cell r="H103">
            <v>0</v>
          </cell>
          <cell r="J103" t="str">
            <v>30.08.3500</v>
          </cell>
          <cell r="K103" t="str">
            <v>OVERTIME</v>
          </cell>
          <cell r="L103">
            <v>89921927</v>
          </cell>
          <cell r="M103">
            <v>0</v>
          </cell>
          <cell r="N103">
            <v>6110282</v>
          </cell>
          <cell r="O103">
            <v>0</v>
          </cell>
          <cell r="P103">
            <v>96032209</v>
          </cell>
          <cell r="Q103">
            <v>0</v>
          </cell>
          <cell r="R103" t="b">
            <v>0</v>
          </cell>
          <cell r="T103">
            <v>13368647</v>
          </cell>
          <cell r="U103">
            <v>0</v>
          </cell>
          <cell r="V103">
            <v>96032209</v>
          </cell>
        </row>
        <row r="104">
          <cell r="A104">
            <v>30090000</v>
          </cell>
          <cell r="B104" t="str">
            <v>DEPRECIATION</v>
          </cell>
          <cell r="C104">
            <v>0</v>
          </cell>
          <cell r="D104">
            <v>0</v>
          </cell>
          <cell r="E104">
            <v>37657211</v>
          </cell>
          <cell r="F104">
            <v>37657211</v>
          </cell>
          <cell r="G104">
            <v>0</v>
          </cell>
          <cell r="H104">
            <v>0</v>
          </cell>
          <cell r="J104" t="str">
            <v>30.09.0000</v>
          </cell>
          <cell r="K104" t="str">
            <v>DEPRECIATION</v>
          </cell>
          <cell r="L104">
            <v>0</v>
          </cell>
          <cell r="M104">
            <v>0</v>
          </cell>
          <cell r="N104">
            <v>38129382</v>
          </cell>
          <cell r="O104">
            <v>38129382</v>
          </cell>
          <cell r="P104">
            <v>0</v>
          </cell>
          <cell r="Q104">
            <v>0</v>
          </cell>
          <cell r="R104" t="b">
            <v>0</v>
          </cell>
          <cell r="T104">
            <v>75786593</v>
          </cell>
          <cell r="U104">
            <v>75786593</v>
          </cell>
          <cell r="V104">
            <v>0</v>
          </cell>
        </row>
        <row r="105">
          <cell r="A105">
            <v>30090100</v>
          </cell>
          <cell r="B105" t="str">
            <v>DEPRECIATION - CONSTRUCTION</v>
          </cell>
          <cell r="C105">
            <v>330199835</v>
          </cell>
          <cell r="D105">
            <v>0</v>
          </cell>
          <cell r="E105">
            <v>37657211</v>
          </cell>
          <cell r="F105">
            <v>0</v>
          </cell>
          <cell r="G105">
            <v>367857046</v>
          </cell>
          <cell r="H105">
            <v>0</v>
          </cell>
          <cell r="J105" t="str">
            <v>30.09.0100</v>
          </cell>
          <cell r="K105" t="str">
            <v>DEPRECIATION - CONSTRUCTION</v>
          </cell>
          <cell r="L105">
            <v>367857046</v>
          </cell>
          <cell r="M105">
            <v>0</v>
          </cell>
          <cell r="N105">
            <v>38129382</v>
          </cell>
          <cell r="O105">
            <v>0</v>
          </cell>
          <cell r="P105">
            <v>405986428</v>
          </cell>
          <cell r="Q105">
            <v>0</v>
          </cell>
          <cell r="R105" t="b">
            <v>0</v>
          </cell>
          <cell r="T105">
            <v>75786593</v>
          </cell>
          <cell r="U105">
            <v>0</v>
          </cell>
          <cell r="V105">
            <v>405986428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6"/>
      <sheetName val="Sheet1"/>
      <sheetName val="Sheet5"/>
      <sheetName val="Sheet2"/>
      <sheetName val="Sheet7"/>
      <sheetName val="Sheet3"/>
      <sheetName val="Journal"/>
      <sheetName val="ROSS LIST"/>
      <sheetName val="Master Edit"/>
      <sheetName val="tabel perkiraan"/>
      <sheetName val="-ASLI-"/>
      <sheetName val="Rates"/>
      <sheetName val="TBM"/>
      <sheetName val="SE-C"/>
      <sheetName val="NAP"/>
      <sheetName val="Permanent info"/>
      <sheetName val="ROSS_LIST"/>
      <sheetName val="FE_1770_P1"/>
      <sheetName val="Marshal"/>
      <sheetName val="cov"/>
      <sheetName val="24month"/>
      <sheetName val="SUMMARY"/>
      <sheetName val="WTB"/>
      <sheetName val="new IFS format"/>
      <sheetName val="CF RECONCILE - 1"/>
      <sheetName val="#REF"/>
      <sheetName val="Final"/>
      <sheetName val="tabel nilai"/>
      <sheetName val="BPR"/>
      <sheetName val="GeneralInfo"/>
      <sheetName val="PBH_NAS"/>
      <sheetName val="File references"/>
      <sheetName val="Parame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Rate"/>
      <sheetName val="A"/>
      <sheetName val="DATA1"/>
      <sheetName val="IP"/>
      <sheetName val="TB"/>
      <sheetName val="DATABASE"/>
      <sheetName val="GL"/>
      <sheetName val="Akun"/>
      <sheetName val="Rekonsi"/>
      <sheetName val="Menu"/>
      <sheetName val="Kurs"/>
      <sheetName val="tabel perkiraan"/>
      <sheetName val="Interim --&gt; Top"/>
      <sheetName val="FE_1770_P1"/>
      <sheetName val="WTB"/>
      <sheetName val="2005"/>
      <sheetName val="tb-mar"/>
      <sheetName val="GeneralInfo"/>
      <sheetName val="ANALISIS"/>
      <sheetName val="Links"/>
      <sheetName val="NEGARA"/>
      <sheetName val="Total Adv Mod Training"/>
      <sheetName val="cons workpapers"/>
      <sheetName val="equity of abacus"/>
      <sheetName val="Monat"/>
      <sheetName val="Sheet3"/>
      <sheetName val="Sept 13"/>
      <sheetName val="GRAFIC MKT"/>
      <sheetName val="Actuals Actuals 501"/>
      <sheetName val="Permanent info"/>
      <sheetName val="Notes"/>
      <sheetName val="W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INPUTS"/>
      <sheetName val="Cover SH"/>
      <sheetName val="1n"/>
      <sheetName val="2n"/>
      <sheetName val="3n"/>
      <sheetName val="4n"/>
      <sheetName val="5n"/>
      <sheetName val="6n"/>
      <sheetName val="7n"/>
      <sheetName val="8n"/>
      <sheetName val="9n"/>
      <sheetName val="10n"/>
      <sheetName val="6"/>
      <sheetName val="7"/>
      <sheetName val="8"/>
      <sheetName val="10"/>
      <sheetName val="11"/>
      <sheetName val="Defns SH"/>
      <sheetName val="1"/>
      <sheetName val="2"/>
      <sheetName val="3"/>
      <sheetName val="4"/>
      <sheetName val="5"/>
      <sheetName val="Index Internal"/>
      <sheetName val="currency"/>
      <sheetName val="1x"/>
      <sheetName val="2x"/>
      <sheetName val="3x"/>
      <sheetName val="4x"/>
      <sheetName val="6x"/>
      <sheetName val="7x"/>
      <sheetName val="8x"/>
      <sheetName val="9x"/>
      <sheetName val="Defns"/>
      <sheetName val="Dates"/>
      <sheetName val="Module1"/>
      <sheetName val="GD_actuals"/>
      <sheetName val="Range Names"/>
      <sheetName val="Module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>
        <row r="5">
          <cell r="B5" t="str">
            <v>October 2003</v>
          </cell>
        </row>
      </sheetData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iod"/>
      <sheetName val="SI"/>
      <sheetName val="Calculation"/>
      <sheetName val="Dates"/>
      <sheetName val="Exlfoxpro final"/>
    </sheetNames>
    <sheetDataSet>
      <sheetData sheetId="0" refreshError="1">
        <row r="1">
          <cell r="A1" t="str">
            <v>PERIOD</v>
          </cell>
          <cell r="B1" t="str">
            <v>DESCRIPTION</v>
          </cell>
        </row>
        <row r="2">
          <cell r="A2">
            <v>2000001</v>
          </cell>
          <cell r="B2" t="str">
            <v>PERIOD ENDED JUNE 30, 1999</v>
          </cell>
        </row>
        <row r="3">
          <cell r="A3">
            <v>2000001</v>
          </cell>
          <cell r="B3" t="str">
            <v>PERIOD ENDED JANUARY 31, 2000</v>
          </cell>
        </row>
        <row r="4">
          <cell r="A4">
            <v>2000002</v>
          </cell>
          <cell r="B4" t="str">
            <v>PERIOD ENDED FEBRUARY 29, 2000</v>
          </cell>
        </row>
        <row r="5">
          <cell r="A5">
            <v>2000003</v>
          </cell>
          <cell r="B5" t="str">
            <v>PERIOD ENDED MARCH 31, 2000</v>
          </cell>
        </row>
        <row r="6">
          <cell r="A6">
            <v>2000004</v>
          </cell>
          <cell r="B6" t="str">
            <v>PERIOD ENDED APRIL 30, 2000</v>
          </cell>
        </row>
        <row r="7">
          <cell r="A7">
            <v>2000005</v>
          </cell>
          <cell r="B7" t="str">
            <v>PERIOD ENDED MAY 31, 2000</v>
          </cell>
        </row>
        <row r="8">
          <cell r="A8">
            <v>2000006</v>
          </cell>
          <cell r="B8" t="str">
            <v>PERIOD ENDED JUNE 30, 2000</v>
          </cell>
        </row>
        <row r="9">
          <cell r="A9">
            <v>2000007</v>
          </cell>
          <cell r="B9" t="str">
            <v>PERIOD ENDED JULY 31, 2000</v>
          </cell>
        </row>
        <row r="10">
          <cell r="A10">
            <v>2000008</v>
          </cell>
          <cell r="B10" t="str">
            <v>PERIOD ENDED AUGUST 31, 2000</v>
          </cell>
        </row>
        <row r="11">
          <cell r="A11">
            <v>2000009</v>
          </cell>
          <cell r="B11" t="str">
            <v>PERIOD ENDED SEPTEMBER 30, 2000</v>
          </cell>
        </row>
        <row r="12">
          <cell r="A12">
            <v>2000010</v>
          </cell>
          <cell r="B12" t="str">
            <v>PERIOD ENDED OCTOBER 31, 2000</v>
          </cell>
        </row>
        <row r="13">
          <cell r="A13">
            <v>2000011</v>
          </cell>
          <cell r="B13" t="str">
            <v>PERIOD ENDED NOVEMBER 30, 2000</v>
          </cell>
        </row>
        <row r="14">
          <cell r="A14">
            <v>2000012</v>
          </cell>
          <cell r="B14" t="str">
            <v>PERIOD ENDED DECEMBER 31, 2000</v>
          </cell>
        </row>
        <row r="15">
          <cell r="A15">
            <v>2001001</v>
          </cell>
          <cell r="B15" t="str">
            <v>PERIOD ENDED JANUARY 31, 2001</v>
          </cell>
        </row>
        <row r="16">
          <cell r="A16">
            <v>2001002</v>
          </cell>
          <cell r="B16" t="str">
            <v>PERIOD ENDED FEBRUARY 28, 2001</v>
          </cell>
        </row>
        <row r="17">
          <cell r="A17">
            <v>2001003</v>
          </cell>
          <cell r="B17" t="str">
            <v>PERIOD ENDED MARCH 31, 2001</v>
          </cell>
        </row>
        <row r="18">
          <cell r="A18">
            <v>2001004</v>
          </cell>
          <cell r="B18" t="str">
            <v>PERIOD ENDED APRIL 30, 2001</v>
          </cell>
        </row>
        <row r="19">
          <cell r="A19">
            <v>2001005</v>
          </cell>
          <cell r="B19" t="str">
            <v>PERIOD ENDED MAY 31, 2001</v>
          </cell>
        </row>
        <row r="20">
          <cell r="A20">
            <v>2001006</v>
          </cell>
          <cell r="B20" t="str">
            <v>PERIOD ENDED JUNE 30, 2001</v>
          </cell>
        </row>
        <row r="21">
          <cell r="A21">
            <v>2001007</v>
          </cell>
          <cell r="B21" t="str">
            <v>PERIOD ENDED JULY 31, 2001</v>
          </cell>
        </row>
        <row r="22">
          <cell r="A22">
            <v>2001008</v>
          </cell>
          <cell r="B22" t="str">
            <v>PERIOD ENDED AUGUST 31, 2001</v>
          </cell>
        </row>
        <row r="23">
          <cell r="A23">
            <v>2001009</v>
          </cell>
          <cell r="B23" t="str">
            <v>PERIOD ENDED SEPTEMBER 30, 2001</v>
          </cell>
        </row>
        <row r="24">
          <cell r="A24">
            <v>2001010</v>
          </cell>
          <cell r="B24" t="str">
            <v>PERIOD ENDED OCTOBER 31, 2001</v>
          </cell>
        </row>
        <row r="25">
          <cell r="A25">
            <v>2001011</v>
          </cell>
          <cell r="B25" t="str">
            <v>PERIOD ENDED NOVEMBER 30, 2001</v>
          </cell>
        </row>
        <row r="26">
          <cell r="A26">
            <v>2001012</v>
          </cell>
          <cell r="B26" t="str">
            <v>PERIOD ENDED DECEMBER 31, 2001</v>
          </cell>
        </row>
        <row r="27">
          <cell r="A27">
            <v>2002001</v>
          </cell>
          <cell r="B27" t="str">
            <v>PERIOD ENDED JANUARY 31, 2002</v>
          </cell>
        </row>
        <row r="28">
          <cell r="A28">
            <v>2002002</v>
          </cell>
          <cell r="B28" t="str">
            <v>PERIOD ENDED FEBRUARY 28, 2002</v>
          </cell>
        </row>
        <row r="29">
          <cell r="A29">
            <v>2002003</v>
          </cell>
          <cell r="B29" t="str">
            <v>PERIOD ENDED MARCH 31, 2002</v>
          </cell>
        </row>
        <row r="30">
          <cell r="A30">
            <v>2002004</v>
          </cell>
          <cell r="B30" t="str">
            <v>PERIOD ENDED APRIL 30, 2002</v>
          </cell>
        </row>
        <row r="31">
          <cell r="A31">
            <v>2002005</v>
          </cell>
          <cell r="B31" t="str">
            <v>PERIOD ENDED MAY 31, 2002</v>
          </cell>
        </row>
        <row r="32">
          <cell r="A32">
            <v>2002006</v>
          </cell>
          <cell r="B32" t="str">
            <v>PERIOD ENDED JUNE 30, 2002</v>
          </cell>
        </row>
        <row r="33">
          <cell r="A33">
            <v>2002007</v>
          </cell>
          <cell r="B33" t="str">
            <v>PERIOD ENDED JULY 31, 2002</v>
          </cell>
        </row>
        <row r="34">
          <cell r="A34">
            <v>2002008</v>
          </cell>
          <cell r="B34" t="str">
            <v>PERIOD ENDED AUGUST 31, 2002</v>
          </cell>
        </row>
        <row r="35">
          <cell r="A35">
            <v>2002009</v>
          </cell>
          <cell r="B35" t="str">
            <v>PERIOD ENDED SEPTEMBER 30, 2002</v>
          </cell>
        </row>
        <row r="36">
          <cell r="A36">
            <v>2002010</v>
          </cell>
          <cell r="B36" t="str">
            <v>PERIOD ENDED OCTOBER 31, 2002</v>
          </cell>
        </row>
        <row r="37">
          <cell r="A37">
            <v>2002011</v>
          </cell>
          <cell r="B37" t="str">
            <v>PERIOD ENDED NOVEMBER 30, 2002</v>
          </cell>
        </row>
        <row r="38">
          <cell r="A38">
            <v>2002012</v>
          </cell>
          <cell r="B38" t="str">
            <v>PERIOD ENDED DECEMBER 31, 2002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WP&amp;B"/>
      <sheetName val="s1"/>
      <sheetName val="s2"/>
      <sheetName val="s3"/>
      <sheetName val="s3a"/>
      <sheetName val="s4"/>
      <sheetName val="s4a"/>
      <sheetName val="s5"/>
      <sheetName val="s6"/>
      <sheetName val="s7"/>
      <sheetName val="s8"/>
      <sheetName val="s8a"/>
      <sheetName val="s9"/>
      <sheetName val="s11"/>
      <sheetName val="s11a"/>
      <sheetName val="s13"/>
      <sheetName val="s13a"/>
      <sheetName val="s14"/>
      <sheetName val="s14a"/>
      <sheetName val="s15"/>
      <sheetName val="s16"/>
      <sheetName val="s17"/>
      <sheetName val="Volume"/>
      <sheetName val="Menu"/>
      <sheetName val="Sheet3"/>
      <sheetName val="HWL (2)"/>
      <sheetName val="Rate"/>
      <sheetName val="Rincian"/>
      <sheetName val="AUTO"/>
      <sheetName val="BHIT"/>
      <sheetName val="HERO"/>
      <sheetName val="COA"/>
      <sheetName val="F1771-2"/>
      <sheetName val="F1771-V"/>
      <sheetName val="F1771-IV"/>
      <sheetName val="Instructions"/>
      <sheetName val="PTKP"/>
      <sheetName val="Con"/>
      <sheetName val="Type"/>
      <sheetName val="Peri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-RTI"/>
      <sheetName val="IS-RTI"/>
      <sheetName val="SE-RTI"/>
      <sheetName val="Catatan-RTI"/>
      <sheetName val="FA-RTI"/>
      <sheetName val="Rekon-Fiskal"/>
      <sheetName val="Detail-RTI"/>
      <sheetName val="Account Payable"/>
      <sheetName val="Original Currency"/>
      <sheetName val="CAJE+CRJE-RTI"/>
      <sheetName val="PAJE-RTI"/>
      <sheetName val="PRJE-RTI"/>
      <sheetName val="T-ACC-RTI"/>
      <sheetName val="Data Fiskal"/>
      <sheetName val="DIT"/>
      <sheetName val="Rugi Fiskal"/>
      <sheetName val="Mutation CF-BE"/>
      <sheetName val="ID-CF-RTI"/>
      <sheetName val="Loans-Principal"/>
      <sheetName val="Gain on Restructuring"/>
      <sheetName val="SUMMARY RATIO"/>
      <sheetName val="Analytical"/>
      <sheetName val="GT_Custom"/>
      <sheetName val="BS-C"/>
      <sheetName val="BS-P"/>
      <sheetName val="IS-C"/>
      <sheetName val="IS-P"/>
      <sheetName val="SE-C"/>
      <sheetName val="SE-P"/>
      <sheetName val="CF-C"/>
      <sheetName val="CF-P"/>
      <sheetName val="Mutation CF"/>
      <sheetName val="Detail-C+P"/>
      <sheetName val="Catatan-C"/>
      <sheetName val="Catatan-P"/>
      <sheetName val="Investment-P"/>
      <sheetName val="FA-C"/>
      <sheetName val="FA-P"/>
      <sheetName val="Retained Earnings"/>
      <sheetName val="Intercompany-C"/>
      <sheetName val="Intercompany-P"/>
      <sheetName val="Restructuring"/>
      <sheetName val="Foreign Currency-C"/>
      <sheetName val="Foreign Currency-P"/>
      <sheetName val="Allowance-P"/>
      <sheetName val="Freeze+Resticted fund"/>
      <sheetName val="Consolidation Entries"/>
      <sheetName val="Combine Entries"/>
      <sheetName val="CAJE-CRJE BLOK I"/>
      <sheetName val="EXCHANGE RATE"/>
      <sheetName val="FA-C (2)"/>
      <sheetName val="Freeze Ac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_non restated "/>
      <sheetName val="SE"/>
      <sheetName val="IS"/>
      <sheetName val="Intercompany-P"/>
      <sheetName val="Adj - WB"/>
      <sheetName val="Adj - Trading"/>
      <sheetName val="Adj - HOLDING"/>
      <sheetName val="DITeh"/>
      <sheetName val="Fiscal - PCO"/>
      <sheetName val="Fa Fiscal"/>
      <sheetName val="invest 2002"/>
      <sheetName val="Equity Method"/>
      <sheetName val="BS-C"/>
      <sheetName val="invest 2003"/>
      <sheetName val="Detail-PARENT"/>
      <sheetName val="invest adj"/>
      <sheetName val="Consol"/>
      <sheetName val="gue"/>
      <sheetName val="Sheet2"/>
      <sheetName val="IDCF-P"/>
      <sheetName val="CF"/>
      <sheetName val="PM"/>
      <sheetName val="BS-P"/>
      <sheetName val="IS-P"/>
      <sheetName val="FA Holding"/>
      <sheetName val="GT_Custom"/>
      <sheetName val="FA-P"/>
      <sheetName val="Sheet1"/>
      <sheetName val="coba"/>
      <sheetName val="mutation"/>
      <sheetName val="Detail_PAR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/>
      <sheetData sheetId="29"/>
      <sheetData sheetId="30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STOCK"/>
      <sheetName val="PENERIMAAN"/>
      <sheetName val="PENGELUARAN"/>
      <sheetName val="LPB"/>
      <sheetName val="REKAP PBL"/>
      <sheetName val="REKAP P2BL"/>
      <sheetName val="PEMBELIAN LOKAL"/>
      <sheetName val="P2BL"/>
      <sheetName val="Sheet3"/>
      <sheetName val="Sheet1"/>
      <sheetName val="Sheet1 (2)"/>
      <sheetName val="Sheet2"/>
      <sheetName val="Sheet4"/>
      <sheetName val="BS-RTI"/>
    </sheetNames>
    <sheetDataSet>
      <sheetData sheetId="0" refreshError="1"/>
      <sheetData sheetId="1" refreshError="1">
        <row r="1">
          <cell r="B1" t="str">
            <v>PT. ANUGERAH RIMBA MAKMUR</v>
          </cell>
        </row>
        <row r="2">
          <cell r="B2" t="str">
            <v>UNIT : HTI - SITE MADINA</v>
          </cell>
        </row>
        <row r="3">
          <cell r="B3" t="str">
            <v>LAPORAN STOCK GUDANG</v>
          </cell>
        </row>
        <row r="4">
          <cell r="B4" t="str">
            <v>PERIODE : FEBRUARI  2016</v>
          </cell>
        </row>
        <row r="5">
          <cell r="O5" t="str">
            <v>PINDAHAN SALDO AKHIR BULAN LALU</v>
          </cell>
        </row>
        <row r="6">
          <cell r="B6" t="str">
            <v>NO. BARANG</v>
          </cell>
          <cell r="C6" t="str">
            <v>NAMA BARANG</v>
          </cell>
          <cell r="D6" t="str">
            <v>SAT</v>
          </cell>
          <cell r="E6" t="str">
            <v>SALDO AWAL</v>
          </cell>
          <cell r="G6" t="str">
            <v>MUTASI</v>
          </cell>
          <cell r="K6" t="str">
            <v>SALDO AKHIR</v>
          </cell>
          <cell r="M6" t="str">
            <v>HARGA SATUAN</v>
          </cell>
          <cell r="O6" t="str">
            <v>SALDO AWAL</v>
          </cell>
        </row>
        <row r="7">
          <cell r="G7" t="str">
            <v>PENERIMAAN</v>
          </cell>
          <cell r="I7" t="str">
            <v>PENGELUARAN</v>
          </cell>
        </row>
        <row r="8">
          <cell r="E8" t="str">
            <v>QTY</v>
          </cell>
          <cell r="F8" t="str">
            <v>JUMLAH</v>
          </cell>
          <cell r="G8" t="str">
            <v>QTY</v>
          </cell>
          <cell r="H8" t="str">
            <v>JUMLAH</v>
          </cell>
          <cell r="I8" t="str">
            <v>QTY</v>
          </cell>
          <cell r="J8" t="str">
            <v>JUMLAH</v>
          </cell>
          <cell r="K8" t="str">
            <v>QTY</v>
          </cell>
          <cell r="L8" t="str">
            <v>JUMLAH</v>
          </cell>
          <cell r="O8" t="str">
            <v>QTY</v>
          </cell>
          <cell r="P8" t="str">
            <v>JUMLAH</v>
          </cell>
        </row>
        <row r="9">
          <cell r="B9">
            <v>12630000000000</v>
          </cell>
          <cell r="C9" t="str">
            <v>PERSEDIAAN NON PERDAGANGAN</v>
          </cell>
        </row>
        <row r="10">
          <cell r="B10">
            <v>12630010000000</v>
          </cell>
          <cell r="C10" t="str">
            <v>PERSEDIAAN MINYAK &amp; PELUMAS</v>
          </cell>
        </row>
        <row r="11">
          <cell r="B11">
            <v>12630010100000</v>
          </cell>
          <cell r="C11" t="str">
            <v>PERSEDIAAN MINYAK</v>
          </cell>
        </row>
        <row r="12">
          <cell r="B12" t="str">
            <v>12630010113001</v>
          </cell>
          <cell r="C12" t="str">
            <v>MINYAK TANAH</v>
          </cell>
          <cell r="D12" t="str">
            <v>LTR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O12">
            <v>0</v>
          </cell>
          <cell r="P12">
            <v>0</v>
          </cell>
        </row>
        <row r="13">
          <cell r="B13" t="str">
            <v>12630010102002</v>
          </cell>
          <cell r="C13" t="str">
            <v>BENSIN/PREMIUM</v>
          </cell>
          <cell r="D13" t="str">
            <v>LTR</v>
          </cell>
          <cell r="E13">
            <v>30</v>
          </cell>
          <cell r="F13">
            <v>257999.90000000037</v>
          </cell>
          <cell r="G13">
            <v>444</v>
          </cell>
          <cell r="H13">
            <v>3818400</v>
          </cell>
          <cell r="I13">
            <v>417</v>
          </cell>
          <cell r="J13">
            <v>3595199.7799999993</v>
          </cell>
          <cell r="K13">
            <v>57</v>
          </cell>
          <cell r="L13">
            <v>481200.12000000104</v>
          </cell>
          <cell r="M13">
            <v>8442.1073684210714</v>
          </cell>
          <cell r="O13">
            <v>30</v>
          </cell>
          <cell r="P13">
            <v>257999.90000000037</v>
          </cell>
        </row>
        <row r="15">
          <cell r="C15" t="str">
            <v>SUB TOTAL</v>
          </cell>
          <cell r="E15">
            <v>30</v>
          </cell>
          <cell r="F15">
            <v>257999.90000000037</v>
          </cell>
          <cell r="G15">
            <v>444</v>
          </cell>
          <cell r="H15">
            <v>3818400</v>
          </cell>
          <cell r="I15">
            <v>417</v>
          </cell>
          <cell r="J15">
            <v>3595199.7799999993</v>
          </cell>
          <cell r="K15">
            <v>57</v>
          </cell>
          <cell r="L15">
            <v>481200.12000000104</v>
          </cell>
          <cell r="O15">
            <v>30</v>
          </cell>
          <cell r="P15">
            <v>266999.95999999996</v>
          </cell>
        </row>
        <row r="16">
          <cell r="B16">
            <v>12630010200000</v>
          </cell>
          <cell r="C16" t="str">
            <v>PERSEDIAAN PELUMAS</v>
          </cell>
        </row>
        <row r="17">
          <cell r="B17" t="str">
            <v>12630010215001</v>
          </cell>
          <cell r="C17" t="str">
            <v>OLI ULTRATECH @ 1 LTR</v>
          </cell>
          <cell r="D17" t="str">
            <v>BTL</v>
          </cell>
          <cell r="E17">
            <v>12</v>
          </cell>
          <cell r="F17">
            <v>420000</v>
          </cell>
          <cell r="G17">
            <v>0</v>
          </cell>
          <cell r="H17">
            <v>0</v>
          </cell>
          <cell r="I17">
            <v>3</v>
          </cell>
          <cell r="J17">
            <v>105000</v>
          </cell>
          <cell r="K17">
            <v>9</v>
          </cell>
          <cell r="L17">
            <v>315000</v>
          </cell>
          <cell r="M17">
            <v>35000</v>
          </cell>
          <cell r="O17">
            <v>12</v>
          </cell>
          <cell r="P17">
            <v>420000</v>
          </cell>
        </row>
        <row r="18">
          <cell r="B18" t="str">
            <v>12630010207002</v>
          </cell>
          <cell r="C18" t="str">
            <v>GREASE ROTARY</v>
          </cell>
          <cell r="D18" t="str">
            <v>KG</v>
          </cell>
          <cell r="E18">
            <v>15</v>
          </cell>
          <cell r="F18">
            <v>640005</v>
          </cell>
          <cell r="G18">
            <v>0</v>
          </cell>
          <cell r="H18">
            <v>0</v>
          </cell>
          <cell r="I18">
            <v>15</v>
          </cell>
          <cell r="J18">
            <v>640005</v>
          </cell>
          <cell r="K18">
            <v>0</v>
          </cell>
          <cell r="L18">
            <v>0</v>
          </cell>
          <cell r="M18">
            <v>0</v>
          </cell>
          <cell r="O18">
            <v>15</v>
          </cell>
          <cell r="P18">
            <v>640005</v>
          </cell>
        </row>
        <row r="19">
          <cell r="B19" t="str">
            <v>12630010215003</v>
          </cell>
          <cell r="C19" t="str">
            <v>OLI EVALUBE</v>
          </cell>
          <cell r="D19" t="str">
            <v>BTL</v>
          </cell>
          <cell r="E19">
            <v>21</v>
          </cell>
          <cell r="F19">
            <v>378000</v>
          </cell>
          <cell r="G19">
            <v>0</v>
          </cell>
          <cell r="H19">
            <v>0</v>
          </cell>
          <cell r="I19">
            <v>14</v>
          </cell>
          <cell r="J19">
            <v>252000</v>
          </cell>
          <cell r="K19">
            <v>7</v>
          </cell>
          <cell r="L19">
            <v>126000</v>
          </cell>
          <cell r="M19">
            <v>18000</v>
          </cell>
          <cell r="O19">
            <v>21</v>
          </cell>
          <cell r="P19">
            <v>378000</v>
          </cell>
          <cell r="AH19" t="str">
            <v>1263001010</v>
          </cell>
        </row>
        <row r="20">
          <cell r="B20" t="str">
            <v>12630010215004</v>
          </cell>
          <cell r="C20" t="str">
            <v>OLI SAE 50 W CAT</v>
          </cell>
          <cell r="D20" t="str">
            <v>LTR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O20">
            <v>0</v>
          </cell>
          <cell r="P20">
            <v>0</v>
          </cell>
          <cell r="AH20" t="str">
            <v>15</v>
          </cell>
        </row>
        <row r="21">
          <cell r="B21" t="str">
            <v>12630010215005</v>
          </cell>
          <cell r="C21" t="str">
            <v>OLI SAE 10 W CAT</v>
          </cell>
          <cell r="D21" t="str">
            <v>LTR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O21">
            <v>0</v>
          </cell>
          <cell r="P21">
            <v>0</v>
          </cell>
          <cell r="AH21" t="str">
            <v>15007</v>
          </cell>
        </row>
        <row r="22">
          <cell r="B22" t="str">
            <v>12630010215006</v>
          </cell>
          <cell r="C22" t="str">
            <v>OLI SAE 15 W 40 CAT</v>
          </cell>
          <cell r="D22" t="str">
            <v>LTR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</row>
        <row r="23">
          <cell r="B23" t="str">
            <v>12630010215007</v>
          </cell>
          <cell r="C23" t="str">
            <v>OLI MESIN MOBIL DELVAG 15W-40</v>
          </cell>
          <cell r="D23" t="str">
            <v>LTR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O23">
            <v>0</v>
          </cell>
          <cell r="P23">
            <v>0</v>
          </cell>
        </row>
        <row r="24">
          <cell r="B24" t="str">
            <v>12630010218008</v>
          </cell>
          <cell r="C24" t="str">
            <v>RORET ONE SAE 90 4L/PAIL</v>
          </cell>
          <cell r="D24" t="str">
            <v>LTR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O24">
            <v>0</v>
          </cell>
          <cell r="P24">
            <v>0</v>
          </cell>
        </row>
        <row r="25">
          <cell r="B25" t="str">
            <v>12630010220009</v>
          </cell>
          <cell r="C25" t="str">
            <v>TOP ONE TRANSMISION 75W-90</v>
          </cell>
          <cell r="D25" t="str">
            <v>LTR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O25">
            <v>0</v>
          </cell>
          <cell r="P25">
            <v>0</v>
          </cell>
        </row>
        <row r="26">
          <cell r="B26" t="str">
            <v>12630010201010</v>
          </cell>
          <cell r="C26" t="str">
            <v>ATF OIL (STRERING OIL) TOP ONE</v>
          </cell>
          <cell r="D26" t="str">
            <v>LTR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O26">
            <v>0</v>
          </cell>
          <cell r="P26">
            <v>0</v>
          </cell>
        </row>
        <row r="27">
          <cell r="B27" t="str">
            <v>12630010216011</v>
          </cell>
          <cell r="C27" t="str">
            <v>PENTASON (CLUTH FLUID) WAGNER</v>
          </cell>
          <cell r="D27" t="str">
            <v>BTL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P27">
            <v>0</v>
          </cell>
        </row>
        <row r="28">
          <cell r="B28" t="str">
            <v>12630010215012</v>
          </cell>
          <cell r="C28" t="str">
            <v>OLI SAE 15W 40 MEDITRANS</v>
          </cell>
          <cell r="D28" t="str">
            <v>LTR</v>
          </cell>
          <cell r="E28">
            <v>104</v>
          </cell>
          <cell r="F28">
            <v>2351148.7999999993</v>
          </cell>
          <cell r="G28">
            <v>208</v>
          </cell>
          <cell r="H28">
            <v>4702256</v>
          </cell>
          <cell r="I28">
            <v>231</v>
          </cell>
          <cell r="J28">
            <v>5222221.5999999996</v>
          </cell>
          <cell r="K28">
            <v>81</v>
          </cell>
          <cell r="L28">
            <v>1831183.1999999993</v>
          </cell>
          <cell r="M28">
            <v>22607.19999999999</v>
          </cell>
          <cell r="O28">
            <v>104</v>
          </cell>
          <cell r="P28">
            <v>2351148.7999999993</v>
          </cell>
        </row>
        <row r="29">
          <cell r="B29" t="str">
            <v>12630010215013</v>
          </cell>
          <cell r="C29" t="str">
            <v>OLI SAE  10 MEDITRANS</v>
          </cell>
          <cell r="D29" t="str">
            <v>LTR</v>
          </cell>
          <cell r="E29">
            <v>0</v>
          </cell>
          <cell r="F29">
            <v>0</v>
          </cell>
          <cell r="G29">
            <v>208</v>
          </cell>
          <cell r="H29">
            <v>4756752</v>
          </cell>
          <cell r="I29">
            <v>208</v>
          </cell>
          <cell r="J29">
            <v>4756752</v>
          </cell>
          <cell r="K29">
            <v>0</v>
          </cell>
          <cell r="L29">
            <v>0</v>
          </cell>
          <cell r="M29">
            <v>0</v>
          </cell>
          <cell r="O29">
            <v>0</v>
          </cell>
          <cell r="P29">
            <v>0</v>
          </cell>
        </row>
        <row r="31">
          <cell r="C31" t="str">
            <v>SUB TOTAL</v>
          </cell>
          <cell r="E31">
            <v>152</v>
          </cell>
          <cell r="F31">
            <v>3789153.7999999993</v>
          </cell>
          <cell r="G31">
            <v>416</v>
          </cell>
          <cell r="H31">
            <v>9459008</v>
          </cell>
          <cell r="I31">
            <v>471</v>
          </cell>
          <cell r="J31">
            <v>10975978.6</v>
          </cell>
          <cell r="K31">
            <v>97</v>
          </cell>
          <cell r="L31">
            <v>2272183.1999999993</v>
          </cell>
          <cell r="O31">
            <v>153</v>
          </cell>
          <cell r="P31">
            <v>3807153.7999999993</v>
          </cell>
        </row>
        <row r="32">
          <cell r="C32" t="str">
            <v>TOTAL</v>
          </cell>
          <cell r="E32">
            <v>182</v>
          </cell>
          <cell r="F32">
            <v>4047153.6999999993</v>
          </cell>
          <cell r="G32">
            <v>860</v>
          </cell>
          <cell r="H32">
            <v>13277408</v>
          </cell>
          <cell r="I32">
            <v>888</v>
          </cell>
          <cell r="J32">
            <v>14571178.379999999</v>
          </cell>
          <cell r="K32">
            <v>154</v>
          </cell>
          <cell r="L32">
            <v>2753383.3200000003</v>
          </cell>
          <cell r="O32">
            <v>182</v>
          </cell>
          <cell r="P32">
            <v>4074153.7899999991</v>
          </cell>
        </row>
        <row r="33">
          <cell r="B33">
            <v>12630020000000</v>
          </cell>
          <cell r="C33" t="str">
            <v>PERSEDIAAN MATERIAL</v>
          </cell>
        </row>
        <row r="34">
          <cell r="B34">
            <v>12630020100000</v>
          </cell>
          <cell r="C34" t="str">
            <v>PERSEDIAAN BAHAN BANGUNAN</v>
          </cell>
        </row>
        <row r="35">
          <cell r="B35" t="str">
            <v>12630020119001</v>
          </cell>
          <cell r="C35" t="str">
            <v>SEMEN</v>
          </cell>
          <cell r="D35" t="str">
            <v>SAK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O35">
            <v>0</v>
          </cell>
          <cell r="P35">
            <v>0</v>
          </cell>
        </row>
        <row r="37">
          <cell r="C37" t="str">
            <v>SUB TOTAL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O37">
            <v>0</v>
          </cell>
          <cell r="P37">
            <v>0</v>
          </cell>
        </row>
        <row r="38">
          <cell r="B38">
            <v>12630020200000</v>
          </cell>
          <cell r="C38" t="str">
            <v>PERSEDIAAN BESI DAN KELENGKAPANNYA</v>
          </cell>
        </row>
        <row r="39">
          <cell r="B39" t="str">
            <v>12630020202001</v>
          </cell>
          <cell r="C39" t="str">
            <v>BESI BETON DIA 6 MM</v>
          </cell>
          <cell r="D39" t="str">
            <v>BTG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O39">
            <v>0</v>
          </cell>
          <cell r="P39">
            <v>0</v>
          </cell>
        </row>
        <row r="40">
          <cell r="B40" t="str">
            <v>12630020216002</v>
          </cell>
          <cell r="C40" t="str">
            <v>PLAT SIKU TEBAL 5 MM</v>
          </cell>
          <cell r="D40" t="str">
            <v>BTG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O40">
            <v>0</v>
          </cell>
          <cell r="P40">
            <v>0</v>
          </cell>
        </row>
        <row r="41">
          <cell r="B41" t="str">
            <v>12630020202003</v>
          </cell>
          <cell r="C41" t="str">
            <v>BAUT 19 MM + MUR</v>
          </cell>
          <cell r="D41" t="str">
            <v>SET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O41">
            <v>0</v>
          </cell>
          <cell r="P41">
            <v>0</v>
          </cell>
        </row>
        <row r="42">
          <cell r="B42" t="str">
            <v>12630020218004</v>
          </cell>
          <cell r="C42" t="str">
            <v>RING PLAT UK. 19 MM</v>
          </cell>
          <cell r="D42" t="str">
            <v>BH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O42">
            <v>0</v>
          </cell>
          <cell r="P42">
            <v>0</v>
          </cell>
        </row>
        <row r="43">
          <cell r="B43" t="str">
            <v>12630020218005</v>
          </cell>
          <cell r="C43" t="str">
            <v>RING PER UK. 19 MM</v>
          </cell>
          <cell r="D43" t="str">
            <v>BH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O43">
            <v>0</v>
          </cell>
          <cell r="P43">
            <v>0</v>
          </cell>
        </row>
        <row r="44">
          <cell r="B44" t="str">
            <v>12630020223006</v>
          </cell>
          <cell r="C44" t="str">
            <v>WIRE ROPE 1/4"</v>
          </cell>
          <cell r="D44" t="str">
            <v>MTR</v>
          </cell>
          <cell r="E44">
            <v>50</v>
          </cell>
          <cell r="F44">
            <v>300000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50</v>
          </cell>
          <cell r="L44">
            <v>300000</v>
          </cell>
          <cell r="M44">
            <v>6000</v>
          </cell>
          <cell r="O44">
            <v>50</v>
          </cell>
          <cell r="P44">
            <v>300000</v>
          </cell>
        </row>
        <row r="45">
          <cell r="B45" t="str">
            <v>12630020223007</v>
          </cell>
          <cell r="C45" t="str">
            <v>WIRE ROPE 1/2"</v>
          </cell>
          <cell r="D45" t="str">
            <v>MTR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O45">
            <v>0</v>
          </cell>
          <cell r="P45">
            <v>0</v>
          </cell>
        </row>
        <row r="46">
          <cell r="B46" t="str">
            <v>12630020202008</v>
          </cell>
          <cell r="C46" t="str">
            <v>BAUT 14 MM</v>
          </cell>
          <cell r="D46" t="str">
            <v>SET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O46">
            <v>0</v>
          </cell>
          <cell r="P46">
            <v>0</v>
          </cell>
        </row>
        <row r="47">
          <cell r="B47" t="str">
            <v>12630020202009</v>
          </cell>
          <cell r="C47" t="str">
            <v>BAUT 22 MM</v>
          </cell>
          <cell r="D47" t="str">
            <v>SET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O47">
            <v>0</v>
          </cell>
          <cell r="P47">
            <v>0</v>
          </cell>
        </row>
        <row r="48">
          <cell r="B48" t="str">
            <v>12630020220010</v>
          </cell>
          <cell r="C48" t="str">
            <v>TALI SLING ULIR  Uk. 1 1/4"</v>
          </cell>
          <cell r="D48" t="str">
            <v>MTR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O48">
            <v>0</v>
          </cell>
          <cell r="P48">
            <v>0</v>
          </cell>
        </row>
        <row r="49">
          <cell r="B49" t="str">
            <v>12630020220011</v>
          </cell>
          <cell r="C49" t="str">
            <v>TREK SHCKLE</v>
          </cell>
          <cell r="D49" t="str">
            <v>BH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O49">
            <v>0</v>
          </cell>
          <cell r="P49">
            <v>0</v>
          </cell>
        </row>
        <row r="50">
          <cell r="B50" t="str">
            <v>12630020223012</v>
          </cell>
          <cell r="C50" t="str">
            <v>WIRE ROPE ALL STIL  Uk. 1  1/8 JPN</v>
          </cell>
          <cell r="D50" t="str">
            <v>MTR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O50">
            <v>0</v>
          </cell>
          <cell r="P50">
            <v>0</v>
          </cell>
        </row>
        <row r="51">
          <cell r="B51" t="str">
            <v>12630020211013</v>
          </cell>
          <cell r="C51" t="str">
            <v>KLEM KABLE  Uk.  1  1/8"</v>
          </cell>
          <cell r="D51" t="str">
            <v>BH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O51">
            <v>0</v>
          </cell>
          <cell r="P51">
            <v>0</v>
          </cell>
        </row>
        <row r="52">
          <cell r="B52" t="str">
            <v>12630020202014</v>
          </cell>
          <cell r="C52" t="str">
            <v>BAUT MUR  7/8X8</v>
          </cell>
          <cell r="D52" t="str">
            <v>BH</v>
          </cell>
          <cell r="E52">
            <v>80</v>
          </cell>
          <cell r="F52">
            <v>168000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80</v>
          </cell>
          <cell r="L52">
            <v>168000</v>
          </cell>
          <cell r="M52">
            <v>2100</v>
          </cell>
          <cell r="O52">
            <v>80</v>
          </cell>
          <cell r="P52">
            <v>168000</v>
          </cell>
        </row>
        <row r="53">
          <cell r="B53" t="str">
            <v>12630020218015</v>
          </cell>
          <cell r="C53" t="str">
            <v>RING PLAT  7/8X8</v>
          </cell>
          <cell r="D53" t="str">
            <v>BH</v>
          </cell>
          <cell r="E53">
            <v>160</v>
          </cell>
          <cell r="F53">
            <v>128000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160</v>
          </cell>
          <cell r="L53">
            <v>128000</v>
          </cell>
          <cell r="M53">
            <v>800</v>
          </cell>
          <cell r="O53">
            <v>160</v>
          </cell>
          <cell r="P53">
            <v>128000</v>
          </cell>
        </row>
        <row r="55">
          <cell r="C55" t="str">
            <v>SUB TOTAL</v>
          </cell>
          <cell r="E55">
            <v>290</v>
          </cell>
          <cell r="F55">
            <v>596000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290</v>
          </cell>
          <cell r="L55">
            <v>596000</v>
          </cell>
          <cell r="O55">
            <v>290</v>
          </cell>
          <cell r="P55">
            <v>596000</v>
          </cell>
        </row>
        <row r="56">
          <cell r="C56" t="str">
            <v>TOTAL</v>
          </cell>
          <cell r="E56">
            <v>290</v>
          </cell>
          <cell r="F56">
            <v>596000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290</v>
          </cell>
          <cell r="L56">
            <v>596000</v>
          </cell>
          <cell r="O56">
            <v>290</v>
          </cell>
          <cell r="P56">
            <v>596000</v>
          </cell>
        </row>
        <row r="57">
          <cell r="B57">
            <v>12630030000000</v>
          </cell>
          <cell r="C57" t="str">
            <v>PERSEDIAAN BAHAN KIMIA</v>
          </cell>
        </row>
        <row r="58">
          <cell r="B58">
            <v>12630030100000</v>
          </cell>
          <cell r="C58" t="str">
            <v>BAHAN KIMIA</v>
          </cell>
        </row>
        <row r="59">
          <cell r="B59" t="str">
            <v>12630030101001</v>
          </cell>
          <cell r="C59" t="str">
            <v>AIR KERAS</v>
          </cell>
          <cell r="D59" t="str">
            <v>BTL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O59">
            <v>0</v>
          </cell>
          <cell r="P59">
            <v>0</v>
          </cell>
        </row>
        <row r="61">
          <cell r="C61" t="str">
            <v>SUB TOTAL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O61">
            <v>0</v>
          </cell>
          <cell r="P61">
            <v>0</v>
          </cell>
        </row>
        <row r="62">
          <cell r="B62">
            <v>12630030200000</v>
          </cell>
          <cell r="C62" t="str">
            <v>PESTISIDA</v>
          </cell>
        </row>
        <row r="63">
          <cell r="B63" t="str">
            <v>12630030218001</v>
          </cell>
          <cell r="C63" t="str">
            <v>ROUND UP</v>
          </cell>
          <cell r="D63" t="str">
            <v>LTR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O63">
            <v>0</v>
          </cell>
          <cell r="P63">
            <v>0</v>
          </cell>
        </row>
        <row r="64">
          <cell r="B64" t="str">
            <v>12630030216002</v>
          </cell>
          <cell r="C64" t="str">
            <v>PERANGSANG AKAR</v>
          </cell>
          <cell r="D64" t="str">
            <v>BTL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O64">
            <v>0</v>
          </cell>
          <cell r="P64">
            <v>0</v>
          </cell>
        </row>
        <row r="65">
          <cell r="B65" t="str">
            <v>12630030204003</v>
          </cell>
          <cell r="C65" t="str">
            <v>DITHANE @ 1 KG</v>
          </cell>
          <cell r="D65" t="str">
            <v>KG</v>
          </cell>
          <cell r="E65">
            <v>3</v>
          </cell>
          <cell r="F65">
            <v>247500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3</v>
          </cell>
          <cell r="L65">
            <v>247500</v>
          </cell>
          <cell r="M65">
            <v>82500</v>
          </cell>
          <cell r="O65">
            <v>3</v>
          </cell>
          <cell r="P65">
            <v>247500</v>
          </cell>
        </row>
        <row r="66">
          <cell r="B66" t="str">
            <v>12630030204004</v>
          </cell>
          <cell r="C66" t="str">
            <v>DECHIS</v>
          </cell>
          <cell r="D66" t="str">
            <v>LTR</v>
          </cell>
          <cell r="E66">
            <v>5</v>
          </cell>
          <cell r="F66">
            <v>948750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5</v>
          </cell>
          <cell r="L66">
            <v>948750</v>
          </cell>
          <cell r="M66">
            <v>189750</v>
          </cell>
          <cell r="O66">
            <v>5</v>
          </cell>
          <cell r="P66">
            <v>948750</v>
          </cell>
        </row>
        <row r="68">
          <cell r="C68" t="str">
            <v>SUB TOTAL</v>
          </cell>
          <cell r="E68">
            <v>8</v>
          </cell>
          <cell r="F68">
            <v>1196250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8</v>
          </cell>
          <cell r="L68">
            <v>1196250</v>
          </cell>
          <cell r="O68">
            <v>8</v>
          </cell>
          <cell r="P68">
            <v>1196250</v>
          </cell>
        </row>
        <row r="69">
          <cell r="C69" t="str">
            <v>TOTAL</v>
          </cell>
          <cell r="E69">
            <v>8</v>
          </cell>
          <cell r="F69">
            <v>1196250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8</v>
          </cell>
          <cell r="L69">
            <v>1196250</v>
          </cell>
          <cell r="O69">
            <v>8</v>
          </cell>
          <cell r="P69">
            <v>1196250</v>
          </cell>
        </row>
        <row r="70">
          <cell r="B70">
            <v>12630040000000</v>
          </cell>
          <cell r="C70" t="str">
            <v>PERSEDIAAN PUPUK</v>
          </cell>
        </row>
        <row r="71">
          <cell r="B71">
            <v>12630040100000</v>
          </cell>
          <cell r="C71" t="str">
            <v>PUPUK ORGANIK</v>
          </cell>
        </row>
        <row r="72">
          <cell r="B72" t="str">
            <v>12630040116001</v>
          </cell>
          <cell r="C72" t="str">
            <v>PUPUK NPK ORGANIK 16-16-16</v>
          </cell>
          <cell r="D72" t="str">
            <v>KG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O72">
            <v>0</v>
          </cell>
          <cell r="P72">
            <v>0</v>
          </cell>
        </row>
        <row r="74">
          <cell r="C74" t="str">
            <v>SUB TOTAL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O74">
            <v>0</v>
          </cell>
          <cell r="P74">
            <v>0</v>
          </cell>
        </row>
        <row r="75">
          <cell r="B75">
            <v>12630040200000</v>
          </cell>
          <cell r="C75" t="str">
            <v>PUPUK ANORGANIK</v>
          </cell>
        </row>
        <row r="76">
          <cell r="B76" t="str">
            <v>12630040216001</v>
          </cell>
          <cell r="C76" t="str">
            <v>PUPUK NPK 16-16-16</v>
          </cell>
          <cell r="D76" t="str">
            <v>KG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O76">
            <v>0</v>
          </cell>
          <cell r="P76">
            <v>0</v>
          </cell>
        </row>
        <row r="78">
          <cell r="C78" t="str">
            <v>SUB TOTAL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O78">
            <v>0</v>
          </cell>
          <cell r="P78">
            <v>0</v>
          </cell>
        </row>
        <row r="79">
          <cell r="C79" t="str">
            <v>TOTAL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O79">
            <v>0</v>
          </cell>
          <cell r="P79">
            <v>0</v>
          </cell>
        </row>
        <row r="80">
          <cell r="B80">
            <v>12630050000000</v>
          </cell>
          <cell r="C80" t="str">
            <v>PERSEDIAAN UMUM</v>
          </cell>
        </row>
        <row r="81">
          <cell r="B81">
            <v>12630050100000</v>
          </cell>
          <cell r="C81" t="str">
            <v>PIPA DAN KELENGKAPANNYA</v>
          </cell>
        </row>
        <row r="82">
          <cell r="B82" t="str">
            <v>12630050116001</v>
          </cell>
          <cell r="C82" t="str">
            <v>PIPA PVC 1"</v>
          </cell>
          <cell r="D82" t="str">
            <v>BTG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O82">
            <v>0</v>
          </cell>
          <cell r="P82">
            <v>0</v>
          </cell>
        </row>
        <row r="83">
          <cell r="B83" t="str">
            <v>12630050119002</v>
          </cell>
          <cell r="C83" t="str">
            <v>SELANG LAPIS BENANG UK. 1,5"</v>
          </cell>
          <cell r="D83" t="str">
            <v>MTR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O83">
            <v>0</v>
          </cell>
          <cell r="P83">
            <v>0</v>
          </cell>
        </row>
        <row r="84">
          <cell r="B84" t="str">
            <v>12630050119003</v>
          </cell>
          <cell r="C84" t="str">
            <v>SELANG SPIRAL 2"</v>
          </cell>
          <cell r="D84" t="str">
            <v>MTR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O84">
            <v>0</v>
          </cell>
          <cell r="P84">
            <v>0</v>
          </cell>
        </row>
        <row r="85">
          <cell r="B85" t="str">
            <v>12630050111004</v>
          </cell>
          <cell r="C85" t="str">
            <v>KLEM SELANG 2"</v>
          </cell>
          <cell r="D85" t="str">
            <v>BH</v>
          </cell>
          <cell r="E85">
            <v>7</v>
          </cell>
          <cell r="F85">
            <v>7000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7</v>
          </cell>
          <cell r="L85">
            <v>7000</v>
          </cell>
          <cell r="M85">
            <v>1000</v>
          </cell>
          <cell r="O85">
            <v>7</v>
          </cell>
          <cell r="P85">
            <v>7000</v>
          </cell>
        </row>
        <row r="86">
          <cell r="B86" t="str">
            <v>12630050119005</v>
          </cell>
          <cell r="C86" t="str">
            <v>SOCKET 1-1/2"</v>
          </cell>
          <cell r="D86" t="str">
            <v>BH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O86">
            <v>0</v>
          </cell>
          <cell r="P86">
            <v>0</v>
          </cell>
        </row>
        <row r="87">
          <cell r="B87" t="str">
            <v>12630050119006</v>
          </cell>
          <cell r="C87" t="str">
            <v>SOCKET 2-1"</v>
          </cell>
          <cell r="D87" t="str">
            <v>BH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O87">
            <v>0</v>
          </cell>
          <cell r="P87">
            <v>0</v>
          </cell>
        </row>
        <row r="88">
          <cell r="B88" t="str">
            <v>12630050116007</v>
          </cell>
          <cell r="C88" t="str">
            <v>PIPA BESI 1"</v>
          </cell>
          <cell r="D88" t="str">
            <v>BTG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O88">
            <v>0</v>
          </cell>
          <cell r="P88">
            <v>0</v>
          </cell>
        </row>
        <row r="89">
          <cell r="B89" t="str">
            <v>12630050119008</v>
          </cell>
          <cell r="C89" t="str">
            <v>SELANG LAPIS BENANG UK. 0.5 MM</v>
          </cell>
          <cell r="D89" t="str">
            <v>MTR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O89">
            <v>0</v>
          </cell>
          <cell r="P89">
            <v>0</v>
          </cell>
        </row>
        <row r="90">
          <cell r="B90" t="str">
            <v>12630050119009</v>
          </cell>
          <cell r="C90" t="str">
            <v>SELANG LAPIS BENANG UK. 1"</v>
          </cell>
          <cell r="D90" t="str">
            <v>MTR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O90">
            <v>0</v>
          </cell>
          <cell r="P90">
            <v>0</v>
          </cell>
        </row>
        <row r="92">
          <cell r="C92" t="str">
            <v>SUB TOTAL</v>
          </cell>
          <cell r="E92">
            <v>7</v>
          </cell>
          <cell r="F92">
            <v>7000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7</v>
          </cell>
          <cell r="L92">
            <v>7000</v>
          </cell>
          <cell r="O92">
            <v>7</v>
          </cell>
          <cell r="P92">
            <v>7000</v>
          </cell>
        </row>
        <row r="93">
          <cell r="B93">
            <v>12630050200000</v>
          </cell>
          <cell r="C93" t="str">
            <v>ALAT LISTRIK DAN KELENGKAPANNYA</v>
          </cell>
        </row>
        <row r="94">
          <cell r="B94" t="str">
            <v>12630050211001</v>
          </cell>
          <cell r="C94" t="str">
            <v>KABEL NYM 2 X 2,5</v>
          </cell>
          <cell r="D94" t="str">
            <v>MTR</v>
          </cell>
          <cell r="E94">
            <v>100</v>
          </cell>
          <cell r="F94">
            <v>735618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100</v>
          </cell>
          <cell r="L94">
            <v>735618</v>
          </cell>
          <cell r="M94">
            <v>7356.18</v>
          </cell>
          <cell r="O94">
            <v>100</v>
          </cell>
          <cell r="P94">
            <v>735618</v>
          </cell>
        </row>
        <row r="95">
          <cell r="B95" t="str">
            <v>12630050219002</v>
          </cell>
          <cell r="C95" t="str">
            <v>SAKLAR LAMPU</v>
          </cell>
          <cell r="D95" t="str">
            <v>BH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O95">
            <v>0</v>
          </cell>
          <cell r="P95">
            <v>0</v>
          </cell>
        </row>
        <row r="96">
          <cell r="B96" t="str">
            <v>12630050219003</v>
          </cell>
          <cell r="C96" t="str">
            <v>STOP KONTAK 5 LOBANG</v>
          </cell>
          <cell r="D96" t="str">
            <v>BH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O96">
            <v>0</v>
          </cell>
          <cell r="P96">
            <v>0</v>
          </cell>
        </row>
        <row r="97">
          <cell r="B97" t="str">
            <v>12630050219004</v>
          </cell>
          <cell r="C97" t="str">
            <v>STACKER</v>
          </cell>
          <cell r="D97" t="str">
            <v>BH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O97">
            <v>0</v>
          </cell>
          <cell r="P97">
            <v>0</v>
          </cell>
        </row>
        <row r="98">
          <cell r="B98" t="str">
            <v>12630050216005</v>
          </cell>
          <cell r="C98" t="str">
            <v>PANEL BOX TIMBUL</v>
          </cell>
          <cell r="D98" t="str">
            <v>BH</v>
          </cell>
          <cell r="E98">
            <v>1</v>
          </cell>
          <cell r="F98">
            <v>25000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1</v>
          </cell>
          <cell r="L98">
            <v>25000</v>
          </cell>
          <cell r="M98">
            <v>25000</v>
          </cell>
          <cell r="O98">
            <v>1</v>
          </cell>
          <cell r="P98">
            <v>25000</v>
          </cell>
        </row>
        <row r="99">
          <cell r="B99" t="str">
            <v>12630050206006</v>
          </cell>
          <cell r="C99" t="str">
            <v>FITTING LAMPU + CAP</v>
          </cell>
          <cell r="D99" t="str">
            <v>SET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O99">
            <v>0</v>
          </cell>
          <cell r="P99">
            <v>0</v>
          </cell>
        </row>
        <row r="100">
          <cell r="B100" t="str">
            <v>12630050202007</v>
          </cell>
          <cell r="C100" t="str">
            <v>BOLA LAMPU 18 WATT</v>
          </cell>
          <cell r="D100" t="str">
            <v>BH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O100">
            <v>0</v>
          </cell>
          <cell r="P100">
            <v>0</v>
          </cell>
        </row>
        <row r="101">
          <cell r="B101" t="str">
            <v>12630050216008</v>
          </cell>
          <cell r="C101" t="str">
            <v>PITTING LAMPU</v>
          </cell>
          <cell r="D101" t="str">
            <v>BH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O101">
            <v>0</v>
          </cell>
          <cell r="P101">
            <v>0</v>
          </cell>
        </row>
        <row r="102">
          <cell r="B102" t="str">
            <v>12630050202009</v>
          </cell>
          <cell r="C102" t="str">
            <v>BOLA LAMPU 23W</v>
          </cell>
          <cell r="D102" t="str">
            <v>BH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O102">
            <v>0</v>
          </cell>
          <cell r="P102">
            <v>0</v>
          </cell>
        </row>
        <row r="103">
          <cell r="B103" t="str">
            <v>12630050202010</v>
          </cell>
          <cell r="C103" t="str">
            <v>BOLA LAMPU 45 W</v>
          </cell>
          <cell r="D103" t="str">
            <v>BH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O103">
            <v>0</v>
          </cell>
          <cell r="P103">
            <v>0</v>
          </cell>
        </row>
        <row r="105">
          <cell r="C105" t="str">
            <v>SUB TOTAL</v>
          </cell>
          <cell r="E105">
            <v>101</v>
          </cell>
          <cell r="F105">
            <v>760618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101</v>
          </cell>
          <cell r="L105">
            <v>760618</v>
          </cell>
          <cell r="O105">
            <v>101</v>
          </cell>
          <cell r="P105">
            <v>760618</v>
          </cell>
        </row>
        <row r="106">
          <cell r="B106">
            <v>12630050300000</v>
          </cell>
          <cell r="C106" t="str">
            <v>PERALATAN DAN PERKAKAS KEBUN</v>
          </cell>
        </row>
        <row r="107">
          <cell r="B107" t="str">
            <v>12630050303001</v>
          </cell>
          <cell r="C107" t="str">
            <v>CANGKUL</v>
          </cell>
          <cell r="D107" t="str">
            <v>BH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O107">
            <v>0</v>
          </cell>
          <cell r="P107">
            <v>0</v>
          </cell>
        </row>
        <row r="108">
          <cell r="B108" t="str">
            <v>12630050319002</v>
          </cell>
          <cell r="C108" t="str">
            <v>SEKOP</v>
          </cell>
          <cell r="D108" t="str">
            <v>BH</v>
          </cell>
          <cell r="E108">
            <v>2</v>
          </cell>
          <cell r="F108">
            <v>90000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2</v>
          </cell>
          <cell r="L108">
            <v>90000</v>
          </cell>
          <cell r="M108">
            <v>45000</v>
          </cell>
          <cell r="O108">
            <v>2</v>
          </cell>
          <cell r="P108">
            <v>90000</v>
          </cell>
        </row>
        <row r="109">
          <cell r="B109" t="str">
            <v>12630050301003</v>
          </cell>
          <cell r="C109" t="str">
            <v>ANGKONG</v>
          </cell>
          <cell r="D109" t="str">
            <v>BH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O109">
            <v>0</v>
          </cell>
          <cell r="P109">
            <v>0</v>
          </cell>
        </row>
        <row r="110">
          <cell r="B110" t="str">
            <v>12630050320004</v>
          </cell>
          <cell r="C110" t="str">
            <v>TAJAK (ARIT)</v>
          </cell>
          <cell r="D110" t="str">
            <v>BH</v>
          </cell>
          <cell r="E110">
            <v>2</v>
          </cell>
          <cell r="F110">
            <v>70000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2</v>
          </cell>
          <cell r="L110">
            <v>70000</v>
          </cell>
          <cell r="M110">
            <v>35000</v>
          </cell>
          <cell r="O110">
            <v>2</v>
          </cell>
          <cell r="P110">
            <v>70000</v>
          </cell>
        </row>
        <row r="111">
          <cell r="B111" t="str">
            <v>12630050302005</v>
          </cell>
          <cell r="C111" t="str">
            <v>BEARING ANGKONG</v>
          </cell>
          <cell r="D111" t="str">
            <v>BH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O111">
            <v>0</v>
          </cell>
          <cell r="P111">
            <v>0</v>
          </cell>
        </row>
        <row r="113">
          <cell r="C113" t="str">
            <v>SUB TOTAL</v>
          </cell>
          <cell r="E113">
            <v>4</v>
          </cell>
          <cell r="F113">
            <v>160000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4</v>
          </cell>
          <cell r="L113">
            <v>160000</v>
          </cell>
          <cell r="O113">
            <v>4</v>
          </cell>
          <cell r="P113">
            <v>160000</v>
          </cell>
        </row>
        <row r="114">
          <cell r="B114">
            <v>12630050400000</v>
          </cell>
          <cell r="C114" t="str">
            <v>PERALATAN DAN KELENGKAPAN WORKSHOP</v>
          </cell>
        </row>
        <row r="115">
          <cell r="B115" t="str">
            <v>12630050407001</v>
          </cell>
          <cell r="C115" t="str">
            <v>GERGAJI BESI + GAGANG</v>
          </cell>
          <cell r="D115" t="str">
            <v>SET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O115">
            <v>0</v>
          </cell>
          <cell r="P115">
            <v>0</v>
          </cell>
        </row>
        <row r="116">
          <cell r="B116" t="str">
            <v>12630050413002</v>
          </cell>
          <cell r="C116" t="str">
            <v>MATA GERGAJI BESI</v>
          </cell>
          <cell r="D116" t="str">
            <v>BH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O116">
            <v>0</v>
          </cell>
          <cell r="P116">
            <v>0</v>
          </cell>
        </row>
        <row r="117">
          <cell r="B117" t="str">
            <v>12630050416003</v>
          </cell>
          <cell r="C117" t="str">
            <v>POMPA OLI DRUM</v>
          </cell>
          <cell r="D117" t="str">
            <v>BH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O117">
            <v>0</v>
          </cell>
          <cell r="P117">
            <v>0</v>
          </cell>
        </row>
        <row r="118">
          <cell r="B118" t="str">
            <v>12630050420004</v>
          </cell>
          <cell r="C118" t="str">
            <v>TAP SNAP RING INSET 7"</v>
          </cell>
          <cell r="D118" t="str">
            <v>BH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O118">
            <v>0</v>
          </cell>
          <cell r="P118">
            <v>0</v>
          </cell>
        </row>
        <row r="119">
          <cell r="B119" t="str">
            <v>12630050420005</v>
          </cell>
          <cell r="C119" t="str">
            <v>TAP SNAP RING OUTSET 7"</v>
          </cell>
          <cell r="D119" t="str">
            <v>BH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O119">
            <v>0</v>
          </cell>
          <cell r="P119">
            <v>0</v>
          </cell>
        </row>
        <row r="120">
          <cell r="B120" t="str">
            <v>12630050420006</v>
          </cell>
          <cell r="C120" t="str">
            <v>TANG BIASA 7"</v>
          </cell>
          <cell r="D120" t="str">
            <v>BH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O120">
            <v>0</v>
          </cell>
          <cell r="P120">
            <v>0</v>
          </cell>
        </row>
        <row r="121">
          <cell r="B121" t="str">
            <v>12630050420007</v>
          </cell>
          <cell r="C121" t="str">
            <v>TANG PASGRIP 7"</v>
          </cell>
          <cell r="D121" t="str">
            <v>BH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O121">
            <v>0</v>
          </cell>
          <cell r="P121">
            <v>0</v>
          </cell>
        </row>
        <row r="122">
          <cell r="B122" t="str">
            <v>12630050420008</v>
          </cell>
          <cell r="C122" t="str">
            <v>TANG LONGNUS</v>
          </cell>
          <cell r="D122" t="str">
            <v>BH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O122">
            <v>0</v>
          </cell>
          <cell r="P122">
            <v>0</v>
          </cell>
        </row>
        <row r="123">
          <cell r="B123" t="str">
            <v>12630050411009</v>
          </cell>
          <cell r="C123" t="str">
            <v>KUNCI KOMBINASI MM (06-32)</v>
          </cell>
          <cell r="D123" t="str">
            <v>SET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O123">
            <v>0</v>
          </cell>
          <cell r="P123">
            <v>0</v>
          </cell>
        </row>
        <row r="124">
          <cell r="B124" t="str">
            <v>12630050411010</v>
          </cell>
          <cell r="C124" t="str">
            <v>KUNCI KOMBINASI INCHI (5/16-1)</v>
          </cell>
          <cell r="D124" t="str">
            <v>SET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O124">
            <v>0</v>
          </cell>
          <cell r="P124">
            <v>0</v>
          </cell>
        </row>
        <row r="125">
          <cell r="B125" t="str">
            <v>12630050411011</v>
          </cell>
          <cell r="C125" t="str">
            <v>KUNCI SOCKET HANDLE 1/4"</v>
          </cell>
          <cell r="D125" t="str">
            <v>SET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O125">
            <v>0</v>
          </cell>
          <cell r="P125">
            <v>0</v>
          </cell>
        </row>
        <row r="126">
          <cell r="B126" t="str">
            <v>12630050411012</v>
          </cell>
          <cell r="C126" t="str">
            <v>KUNCI SOCKET HANDLE 3/4"</v>
          </cell>
          <cell r="D126" t="str">
            <v>SET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O126">
            <v>0</v>
          </cell>
          <cell r="P126">
            <v>0</v>
          </cell>
        </row>
        <row r="127">
          <cell r="B127" t="str">
            <v>12630050411013</v>
          </cell>
          <cell r="C127" t="str">
            <v>KUNCI SOCKET HANDLE 1/2"</v>
          </cell>
          <cell r="D127" t="str">
            <v>SET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O127">
            <v>0</v>
          </cell>
          <cell r="P127">
            <v>0</v>
          </cell>
        </row>
        <row r="128">
          <cell r="B128" t="str">
            <v>12630050413014</v>
          </cell>
          <cell r="C128" t="str">
            <v>MARTIL @ 1 KG</v>
          </cell>
          <cell r="D128" t="str">
            <v>BH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O128">
            <v>0</v>
          </cell>
          <cell r="P128">
            <v>0</v>
          </cell>
        </row>
        <row r="129">
          <cell r="B129" t="str">
            <v>12630050413015</v>
          </cell>
          <cell r="C129" t="str">
            <v>MARTIL @ 5 KG</v>
          </cell>
          <cell r="D129" t="str">
            <v>BH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O129">
            <v>0</v>
          </cell>
          <cell r="P129">
            <v>0</v>
          </cell>
        </row>
        <row r="130">
          <cell r="B130" t="str">
            <v>12630050415016</v>
          </cell>
          <cell r="C130" t="str">
            <v>OBENG PLUS PJG. 12"</v>
          </cell>
          <cell r="D130" t="str">
            <v>BH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O130">
            <v>0</v>
          </cell>
          <cell r="P130">
            <v>0</v>
          </cell>
        </row>
        <row r="131">
          <cell r="B131" t="str">
            <v>12630050415017</v>
          </cell>
          <cell r="C131" t="str">
            <v>OBENG MINUS PJG 10"</v>
          </cell>
          <cell r="D131" t="str">
            <v>BH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O131">
            <v>0</v>
          </cell>
          <cell r="P131">
            <v>0</v>
          </cell>
        </row>
        <row r="132">
          <cell r="B132" t="str">
            <v>12630050413018</v>
          </cell>
          <cell r="C132" t="str">
            <v>MESIN KETAM KAYU</v>
          </cell>
          <cell r="D132" t="str">
            <v>UNIT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O132">
            <v>0</v>
          </cell>
          <cell r="P132">
            <v>0</v>
          </cell>
        </row>
        <row r="133">
          <cell r="B133" t="str">
            <v>12630050419019</v>
          </cell>
          <cell r="C133" t="str">
            <v>SELANG PISPOT/STEMPET</v>
          </cell>
          <cell r="D133" t="str">
            <v>PCS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O133">
            <v>0</v>
          </cell>
          <cell r="P133">
            <v>0</v>
          </cell>
        </row>
        <row r="134">
          <cell r="B134" t="str">
            <v>12630050412020</v>
          </cell>
          <cell r="C134" t="str">
            <v>LEM DEXTONE</v>
          </cell>
          <cell r="D134" t="str">
            <v>PSG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O134">
            <v>0</v>
          </cell>
          <cell r="P134">
            <v>0</v>
          </cell>
        </row>
        <row r="135">
          <cell r="B135" t="str">
            <v>12630050402021</v>
          </cell>
          <cell r="C135" t="str">
            <v>BRAD KING</v>
          </cell>
          <cell r="D135" t="str">
            <v>PCS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O135">
            <v>0</v>
          </cell>
          <cell r="P135">
            <v>0</v>
          </cell>
        </row>
        <row r="136">
          <cell r="B136" t="str">
            <v>12630050411022</v>
          </cell>
          <cell r="C136" t="str">
            <v>KAWAT ALUMINIUM</v>
          </cell>
          <cell r="D136" t="str">
            <v>PCS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O136">
            <v>0</v>
          </cell>
          <cell r="P136">
            <v>0</v>
          </cell>
        </row>
        <row r="137">
          <cell r="B137" t="str">
            <v>12630050408023</v>
          </cell>
          <cell r="C137" t="str">
            <v>HACSAW FRAME KW 0100423</v>
          </cell>
          <cell r="D137" t="str">
            <v>PCS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O137">
            <v>0</v>
          </cell>
          <cell r="P137">
            <v>0</v>
          </cell>
        </row>
        <row r="138">
          <cell r="B138" t="str">
            <v>12630050420024</v>
          </cell>
          <cell r="C138" t="str">
            <v>TAP END DIES MMSET KW 0200848</v>
          </cell>
          <cell r="D138" t="str">
            <v>PCS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O138">
            <v>0</v>
          </cell>
          <cell r="P138">
            <v>0</v>
          </cell>
        </row>
        <row r="139">
          <cell r="B139" t="str">
            <v>12630050420025</v>
          </cell>
          <cell r="C139" t="str">
            <v>TAP END DIES MMSET KW 0200849</v>
          </cell>
          <cell r="D139" t="str">
            <v>PCS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O139">
            <v>0</v>
          </cell>
          <cell r="P139">
            <v>0</v>
          </cell>
        </row>
        <row r="140">
          <cell r="B140" t="str">
            <v>12630050409026</v>
          </cell>
          <cell r="C140" t="str">
            <v>IMPACT DRILLSET KW 0700116</v>
          </cell>
          <cell r="D140" t="str">
            <v>SET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O140">
            <v>0</v>
          </cell>
          <cell r="P140">
            <v>0</v>
          </cell>
        </row>
        <row r="141">
          <cell r="B141" t="str">
            <v>12630050401027</v>
          </cell>
          <cell r="C141" t="str">
            <v>ANGLE GRINDER KW 0700111</v>
          </cell>
          <cell r="D141" t="str">
            <v>UNIT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O141">
            <v>0</v>
          </cell>
          <cell r="P141">
            <v>0</v>
          </cell>
        </row>
        <row r="142">
          <cell r="B142" t="str">
            <v>12630050419028</v>
          </cell>
          <cell r="C142" t="str">
            <v>SOLDERING IRIN KW 012902</v>
          </cell>
          <cell r="D142" t="str">
            <v>UNIT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O142">
            <v>0</v>
          </cell>
          <cell r="P142">
            <v>0</v>
          </cell>
        </row>
        <row r="143">
          <cell r="B143" t="str">
            <v>12630050404029</v>
          </cell>
          <cell r="C143" t="str">
            <v>DESOLDERING IRON KW 012913</v>
          </cell>
          <cell r="D143" t="str">
            <v>SET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O143">
            <v>0</v>
          </cell>
          <cell r="P143">
            <v>0</v>
          </cell>
        </row>
        <row r="144">
          <cell r="B144" t="str">
            <v>12630050410030</v>
          </cell>
          <cell r="C144" t="str">
            <v>JAW GEAR PULLER COMON TYPE KW 0101540</v>
          </cell>
          <cell r="D144" t="str">
            <v>SET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O144">
            <v>0</v>
          </cell>
          <cell r="P144">
            <v>0</v>
          </cell>
        </row>
        <row r="145">
          <cell r="B145" t="str">
            <v>12630050410031</v>
          </cell>
          <cell r="C145" t="str">
            <v>JAW GEAR PULLER COMON TYPE KW 011506</v>
          </cell>
          <cell r="D145" t="str">
            <v>SET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O145">
            <v>0</v>
          </cell>
          <cell r="P145">
            <v>0</v>
          </cell>
        </row>
        <row r="146">
          <cell r="B146" t="str">
            <v>12630050401032</v>
          </cell>
          <cell r="C146" t="str">
            <v>AUTOMATIC BATTERAY CHARGER KW 19-941</v>
          </cell>
          <cell r="D146" t="str">
            <v>SET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O146">
            <v>0</v>
          </cell>
          <cell r="P146">
            <v>0</v>
          </cell>
        </row>
        <row r="147">
          <cell r="B147" t="str">
            <v>12630050403033</v>
          </cell>
          <cell r="C147" t="str">
            <v>CHISEL PUNAH SET KW 0100883</v>
          </cell>
          <cell r="D147" t="str">
            <v>SET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O147">
            <v>0</v>
          </cell>
          <cell r="P147">
            <v>0</v>
          </cell>
        </row>
        <row r="148">
          <cell r="B148" t="str">
            <v>12630050406034</v>
          </cell>
          <cell r="C148" t="str">
            <v>FLARING &amp; TUBE CUTTER KW 0102698</v>
          </cell>
          <cell r="D148" t="str">
            <v>SET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O148">
            <v>0</v>
          </cell>
          <cell r="P148">
            <v>0</v>
          </cell>
        </row>
        <row r="149">
          <cell r="B149" t="str">
            <v>12630050419035</v>
          </cell>
          <cell r="C149" t="str">
            <v>STEEL TOOL BOX KW 01812</v>
          </cell>
          <cell r="D149" t="str">
            <v>BH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O149">
            <v>0</v>
          </cell>
          <cell r="P149">
            <v>0</v>
          </cell>
        </row>
        <row r="150">
          <cell r="B150" t="str">
            <v>12630050403036</v>
          </cell>
          <cell r="C150" t="str">
            <v>CHAIN HOISE 3 TON KW 0500007</v>
          </cell>
          <cell r="D150" t="str">
            <v>BH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O150">
            <v>0</v>
          </cell>
          <cell r="P150">
            <v>0</v>
          </cell>
        </row>
        <row r="151">
          <cell r="B151" t="str">
            <v>12630050405037</v>
          </cell>
          <cell r="C151" t="str">
            <v>ELEKTRONIC TOOLKIT KW 01010191</v>
          </cell>
          <cell r="D151" t="str">
            <v>SET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O151">
            <v>0</v>
          </cell>
          <cell r="P151">
            <v>0</v>
          </cell>
        </row>
        <row r="152">
          <cell r="B152" t="str">
            <v>12630050403038</v>
          </cell>
          <cell r="C152" t="str">
            <v>COMBINATION WRENCH SET 16 SIZE MM</v>
          </cell>
          <cell r="D152" t="str">
            <v>SET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O152">
            <v>0</v>
          </cell>
          <cell r="P152">
            <v>0</v>
          </cell>
        </row>
        <row r="153">
          <cell r="B153" t="str">
            <v>12630050403039</v>
          </cell>
          <cell r="C153" t="str">
            <v>COMBINATION WRENCH SET 16 SIZE INCHI</v>
          </cell>
          <cell r="D153" t="str">
            <v>SET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O153">
            <v>0</v>
          </cell>
          <cell r="P153">
            <v>0</v>
          </cell>
        </row>
        <row r="154">
          <cell r="B154" t="str">
            <v>12630050416040</v>
          </cell>
          <cell r="C154" t="str">
            <v>PIPE WRENCH 14" KW 0100366</v>
          </cell>
          <cell r="D154" t="str">
            <v>BH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O154">
            <v>0</v>
          </cell>
          <cell r="P154">
            <v>0</v>
          </cell>
        </row>
        <row r="155">
          <cell r="B155" t="str">
            <v>12630050419041</v>
          </cell>
          <cell r="C155" t="str">
            <v>SOCKET SET SQ KW 0101371</v>
          </cell>
          <cell r="D155" t="str">
            <v>SET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O155">
            <v>0</v>
          </cell>
          <cell r="P155">
            <v>0</v>
          </cell>
        </row>
        <row r="156">
          <cell r="B156" t="str">
            <v>12630050413042</v>
          </cell>
          <cell r="C156" t="str">
            <v>MECHANIC SCREW DRIVER</v>
          </cell>
          <cell r="D156" t="str">
            <v>SET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O156">
            <v>0</v>
          </cell>
          <cell r="P156">
            <v>0</v>
          </cell>
        </row>
        <row r="157">
          <cell r="B157" t="str">
            <v>12630050402043</v>
          </cell>
          <cell r="C157" t="str">
            <v>BALL POINT HEXKEY WRENCH</v>
          </cell>
          <cell r="D157" t="str">
            <v>SET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O157">
            <v>0</v>
          </cell>
          <cell r="P157">
            <v>0</v>
          </cell>
        </row>
        <row r="158">
          <cell r="B158" t="str">
            <v>12630050420044</v>
          </cell>
          <cell r="C158" t="str">
            <v>TORK WRENCH SET KW 0101642</v>
          </cell>
          <cell r="D158" t="str">
            <v>SET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O158">
            <v>0</v>
          </cell>
          <cell r="P158">
            <v>0</v>
          </cell>
        </row>
        <row r="159">
          <cell r="B159" t="str">
            <v>12630050403045</v>
          </cell>
          <cell r="C159" t="str">
            <v>CUTTING PIJER KW 0101375</v>
          </cell>
          <cell r="D159" t="str">
            <v>BH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O159">
            <v>0</v>
          </cell>
          <cell r="P159">
            <v>0</v>
          </cell>
        </row>
        <row r="160">
          <cell r="B160" t="str">
            <v>12630050422046</v>
          </cell>
          <cell r="C160" t="str">
            <v>VOLTAGE TESTER KW 0101395</v>
          </cell>
          <cell r="D160" t="str">
            <v>BH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O160">
            <v>0</v>
          </cell>
          <cell r="P160">
            <v>0</v>
          </cell>
        </row>
        <row r="161">
          <cell r="B161" t="str">
            <v>12630050422047</v>
          </cell>
          <cell r="C161" t="str">
            <v>VARNIER CALIPER KW 0600075</v>
          </cell>
          <cell r="D161" t="str">
            <v>BH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O161">
            <v>0</v>
          </cell>
          <cell r="P161">
            <v>0</v>
          </cell>
        </row>
        <row r="162">
          <cell r="B162" t="str">
            <v>12630050413048</v>
          </cell>
          <cell r="C162" t="str">
            <v>MESIN GENSET REPARASI</v>
          </cell>
          <cell r="D162" t="str">
            <v>UNIT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O162">
            <v>0</v>
          </cell>
          <cell r="P162">
            <v>0</v>
          </cell>
        </row>
        <row r="163">
          <cell r="B163" t="str">
            <v>12630050402049</v>
          </cell>
          <cell r="C163" t="str">
            <v>BATTERAY BASAH   N70</v>
          </cell>
          <cell r="D163" t="str">
            <v>BH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O163">
            <v>0</v>
          </cell>
          <cell r="P163">
            <v>0</v>
          </cell>
        </row>
        <row r="164">
          <cell r="B164" t="str">
            <v>12630050411050</v>
          </cell>
          <cell r="C164" t="str">
            <v>KAWAT LAS LB 52</v>
          </cell>
          <cell r="D164" t="str">
            <v>KG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O164">
            <v>0</v>
          </cell>
          <cell r="P164">
            <v>0</v>
          </cell>
        </row>
        <row r="166">
          <cell r="C166" t="str">
            <v>SUB TOTAL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O166">
            <v>0</v>
          </cell>
          <cell r="P166">
            <v>0</v>
          </cell>
        </row>
        <row r="167">
          <cell r="B167">
            <v>12630050500000</v>
          </cell>
          <cell r="C167" t="str">
            <v>PERALATAN ELEKTRONIK</v>
          </cell>
        </row>
        <row r="168">
          <cell r="B168" t="str">
            <v>12630050511001</v>
          </cell>
          <cell r="C168" t="str">
            <v>KOMPUTER PC MERK HP + MONITOR</v>
          </cell>
          <cell r="D168" t="str">
            <v>UNIT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O168">
            <v>0</v>
          </cell>
          <cell r="P168">
            <v>0</v>
          </cell>
        </row>
        <row r="169">
          <cell r="B169" t="str">
            <v>12630050521002</v>
          </cell>
          <cell r="C169" t="str">
            <v>UPS PROLINK</v>
          </cell>
          <cell r="D169" t="str">
            <v>UNIT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O169">
            <v>0</v>
          </cell>
          <cell r="P169">
            <v>0</v>
          </cell>
        </row>
        <row r="170">
          <cell r="B170" t="str">
            <v>12630050518003</v>
          </cell>
          <cell r="C170" t="str">
            <v>RADIO TRANCIVIER YAESU T-29</v>
          </cell>
          <cell r="D170" t="str">
            <v>UNIT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O170">
            <v>0</v>
          </cell>
          <cell r="P170">
            <v>0</v>
          </cell>
        </row>
        <row r="171">
          <cell r="B171" t="str">
            <v>12630050516004</v>
          </cell>
          <cell r="C171" t="str">
            <v>POWER SUPPLY 40 AMP</v>
          </cell>
          <cell r="D171" t="str">
            <v>UNIT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O171">
            <v>0</v>
          </cell>
          <cell r="P171">
            <v>0</v>
          </cell>
        </row>
        <row r="172">
          <cell r="B172" t="str">
            <v>12630050503005</v>
          </cell>
          <cell r="C172" t="str">
            <v>CONNECTOR AMPHENOL RG8 MALE</v>
          </cell>
          <cell r="D172" t="str">
            <v>BH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O172">
            <v>0</v>
          </cell>
          <cell r="P172">
            <v>0</v>
          </cell>
        </row>
        <row r="173">
          <cell r="B173" t="str">
            <v>12630050505006</v>
          </cell>
          <cell r="C173" t="str">
            <v>ERICSON CABLE 8D RG 8</v>
          </cell>
          <cell r="D173" t="str">
            <v>BH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O173">
            <v>0</v>
          </cell>
          <cell r="P173">
            <v>0</v>
          </cell>
        </row>
        <row r="174">
          <cell r="B174" t="str">
            <v>12630050511007</v>
          </cell>
          <cell r="C174" t="str">
            <v>KIPAS ANGIN TORNADO</v>
          </cell>
          <cell r="D174" t="str">
            <v>UNIT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O174">
            <v>0</v>
          </cell>
          <cell r="P174">
            <v>0</v>
          </cell>
        </row>
        <row r="175">
          <cell r="B175" t="str">
            <v>12630050519008</v>
          </cell>
          <cell r="C175" t="str">
            <v>SCANNER LIDE - 110</v>
          </cell>
          <cell r="D175" t="str">
            <v>UNIT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O175">
            <v>0</v>
          </cell>
          <cell r="P175">
            <v>0</v>
          </cell>
        </row>
        <row r="176">
          <cell r="B176" t="str">
            <v>12630050516009</v>
          </cell>
          <cell r="C176" t="str">
            <v>PRINTER EPSON L-200</v>
          </cell>
          <cell r="D176" t="str">
            <v>UNIT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O176">
            <v>0</v>
          </cell>
          <cell r="P176">
            <v>0</v>
          </cell>
        </row>
        <row r="177">
          <cell r="B177" t="str">
            <v>12630050516010</v>
          </cell>
          <cell r="C177" t="str">
            <v>PRINTER EPSON L-210 REPARASI</v>
          </cell>
          <cell r="D177" t="str">
            <v>UNIT</v>
          </cell>
          <cell r="E177">
            <v>1</v>
          </cell>
          <cell r="F177">
            <v>475000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1</v>
          </cell>
          <cell r="L177">
            <v>475000</v>
          </cell>
          <cell r="M177">
            <v>475000</v>
          </cell>
          <cell r="O177">
            <v>1</v>
          </cell>
          <cell r="P177">
            <v>475000</v>
          </cell>
        </row>
        <row r="178">
          <cell r="B178" t="str">
            <v>12630050506011</v>
          </cell>
          <cell r="C178" t="str">
            <v>FLAS DISK 16 GB</v>
          </cell>
          <cell r="D178" t="str">
            <v>UNIT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O178">
            <v>0</v>
          </cell>
          <cell r="P178">
            <v>0</v>
          </cell>
        </row>
        <row r="179">
          <cell r="B179" t="str">
            <v>12630050516012</v>
          </cell>
          <cell r="C179" t="str">
            <v>PRINTER EPSON L-110 (REPERASI)</v>
          </cell>
          <cell r="D179" t="str">
            <v>KALI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O179">
            <v>0</v>
          </cell>
          <cell r="P179">
            <v>0</v>
          </cell>
        </row>
        <row r="180">
          <cell r="B180" t="str">
            <v>12630050516013</v>
          </cell>
          <cell r="C180" t="str">
            <v>PARABOLA + DIGITAL RECIEVER</v>
          </cell>
          <cell r="D180" t="str">
            <v>UNIT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O180">
            <v>0</v>
          </cell>
          <cell r="P180">
            <v>0</v>
          </cell>
        </row>
        <row r="181">
          <cell r="B181" t="str">
            <v>12630050520014</v>
          </cell>
          <cell r="C181" t="str">
            <v>TELEVISI 32" LCD</v>
          </cell>
          <cell r="D181" t="str">
            <v>UNIT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O181">
            <v>0</v>
          </cell>
          <cell r="P181">
            <v>0</v>
          </cell>
        </row>
        <row r="182">
          <cell r="B182" t="str">
            <v>12630050521015</v>
          </cell>
          <cell r="C182" t="str">
            <v>UPS PROLINK (REPERASI)</v>
          </cell>
          <cell r="D182" t="str">
            <v>UNIT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O182">
            <v>0</v>
          </cell>
          <cell r="P182">
            <v>0</v>
          </cell>
        </row>
        <row r="183">
          <cell r="B183" t="str">
            <v>12630050501016</v>
          </cell>
          <cell r="C183" t="str">
            <v>ANTENA HUSTLER G7</v>
          </cell>
          <cell r="D183" t="str">
            <v>BH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O183">
            <v>0</v>
          </cell>
          <cell r="P183">
            <v>0</v>
          </cell>
        </row>
        <row r="184">
          <cell r="B184" t="str">
            <v>12630050503017</v>
          </cell>
          <cell r="C184" t="str">
            <v>CABLE CDA XIAL RG8</v>
          </cell>
          <cell r="D184" t="str">
            <v>MTR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O184">
            <v>0</v>
          </cell>
          <cell r="P184">
            <v>0</v>
          </cell>
        </row>
        <row r="185">
          <cell r="B185" t="str">
            <v>12630050503018</v>
          </cell>
          <cell r="C185" t="str">
            <v>CHARGER AUTOMATIS 12V120 A</v>
          </cell>
          <cell r="D185" t="str">
            <v>BH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O185">
            <v>0</v>
          </cell>
          <cell r="P185">
            <v>0</v>
          </cell>
        </row>
        <row r="186">
          <cell r="B186" t="str">
            <v>12630050501019</v>
          </cell>
          <cell r="C186" t="str">
            <v>ANTENA MOBIL DAN BRACKET</v>
          </cell>
          <cell r="D186" t="str">
            <v>BH</v>
          </cell>
          <cell r="E186">
            <v>2</v>
          </cell>
          <cell r="F186">
            <v>300000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2</v>
          </cell>
          <cell r="L186">
            <v>300000</v>
          </cell>
          <cell r="M186">
            <v>150000</v>
          </cell>
          <cell r="O186">
            <v>2</v>
          </cell>
          <cell r="P186">
            <v>300000</v>
          </cell>
        </row>
        <row r="187">
          <cell r="B187" t="str">
            <v>12630050511020</v>
          </cell>
          <cell r="C187" t="str">
            <v>KULKAS</v>
          </cell>
          <cell r="D187" t="str">
            <v>UNIT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O187">
            <v>0</v>
          </cell>
          <cell r="P187">
            <v>0</v>
          </cell>
        </row>
        <row r="188">
          <cell r="B188" t="str">
            <v>12630050501021</v>
          </cell>
          <cell r="C188" t="str">
            <v>ANTENA JARSEN ORI</v>
          </cell>
          <cell r="D188" t="str">
            <v>BH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O188">
            <v>0</v>
          </cell>
          <cell r="P188">
            <v>0</v>
          </cell>
        </row>
        <row r="189">
          <cell r="B189" t="str">
            <v>12630050502022</v>
          </cell>
          <cell r="C189" t="str">
            <v>BRACKET K 406</v>
          </cell>
          <cell r="D189" t="str">
            <v>BH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O189">
            <v>0</v>
          </cell>
          <cell r="P189">
            <v>0</v>
          </cell>
        </row>
        <row r="190">
          <cell r="B190" t="str">
            <v>12630050511023</v>
          </cell>
          <cell r="C190" t="str">
            <v>KABEL BRACKET</v>
          </cell>
          <cell r="D190" t="str">
            <v>BH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O190">
            <v>0</v>
          </cell>
          <cell r="P190">
            <v>0</v>
          </cell>
        </row>
        <row r="191">
          <cell r="B191" t="str">
            <v>12630050511024</v>
          </cell>
          <cell r="C191" t="str">
            <v>KABEL POWER</v>
          </cell>
          <cell r="D191" t="str">
            <v>BH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O191">
            <v>0</v>
          </cell>
          <cell r="P191">
            <v>0</v>
          </cell>
        </row>
        <row r="192">
          <cell r="B192" t="str">
            <v>12630050511025</v>
          </cell>
          <cell r="C192" t="str">
            <v>KONEKTOR</v>
          </cell>
          <cell r="D192" t="str">
            <v>BH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O192">
            <v>0</v>
          </cell>
          <cell r="P192">
            <v>0</v>
          </cell>
        </row>
        <row r="193">
          <cell r="B193" t="str">
            <v>12630050519026</v>
          </cell>
          <cell r="C193" t="str">
            <v>STABILIZER 15 KVA ( 1 PHASE )</v>
          </cell>
          <cell r="D193" t="str">
            <v>BH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O193">
            <v>0</v>
          </cell>
          <cell r="P193">
            <v>0</v>
          </cell>
        </row>
        <row r="194">
          <cell r="B194" t="str">
            <v>12630050516027</v>
          </cell>
          <cell r="C194" t="str">
            <v>PRINTER A3 WARNA TYPE L3100</v>
          </cell>
          <cell r="D194" t="str">
            <v>BH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O194">
            <v>0</v>
          </cell>
          <cell r="P194">
            <v>0</v>
          </cell>
        </row>
        <row r="195">
          <cell r="B195" t="str">
            <v>12630050521028</v>
          </cell>
          <cell r="C195" t="str">
            <v>UPS PROLINK 700 VA SN/407806</v>
          </cell>
          <cell r="D195" t="str">
            <v>BH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O195">
            <v>0</v>
          </cell>
          <cell r="P195">
            <v>0</v>
          </cell>
        </row>
        <row r="196">
          <cell r="B196" t="str">
            <v>12630050521029</v>
          </cell>
          <cell r="C196" t="str">
            <v>UPS PROLINK 700 VA SN/305279</v>
          </cell>
          <cell r="D196" t="str">
            <v>BH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O196">
            <v>0</v>
          </cell>
          <cell r="P196">
            <v>0</v>
          </cell>
        </row>
        <row r="197">
          <cell r="B197" t="str">
            <v>12630050521030</v>
          </cell>
          <cell r="C197" t="str">
            <v>UPS PROLINK 700 VA SN/500778</v>
          </cell>
          <cell r="D197" t="str">
            <v>BH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O197">
            <v>0</v>
          </cell>
          <cell r="P197">
            <v>0</v>
          </cell>
        </row>
        <row r="199">
          <cell r="C199" t="str">
            <v>SUB TOTAL</v>
          </cell>
          <cell r="E199">
            <v>3</v>
          </cell>
          <cell r="F199">
            <v>775000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3</v>
          </cell>
          <cell r="L199">
            <v>775000</v>
          </cell>
          <cell r="O199">
            <v>3</v>
          </cell>
          <cell r="P199">
            <v>775000</v>
          </cell>
        </row>
        <row r="200">
          <cell r="B200">
            <v>12630050600000</v>
          </cell>
          <cell r="C200" t="str">
            <v>PERALATAN &amp; KELENGKAPAN TULIS KANTOR</v>
          </cell>
        </row>
        <row r="201">
          <cell r="B201" t="str">
            <v>12630050619001</v>
          </cell>
          <cell r="C201" t="str">
            <v>STAPLER TEMBAK (MAXTG-A)</v>
          </cell>
          <cell r="D201" t="str">
            <v>PCS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O201">
            <v>0</v>
          </cell>
          <cell r="P201">
            <v>0</v>
          </cell>
        </row>
        <row r="202">
          <cell r="B202" t="str">
            <v>12630050609002</v>
          </cell>
          <cell r="C202" t="str">
            <v>ISI STAPLER TEMBAK 23/13</v>
          </cell>
          <cell r="D202" t="str">
            <v>KTK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O202">
            <v>0</v>
          </cell>
          <cell r="P202">
            <v>0</v>
          </cell>
        </row>
        <row r="203">
          <cell r="B203" t="str">
            <v>12630050611003</v>
          </cell>
          <cell r="C203" t="str">
            <v>KALKULATOR</v>
          </cell>
          <cell r="D203" t="str">
            <v>UNIT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O203">
            <v>0</v>
          </cell>
          <cell r="P203">
            <v>0</v>
          </cell>
        </row>
        <row r="204">
          <cell r="B204" t="str">
            <v>12630050602004</v>
          </cell>
          <cell r="C204" t="str">
            <v>BATTERAY BESAR</v>
          </cell>
          <cell r="D204" t="str">
            <v>PCS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O204">
            <v>0</v>
          </cell>
          <cell r="P204">
            <v>0</v>
          </cell>
        </row>
        <row r="205">
          <cell r="B205" t="str">
            <v>12630050602005</v>
          </cell>
          <cell r="C205" t="str">
            <v>BATTERAY KECIL</v>
          </cell>
          <cell r="D205" t="str">
            <v>PCS</v>
          </cell>
          <cell r="E205">
            <v>1</v>
          </cell>
          <cell r="F205">
            <v>4999.9633333335514</v>
          </cell>
          <cell r="G205">
            <v>48</v>
          </cell>
          <cell r="H205">
            <v>252000</v>
          </cell>
          <cell r="I205">
            <v>48</v>
          </cell>
          <cell r="J205">
            <v>252000</v>
          </cell>
          <cell r="K205">
            <v>1</v>
          </cell>
          <cell r="L205">
            <v>4999.9633333335514</v>
          </cell>
          <cell r="M205">
            <v>4999.9633333335514</v>
          </cell>
          <cell r="O205">
            <v>1</v>
          </cell>
          <cell r="P205">
            <v>4999.9633333335514</v>
          </cell>
        </row>
        <row r="206">
          <cell r="B206" t="str">
            <v>12630050620006</v>
          </cell>
          <cell r="C206" t="str">
            <v>TRIGONAL CLIP</v>
          </cell>
          <cell r="D206" t="str">
            <v>KTK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O206">
            <v>0</v>
          </cell>
          <cell r="P206">
            <v>0</v>
          </cell>
        </row>
        <row r="207">
          <cell r="B207" t="str">
            <v>12630050612007</v>
          </cell>
          <cell r="C207" t="str">
            <v>LEM KERTAS ROLL ON</v>
          </cell>
          <cell r="D207" t="str">
            <v>BH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O207">
            <v>0</v>
          </cell>
          <cell r="P207">
            <v>0</v>
          </cell>
        </row>
        <row r="208">
          <cell r="B208" t="str">
            <v>12630050616008</v>
          </cell>
          <cell r="C208" t="str">
            <v>PULPEN</v>
          </cell>
          <cell r="D208" t="str">
            <v>BH</v>
          </cell>
          <cell r="E208">
            <v>0</v>
          </cell>
          <cell r="F208">
            <v>5.0000000001091394E-2</v>
          </cell>
          <cell r="G208">
            <v>24</v>
          </cell>
          <cell r="H208">
            <v>18000</v>
          </cell>
          <cell r="I208">
            <v>13</v>
          </cell>
          <cell r="J208">
            <v>9750</v>
          </cell>
          <cell r="K208">
            <v>11</v>
          </cell>
          <cell r="L208">
            <v>8250.0500000000029</v>
          </cell>
          <cell r="M208">
            <v>750.00454545454568</v>
          </cell>
          <cell r="O208">
            <v>0</v>
          </cell>
          <cell r="P208">
            <v>5.0000000001091394E-2</v>
          </cell>
        </row>
        <row r="209">
          <cell r="B209" t="str">
            <v>12630050602009</v>
          </cell>
          <cell r="C209" t="str">
            <v>BUKU EXPEDISI UK. 1/2 FOLIO</v>
          </cell>
          <cell r="D209" t="str">
            <v>BH</v>
          </cell>
          <cell r="E209">
            <v>42</v>
          </cell>
          <cell r="F209">
            <v>22235.329999999998</v>
          </cell>
          <cell r="G209">
            <v>0</v>
          </cell>
          <cell r="H209">
            <v>0</v>
          </cell>
          <cell r="I209">
            <v>5</v>
          </cell>
          <cell r="J209">
            <v>2647.0499999999997</v>
          </cell>
          <cell r="K209">
            <v>37</v>
          </cell>
          <cell r="L209">
            <v>19588.28</v>
          </cell>
          <cell r="M209">
            <v>529.41297297297297</v>
          </cell>
          <cell r="O209">
            <v>42</v>
          </cell>
          <cell r="P209">
            <v>22235.329999999998</v>
          </cell>
        </row>
        <row r="210">
          <cell r="B210" t="str">
            <v>12630050602010</v>
          </cell>
          <cell r="C210" t="str">
            <v>BUKU TULIS ISI 100 LBR</v>
          </cell>
          <cell r="D210" t="str">
            <v>BH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O210">
            <v>0</v>
          </cell>
          <cell r="P210">
            <v>0</v>
          </cell>
        </row>
        <row r="211">
          <cell r="B211" t="str">
            <v>12630050619011</v>
          </cell>
          <cell r="C211" t="str">
            <v>SPIDOL PERMANEN UJUNG BESI RUNCING</v>
          </cell>
          <cell r="D211" t="str">
            <v>BH</v>
          </cell>
          <cell r="E211">
            <v>85</v>
          </cell>
          <cell r="F211">
            <v>531312.34</v>
          </cell>
          <cell r="G211">
            <v>0</v>
          </cell>
          <cell r="H211">
            <v>0</v>
          </cell>
          <cell r="I211">
            <v>1</v>
          </cell>
          <cell r="J211">
            <v>6250.73</v>
          </cell>
          <cell r="K211">
            <v>84</v>
          </cell>
          <cell r="L211">
            <v>525061.61</v>
          </cell>
          <cell r="M211">
            <v>6250.7334523809523</v>
          </cell>
          <cell r="O211">
            <v>85</v>
          </cell>
          <cell r="P211">
            <v>531312.34</v>
          </cell>
        </row>
        <row r="212">
          <cell r="B212" t="str">
            <v>12630050616012</v>
          </cell>
          <cell r="C212" t="str">
            <v>PENGGARIS SIKU</v>
          </cell>
          <cell r="D212" t="str">
            <v>BH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O212">
            <v>0</v>
          </cell>
          <cell r="P212">
            <v>0</v>
          </cell>
        </row>
        <row r="213">
          <cell r="B213" t="str">
            <v>12630050611013</v>
          </cell>
          <cell r="C213" t="str">
            <v>KARET PENGHAPUS</v>
          </cell>
          <cell r="D213" t="str">
            <v>BH</v>
          </cell>
          <cell r="E213">
            <v>13</v>
          </cell>
          <cell r="F213">
            <v>39000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13</v>
          </cell>
          <cell r="L213">
            <v>39000</v>
          </cell>
          <cell r="M213">
            <v>3000</v>
          </cell>
          <cell r="O213">
            <v>13</v>
          </cell>
          <cell r="P213">
            <v>39000</v>
          </cell>
        </row>
        <row r="214">
          <cell r="B214" t="str">
            <v>12630050602014</v>
          </cell>
          <cell r="C214" t="str">
            <v>BUSUR KECIL</v>
          </cell>
          <cell r="D214" t="str">
            <v>BH</v>
          </cell>
          <cell r="E214">
            <v>4</v>
          </cell>
          <cell r="F214">
            <v>12000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4</v>
          </cell>
          <cell r="L214">
            <v>12000</v>
          </cell>
          <cell r="M214">
            <v>3000</v>
          </cell>
          <cell r="O214">
            <v>4</v>
          </cell>
          <cell r="P214">
            <v>12000</v>
          </cell>
        </row>
        <row r="215">
          <cell r="B215" t="str">
            <v>12630050616015</v>
          </cell>
          <cell r="C215" t="str">
            <v>PENSIL</v>
          </cell>
          <cell r="D215" t="str">
            <v>BH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O215">
            <v>0</v>
          </cell>
          <cell r="P215">
            <v>0</v>
          </cell>
        </row>
        <row r="216">
          <cell r="B216" t="str">
            <v>12630050616016</v>
          </cell>
          <cell r="C216" t="str">
            <v>PENGGARIS BESI</v>
          </cell>
          <cell r="D216" t="str">
            <v>BH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O216">
            <v>0</v>
          </cell>
          <cell r="P216">
            <v>0</v>
          </cell>
        </row>
        <row r="217">
          <cell r="B217" t="str">
            <v>12630050611017</v>
          </cell>
          <cell r="C217" t="str">
            <v>KERTAS A4</v>
          </cell>
          <cell r="D217" t="str">
            <v>RIM</v>
          </cell>
          <cell r="E217">
            <v>7</v>
          </cell>
          <cell r="F217">
            <v>247333.35</v>
          </cell>
          <cell r="G217">
            <v>0</v>
          </cell>
          <cell r="H217">
            <v>0</v>
          </cell>
          <cell r="I217">
            <v>6</v>
          </cell>
          <cell r="J217">
            <v>212000.03999999998</v>
          </cell>
          <cell r="K217">
            <v>1</v>
          </cell>
          <cell r="L217">
            <v>35333.310000000027</v>
          </cell>
          <cell r="M217">
            <v>35333.310000000027</v>
          </cell>
          <cell r="O217">
            <v>7</v>
          </cell>
          <cell r="P217">
            <v>247333.35</v>
          </cell>
        </row>
        <row r="218">
          <cell r="B218" t="str">
            <v>12630050616018</v>
          </cell>
          <cell r="C218" t="str">
            <v>PEMBOLONG KERTAS UK. KECIL</v>
          </cell>
          <cell r="D218" t="str">
            <v>PCS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O218">
            <v>0</v>
          </cell>
          <cell r="P218">
            <v>0</v>
          </cell>
        </row>
        <row r="219">
          <cell r="B219" t="str">
            <v>12630050612019</v>
          </cell>
          <cell r="C219" t="str">
            <v>LETTER FILE 401</v>
          </cell>
          <cell r="D219" t="str">
            <v>BH</v>
          </cell>
          <cell r="E219">
            <v>6</v>
          </cell>
          <cell r="F219">
            <v>75000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6</v>
          </cell>
          <cell r="L219">
            <v>75000</v>
          </cell>
          <cell r="M219">
            <v>12500</v>
          </cell>
          <cell r="O219">
            <v>6</v>
          </cell>
          <cell r="P219">
            <v>75000</v>
          </cell>
        </row>
        <row r="220">
          <cell r="B220" t="str">
            <v>12630050613020</v>
          </cell>
          <cell r="C220" t="str">
            <v>MILIMETER KALKIR</v>
          </cell>
          <cell r="D220" t="str">
            <v>ROLL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O220">
            <v>0</v>
          </cell>
          <cell r="P220">
            <v>0</v>
          </cell>
        </row>
        <row r="221">
          <cell r="B221" t="str">
            <v>12630050611021</v>
          </cell>
          <cell r="C221" t="str">
            <v>KERTAS KALKIR (POLOS)</v>
          </cell>
          <cell r="D221" t="str">
            <v>ROLL</v>
          </cell>
          <cell r="E221">
            <v>1</v>
          </cell>
          <cell r="F221">
            <v>145000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1</v>
          </cell>
          <cell r="L221">
            <v>145000</v>
          </cell>
          <cell r="M221">
            <v>145000</v>
          </cell>
          <cell r="O221">
            <v>1</v>
          </cell>
          <cell r="P221">
            <v>145000</v>
          </cell>
        </row>
        <row r="222">
          <cell r="B222" t="str">
            <v>12630050601022</v>
          </cell>
          <cell r="C222" t="str">
            <v>ALAT TULIS GAMBAR</v>
          </cell>
          <cell r="D222" t="str">
            <v>SET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O222">
            <v>0</v>
          </cell>
          <cell r="P222">
            <v>0</v>
          </cell>
        </row>
        <row r="223">
          <cell r="B223" t="str">
            <v>12630050620023</v>
          </cell>
          <cell r="C223" t="str">
            <v>TINTA GAMBAR (RAPIDO)</v>
          </cell>
          <cell r="D223" t="str">
            <v>BTL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O223">
            <v>0</v>
          </cell>
          <cell r="P223">
            <v>0</v>
          </cell>
        </row>
        <row r="224">
          <cell r="B224" t="str">
            <v>12630050616024</v>
          </cell>
          <cell r="C224" t="str">
            <v>PENGGARIS SABLON</v>
          </cell>
          <cell r="D224" t="str">
            <v>SET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O224">
            <v>0</v>
          </cell>
          <cell r="P224">
            <v>0</v>
          </cell>
        </row>
        <row r="225">
          <cell r="B225" t="str">
            <v>12630050616025</v>
          </cell>
          <cell r="C225" t="str">
            <v>PENGGARIS UK. 30 CM</v>
          </cell>
          <cell r="D225" t="str">
            <v>BH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O225">
            <v>0</v>
          </cell>
          <cell r="P225">
            <v>0</v>
          </cell>
        </row>
        <row r="226">
          <cell r="B226" t="str">
            <v>12630050616026</v>
          </cell>
          <cell r="C226" t="str">
            <v>PENGGARIS UK. 100 CM</v>
          </cell>
          <cell r="D226" t="str">
            <v>BH</v>
          </cell>
          <cell r="E226">
            <v>1</v>
          </cell>
          <cell r="F226">
            <v>65000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1</v>
          </cell>
          <cell r="L226">
            <v>65000</v>
          </cell>
          <cell r="M226">
            <v>65000</v>
          </cell>
          <cell r="O226">
            <v>1</v>
          </cell>
          <cell r="P226">
            <v>65000</v>
          </cell>
        </row>
        <row r="227">
          <cell r="B227" t="str">
            <v>12630050616027</v>
          </cell>
          <cell r="C227" t="str">
            <v>PENGGARIS SEGITIGA SEDANG</v>
          </cell>
          <cell r="D227" t="str">
            <v>SET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O227">
            <v>0</v>
          </cell>
          <cell r="P227">
            <v>0</v>
          </cell>
        </row>
        <row r="228">
          <cell r="B228" t="str">
            <v>12630050616028</v>
          </cell>
          <cell r="C228" t="str">
            <v>PENGGARIS SEGITIGA BESAR</v>
          </cell>
          <cell r="D228" t="str">
            <v>SET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O228">
            <v>0</v>
          </cell>
          <cell r="P228">
            <v>0</v>
          </cell>
        </row>
        <row r="229">
          <cell r="B229" t="str">
            <v>12630050616029</v>
          </cell>
          <cell r="C229" t="str">
            <v>PENSIL MEKANIK</v>
          </cell>
          <cell r="D229" t="str">
            <v>PCS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O229">
            <v>0</v>
          </cell>
          <cell r="P229">
            <v>0</v>
          </cell>
        </row>
        <row r="230">
          <cell r="B230" t="str">
            <v>12630050609030</v>
          </cell>
          <cell r="C230" t="str">
            <v>ISI PENSIL MEKANIK</v>
          </cell>
          <cell r="D230" t="str">
            <v>KTK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O230">
            <v>0</v>
          </cell>
          <cell r="P230">
            <v>0</v>
          </cell>
        </row>
        <row r="231">
          <cell r="B231" t="str">
            <v>12630050611031</v>
          </cell>
          <cell r="C231" t="str">
            <v>KERTAS F4</v>
          </cell>
          <cell r="D231" t="str">
            <v>RIM</v>
          </cell>
          <cell r="E231">
            <v>30</v>
          </cell>
          <cell r="F231">
            <v>1090645.1599999999</v>
          </cell>
          <cell r="G231">
            <v>0</v>
          </cell>
          <cell r="H231">
            <v>0</v>
          </cell>
          <cell r="I231">
            <v>1</v>
          </cell>
          <cell r="J231">
            <v>37263.629999999997</v>
          </cell>
          <cell r="K231">
            <v>29</v>
          </cell>
          <cell r="L231">
            <v>1053381.53</v>
          </cell>
          <cell r="M231">
            <v>36323.501034482761</v>
          </cell>
          <cell r="O231">
            <v>30</v>
          </cell>
          <cell r="P231">
            <v>1090645.1599999999</v>
          </cell>
        </row>
        <row r="232">
          <cell r="B232" t="str">
            <v>12630050601032</v>
          </cell>
          <cell r="C232" t="str">
            <v>ANAK HEKTER NO. 3</v>
          </cell>
          <cell r="D232" t="str">
            <v>KTK</v>
          </cell>
          <cell r="E232">
            <v>6</v>
          </cell>
          <cell r="F232">
            <v>1800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6</v>
          </cell>
          <cell r="L232">
            <v>1800</v>
          </cell>
          <cell r="M232">
            <v>300</v>
          </cell>
          <cell r="O232">
            <v>6</v>
          </cell>
          <cell r="P232">
            <v>1800</v>
          </cell>
        </row>
        <row r="233">
          <cell r="B233" t="str">
            <v>12630050601033</v>
          </cell>
          <cell r="C233" t="str">
            <v>ANAK HEKTER NO. 23/13</v>
          </cell>
          <cell r="D233" t="str">
            <v>KTK</v>
          </cell>
          <cell r="E233">
            <v>137</v>
          </cell>
          <cell r="F233">
            <v>168268.18999999997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137</v>
          </cell>
          <cell r="L233">
            <v>168268.18999999997</v>
          </cell>
          <cell r="M233">
            <v>1228.2349635036494</v>
          </cell>
          <cell r="O233">
            <v>137</v>
          </cell>
          <cell r="P233">
            <v>168268.18999999997</v>
          </cell>
        </row>
        <row r="234">
          <cell r="B234" t="str">
            <v>12630050611034</v>
          </cell>
          <cell r="C234" t="str">
            <v>KERTAS NCR 9.5 X 2 FLY</v>
          </cell>
          <cell r="D234" t="str">
            <v>KTK</v>
          </cell>
          <cell r="E234">
            <v>1</v>
          </cell>
          <cell r="F234">
            <v>185000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1</v>
          </cell>
          <cell r="L234">
            <v>185000</v>
          </cell>
          <cell r="M234">
            <v>185000</v>
          </cell>
          <cell r="O234">
            <v>1</v>
          </cell>
          <cell r="P234">
            <v>185000</v>
          </cell>
        </row>
        <row r="235">
          <cell r="B235" t="str">
            <v>12630050619035</v>
          </cell>
          <cell r="C235" t="str">
            <v>SPIDOL WHITE BOARD</v>
          </cell>
          <cell r="D235" t="str">
            <v>BH</v>
          </cell>
          <cell r="E235">
            <v>46</v>
          </cell>
          <cell r="F235">
            <v>276000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46</v>
          </cell>
          <cell r="L235">
            <v>276000</v>
          </cell>
          <cell r="M235">
            <v>6000</v>
          </cell>
          <cell r="O235">
            <v>46</v>
          </cell>
          <cell r="P235">
            <v>276000</v>
          </cell>
        </row>
        <row r="236">
          <cell r="B236" t="str">
            <v>12630050619036</v>
          </cell>
          <cell r="C236" t="str">
            <v>SPIDOL PERMANEN</v>
          </cell>
          <cell r="D236" t="str">
            <v>BH</v>
          </cell>
          <cell r="E236">
            <v>49</v>
          </cell>
          <cell r="F236">
            <v>342000.08999999997</v>
          </cell>
          <cell r="G236">
            <v>0</v>
          </cell>
          <cell r="H236">
            <v>0</v>
          </cell>
          <cell r="I236">
            <v>3</v>
          </cell>
          <cell r="J236">
            <v>20938.77</v>
          </cell>
          <cell r="K236">
            <v>46</v>
          </cell>
          <cell r="L236">
            <v>321061.31999999995</v>
          </cell>
          <cell r="M236">
            <v>6979.5939130434772</v>
          </cell>
          <cell r="O236">
            <v>49</v>
          </cell>
          <cell r="P236">
            <v>342000.08999999997</v>
          </cell>
        </row>
        <row r="237">
          <cell r="B237" t="str">
            <v>12630050619037</v>
          </cell>
          <cell r="C237" t="str">
            <v>SPRING FILE</v>
          </cell>
          <cell r="D237" t="str">
            <v>BH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O237">
            <v>0</v>
          </cell>
          <cell r="P237">
            <v>0</v>
          </cell>
        </row>
        <row r="238">
          <cell r="B238" t="str">
            <v>12630050612038</v>
          </cell>
          <cell r="C238" t="str">
            <v>LAKBAN BENING UK. 2"</v>
          </cell>
          <cell r="D238" t="str">
            <v>ROLL</v>
          </cell>
          <cell r="E238">
            <v>2</v>
          </cell>
          <cell r="F238">
            <v>15000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2</v>
          </cell>
          <cell r="L238">
            <v>15000</v>
          </cell>
          <cell r="M238">
            <v>7500</v>
          </cell>
          <cell r="O238">
            <v>2</v>
          </cell>
          <cell r="P238">
            <v>15000</v>
          </cell>
        </row>
        <row r="239">
          <cell r="B239" t="str">
            <v>12630050612039</v>
          </cell>
          <cell r="C239" t="str">
            <v>LAKBAN HITAM UK. 2"</v>
          </cell>
          <cell r="D239" t="str">
            <v>ROLL</v>
          </cell>
          <cell r="E239">
            <v>7</v>
          </cell>
          <cell r="F239">
            <v>70000</v>
          </cell>
          <cell r="G239">
            <v>0</v>
          </cell>
          <cell r="H239">
            <v>0</v>
          </cell>
          <cell r="I239">
            <v>2</v>
          </cell>
          <cell r="J239">
            <v>20000</v>
          </cell>
          <cell r="K239">
            <v>5</v>
          </cell>
          <cell r="L239">
            <v>50000</v>
          </cell>
          <cell r="M239">
            <v>10000</v>
          </cell>
          <cell r="O239">
            <v>7</v>
          </cell>
          <cell r="P239">
            <v>70000</v>
          </cell>
        </row>
        <row r="240">
          <cell r="B240" t="str">
            <v>12630050611040</v>
          </cell>
          <cell r="C240" t="str">
            <v>KERTAS BUFALLO</v>
          </cell>
          <cell r="D240" t="str">
            <v>BKS</v>
          </cell>
          <cell r="E240">
            <v>3</v>
          </cell>
          <cell r="F240">
            <v>75000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3</v>
          </cell>
          <cell r="L240">
            <v>75000</v>
          </cell>
          <cell r="M240">
            <v>25000</v>
          </cell>
          <cell r="O240">
            <v>3</v>
          </cell>
          <cell r="P240">
            <v>75000</v>
          </cell>
        </row>
        <row r="241">
          <cell r="B241" t="str">
            <v>12630050616041</v>
          </cell>
          <cell r="C241" t="str">
            <v>PLASTIK SAMPUL</v>
          </cell>
          <cell r="D241" t="str">
            <v>BKS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O241">
            <v>0</v>
          </cell>
          <cell r="P241">
            <v>0</v>
          </cell>
        </row>
        <row r="242">
          <cell r="B242" t="str">
            <v>12630050611042</v>
          </cell>
          <cell r="C242" t="str">
            <v>KERTAS FOTO</v>
          </cell>
          <cell r="D242" t="str">
            <v>BKS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O242">
            <v>0</v>
          </cell>
          <cell r="P242">
            <v>0</v>
          </cell>
        </row>
        <row r="243">
          <cell r="B243" t="str">
            <v>12630050611043</v>
          </cell>
          <cell r="C243" t="str">
            <v>KERTAS WARNA</v>
          </cell>
          <cell r="D243" t="str">
            <v>RIM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O243">
            <v>0</v>
          </cell>
          <cell r="P243">
            <v>0</v>
          </cell>
        </row>
        <row r="244">
          <cell r="B244" t="str">
            <v>12630050601044</v>
          </cell>
          <cell r="C244" t="str">
            <v>ANAK HEKTER HD 10</v>
          </cell>
          <cell r="D244" t="str">
            <v>KTK</v>
          </cell>
          <cell r="E244">
            <v>13</v>
          </cell>
          <cell r="F244">
            <v>16190.910000000003</v>
          </cell>
          <cell r="G244">
            <v>0</v>
          </cell>
          <cell r="H244">
            <v>0</v>
          </cell>
          <cell r="I244">
            <v>1</v>
          </cell>
          <cell r="J244">
            <v>1245.45</v>
          </cell>
          <cell r="K244">
            <v>12</v>
          </cell>
          <cell r="L244">
            <v>14945.460000000003</v>
          </cell>
          <cell r="M244">
            <v>1245.4550000000002</v>
          </cell>
          <cell r="O244">
            <v>13</v>
          </cell>
          <cell r="P244">
            <v>16190.910000000003</v>
          </cell>
        </row>
        <row r="245">
          <cell r="B245" t="str">
            <v>12630050601045</v>
          </cell>
          <cell r="C245" t="str">
            <v>AMPLOP PUTIH PANJANG</v>
          </cell>
          <cell r="D245" t="str">
            <v>BKS</v>
          </cell>
          <cell r="E245">
            <v>3</v>
          </cell>
          <cell r="F245">
            <v>42000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3</v>
          </cell>
          <cell r="L245">
            <v>42000</v>
          </cell>
          <cell r="M245">
            <v>14000</v>
          </cell>
          <cell r="O245">
            <v>3</v>
          </cell>
          <cell r="P245">
            <v>42000</v>
          </cell>
        </row>
        <row r="246">
          <cell r="B246" t="str">
            <v>12630050601046</v>
          </cell>
          <cell r="C246" t="str">
            <v>AMPLOP COKLAT UK. F4</v>
          </cell>
          <cell r="D246" t="str">
            <v>BKS</v>
          </cell>
          <cell r="E246">
            <v>2</v>
          </cell>
          <cell r="F246">
            <v>100000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2</v>
          </cell>
          <cell r="L246">
            <v>100000</v>
          </cell>
          <cell r="M246">
            <v>50000</v>
          </cell>
          <cell r="O246">
            <v>2</v>
          </cell>
          <cell r="P246">
            <v>100000</v>
          </cell>
        </row>
        <row r="247">
          <cell r="B247" t="str">
            <v>12630050601047</v>
          </cell>
          <cell r="C247" t="str">
            <v>AMPLOP COKLAT UK. SEDANG</v>
          </cell>
          <cell r="D247" t="str">
            <v>BKS</v>
          </cell>
          <cell r="E247">
            <v>1</v>
          </cell>
          <cell r="F247">
            <v>33000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1</v>
          </cell>
          <cell r="L247">
            <v>33000</v>
          </cell>
          <cell r="M247">
            <v>33000</v>
          </cell>
          <cell r="O247">
            <v>1</v>
          </cell>
          <cell r="P247">
            <v>33000</v>
          </cell>
        </row>
        <row r="248">
          <cell r="B248" t="str">
            <v>12630050602048</v>
          </cell>
          <cell r="C248" t="str">
            <v>BINDER CLIP NO. 288</v>
          </cell>
          <cell r="D248" t="str">
            <v>KTK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O248">
            <v>0</v>
          </cell>
          <cell r="P248">
            <v>0</v>
          </cell>
        </row>
        <row r="249">
          <cell r="B249" t="str">
            <v>12630050620049</v>
          </cell>
          <cell r="C249" t="str">
            <v>TIP-EX</v>
          </cell>
          <cell r="D249" t="str">
            <v>BH</v>
          </cell>
          <cell r="E249">
            <v>3</v>
          </cell>
          <cell r="F249">
            <v>21000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3</v>
          </cell>
          <cell r="L249">
            <v>21000</v>
          </cell>
          <cell r="M249">
            <v>7000</v>
          </cell>
          <cell r="O249">
            <v>3</v>
          </cell>
          <cell r="P249">
            <v>21000</v>
          </cell>
        </row>
        <row r="250">
          <cell r="B250" t="str">
            <v>12630050619050</v>
          </cell>
          <cell r="C250" t="str">
            <v>STABILO</v>
          </cell>
          <cell r="D250" t="str">
            <v>BH</v>
          </cell>
          <cell r="E250">
            <v>2</v>
          </cell>
          <cell r="F250">
            <v>10000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2</v>
          </cell>
          <cell r="L250">
            <v>10000</v>
          </cell>
          <cell r="M250">
            <v>5000</v>
          </cell>
          <cell r="O250">
            <v>2</v>
          </cell>
          <cell r="P250">
            <v>10000</v>
          </cell>
        </row>
        <row r="251">
          <cell r="B251" t="str">
            <v>12630050602051</v>
          </cell>
          <cell r="C251" t="str">
            <v>BUKU TULIS ISI 100 LBR UK. 1/2 FOLIO</v>
          </cell>
          <cell r="D251" t="str">
            <v>BH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O251">
            <v>0</v>
          </cell>
          <cell r="P251">
            <v>0</v>
          </cell>
        </row>
        <row r="252">
          <cell r="B252" t="str">
            <v>12630050616052</v>
          </cell>
          <cell r="C252" t="str">
            <v>PENGHAPUS TINTA RAPIDO</v>
          </cell>
          <cell r="D252" t="str">
            <v>BOX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O252">
            <v>0</v>
          </cell>
          <cell r="P252">
            <v>0</v>
          </cell>
        </row>
        <row r="253">
          <cell r="B253" t="str">
            <v>12630050616053</v>
          </cell>
          <cell r="C253" t="str">
            <v>PAPER FASTENER</v>
          </cell>
          <cell r="D253" t="str">
            <v>KTK</v>
          </cell>
          <cell r="E253">
            <v>10</v>
          </cell>
          <cell r="F253">
            <v>100000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10</v>
          </cell>
          <cell r="L253">
            <v>100000</v>
          </cell>
          <cell r="M253">
            <v>10000</v>
          </cell>
          <cell r="O253">
            <v>10</v>
          </cell>
          <cell r="P253">
            <v>100000</v>
          </cell>
        </row>
        <row r="254">
          <cell r="B254" t="str">
            <v>12630050613054</v>
          </cell>
          <cell r="C254" t="str">
            <v>MAP KARYAWAN</v>
          </cell>
          <cell r="D254" t="str">
            <v>BH</v>
          </cell>
          <cell r="E254">
            <v>5</v>
          </cell>
          <cell r="F254">
            <v>11406.086315789475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5</v>
          </cell>
          <cell r="L254">
            <v>11406.086315789475</v>
          </cell>
          <cell r="M254">
            <v>2281.2172631578951</v>
          </cell>
          <cell r="O254">
            <v>5</v>
          </cell>
          <cell r="P254">
            <v>11406.086315789475</v>
          </cell>
        </row>
        <row r="255">
          <cell r="B255" t="str">
            <v>12630050616055</v>
          </cell>
          <cell r="C255" t="str">
            <v>PELOBANG KERTAS SEDANG</v>
          </cell>
          <cell r="D255" t="str">
            <v>BH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O255">
            <v>0</v>
          </cell>
          <cell r="P255">
            <v>0</v>
          </cell>
        </row>
        <row r="256">
          <cell r="B256" t="str">
            <v>12630050616056</v>
          </cell>
          <cell r="C256" t="str">
            <v>PITA MESIN TIK</v>
          </cell>
          <cell r="D256" t="str">
            <v>BH</v>
          </cell>
          <cell r="E256">
            <v>1</v>
          </cell>
          <cell r="F256">
            <v>18500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1</v>
          </cell>
          <cell r="L256">
            <v>18500</v>
          </cell>
          <cell r="M256">
            <v>18500</v>
          </cell>
          <cell r="O256">
            <v>1</v>
          </cell>
          <cell r="P256">
            <v>18500</v>
          </cell>
        </row>
        <row r="257">
          <cell r="B257" t="str">
            <v>12630050603057</v>
          </cell>
          <cell r="C257" t="str">
            <v>CORECCTION TIP ROLL ON</v>
          </cell>
          <cell r="D257" t="str">
            <v>BH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O257">
            <v>0</v>
          </cell>
          <cell r="P257">
            <v>0</v>
          </cell>
        </row>
        <row r="258">
          <cell r="B258" t="str">
            <v>12630050601058</v>
          </cell>
          <cell r="C258" t="str">
            <v>ANAK HEKTER TEMBAK 8 MM</v>
          </cell>
          <cell r="D258" t="str">
            <v>KTK</v>
          </cell>
          <cell r="E258">
            <v>222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222</v>
          </cell>
          <cell r="L258">
            <v>0</v>
          </cell>
          <cell r="M258">
            <v>0</v>
          </cell>
          <cell r="O258">
            <v>222</v>
          </cell>
          <cell r="P258">
            <v>0</v>
          </cell>
        </row>
        <row r="259">
          <cell r="B259" t="str">
            <v>12630050603059</v>
          </cell>
          <cell r="C259" t="str">
            <v>CUTTER + ISI</v>
          </cell>
          <cell r="D259" t="str">
            <v>BH</v>
          </cell>
          <cell r="E259">
            <v>5</v>
          </cell>
          <cell r="F259">
            <v>75000</v>
          </cell>
          <cell r="G259">
            <v>0</v>
          </cell>
          <cell r="H259">
            <v>0</v>
          </cell>
          <cell r="I259">
            <v>1</v>
          </cell>
          <cell r="J259">
            <v>15000</v>
          </cell>
          <cell r="K259">
            <v>4</v>
          </cell>
          <cell r="L259">
            <v>60000</v>
          </cell>
          <cell r="M259">
            <v>15000</v>
          </cell>
          <cell r="O259">
            <v>5</v>
          </cell>
          <cell r="P259">
            <v>75000</v>
          </cell>
          <cell r="W259">
            <v>195</v>
          </cell>
        </row>
        <row r="260">
          <cell r="B260" t="str">
            <v>12630050609060</v>
          </cell>
          <cell r="C260" t="str">
            <v>ISI CUTTER</v>
          </cell>
          <cell r="D260" t="str">
            <v>KTK</v>
          </cell>
          <cell r="E260">
            <v>6</v>
          </cell>
          <cell r="F260">
            <v>36000</v>
          </cell>
          <cell r="G260">
            <v>0</v>
          </cell>
          <cell r="H260">
            <v>0</v>
          </cell>
          <cell r="I260">
            <v>2</v>
          </cell>
          <cell r="J260">
            <v>12000</v>
          </cell>
          <cell r="K260">
            <v>4</v>
          </cell>
          <cell r="L260">
            <v>24000</v>
          </cell>
          <cell r="M260">
            <v>6000</v>
          </cell>
          <cell r="O260">
            <v>6</v>
          </cell>
          <cell r="P260">
            <v>36000</v>
          </cell>
        </row>
        <row r="261">
          <cell r="B261" t="str">
            <v>12630050611061</v>
          </cell>
          <cell r="C261" t="str">
            <v>KERTAS KARBON</v>
          </cell>
          <cell r="D261" t="str">
            <v>BKS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O261">
            <v>0</v>
          </cell>
          <cell r="P261">
            <v>0</v>
          </cell>
        </row>
        <row r="262">
          <cell r="B262" t="str">
            <v>12630050612062</v>
          </cell>
          <cell r="C262" t="str">
            <v>LABEL POHON WARNA MERAH</v>
          </cell>
          <cell r="D262" t="str">
            <v>LBR</v>
          </cell>
          <cell r="E262">
            <v>4300</v>
          </cell>
          <cell r="F262">
            <v>0</v>
          </cell>
          <cell r="G262">
            <v>0</v>
          </cell>
          <cell r="H262">
            <v>0</v>
          </cell>
          <cell r="I262">
            <v>60</v>
          </cell>
          <cell r="J262">
            <v>0</v>
          </cell>
          <cell r="K262">
            <v>4240</v>
          </cell>
          <cell r="L262">
            <v>0</v>
          </cell>
          <cell r="M262">
            <v>0</v>
          </cell>
          <cell r="O262">
            <v>4300</v>
          </cell>
          <cell r="P262">
            <v>0</v>
          </cell>
        </row>
        <row r="263">
          <cell r="B263" t="str">
            <v>12630050619063</v>
          </cell>
          <cell r="C263" t="str">
            <v>SPIDOL PERMANEN BESAR</v>
          </cell>
          <cell r="D263" t="str">
            <v>BH</v>
          </cell>
          <cell r="E263">
            <v>36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36</v>
          </cell>
          <cell r="L263">
            <v>0</v>
          </cell>
          <cell r="M263">
            <v>0</v>
          </cell>
          <cell r="O263">
            <v>36</v>
          </cell>
          <cell r="P263">
            <v>0</v>
          </cell>
        </row>
        <row r="264">
          <cell r="B264" t="str">
            <v>12630050612064</v>
          </cell>
          <cell r="C264" t="str">
            <v>LABEL POHON WARNA KUNING</v>
          </cell>
          <cell r="D264" t="str">
            <v>LBR</v>
          </cell>
          <cell r="E264">
            <v>4000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4000</v>
          </cell>
          <cell r="L264">
            <v>0</v>
          </cell>
          <cell r="M264">
            <v>0</v>
          </cell>
          <cell r="O264">
            <v>4000</v>
          </cell>
          <cell r="P264">
            <v>0</v>
          </cell>
        </row>
        <row r="265">
          <cell r="B265" t="str">
            <v>12630050602065</v>
          </cell>
          <cell r="C265" t="str">
            <v>BINDER CLIP NO. 107</v>
          </cell>
          <cell r="D265" t="str">
            <v>KTK</v>
          </cell>
          <cell r="E265">
            <v>7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7</v>
          </cell>
          <cell r="L265">
            <v>0</v>
          </cell>
          <cell r="M265">
            <v>0</v>
          </cell>
          <cell r="O265">
            <v>7</v>
          </cell>
          <cell r="P265">
            <v>0</v>
          </cell>
        </row>
        <row r="266">
          <cell r="B266" t="str">
            <v>12630050602066</v>
          </cell>
          <cell r="C266" t="str">
            <v>BINDER CLIP NO. 155</v>
          </cell>
          <cell r="D266" t="str">
            <v>KTK</v>
          </cell>
          <cell r="E266">
            <v>9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9</v>
          </cell>
          <cell r="L266">
            <v>0</v>
          </cell>
          <cell r="M266">
            <v>0</v>
          </cell>
          <cell r="O266">
            <v>9</v>
          </cell>
          <cell r="P266">
            <v>0</v>
          </cell>
        </row>
        <row r="267">
          <cell r="B267" t="str">
            <v>12630050602067</v>
          </cell>
          <cell r="C267" t="str">
            <v>BINDER CLIP NO. 200</v>
          </cell>
          <cell r="D267" t="str">
            <v>KTK</v>
          </cell>
          <cell r="E267">
            <v>7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7</v>
          </cell>
          <cell r="L267">
            <v>0</v>
          </cell>
          <cell r="M267">
            <v>0</v>
          </cell>
          <cell r="O267">
            <v>7</v>
          </cell>
          <cell r="P267">
            <v>0</v>
          </cell>
        </row>
        <row r="268">
          <cell r="B268" t="str">
            <v>12630050611068</v>
          </cell>
          <cell r="C268" t="str">
            <v>KERTAS A3</v>
          </cell>
          <cell r="D268" t="str">
            <v>RIM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O268">
            <v>0</v>
          </cell>
          <cell r="P268">
            <v>0</v>
          </cell>
        </row>
        <row r="269">
          <cell r="B269" t="str">
            <v>12630050611069</v>
          </cell>
          <cell r="C269" t="str">
            <v>KERTAS KWARTO / LETTER</v>
          </cell>
          <cell r="D269" t="str">
            <v>RIM</v>
          </cell>
          <cell r="E269">
            <v>8</v>
          </cell>
          <cell r="F269">
            <v>264000</v>
          </cell>
          <cell r="G269">
            <v>0</v>
          </cell>
          <cell r="H269">
            <v>0</v>
          </cell>
          <cell r="I269">
            <v>1</v>
          </cell>
          <cell r="J269">
            <v>33000</v>
          </cell>
          <cell r="K269">
            <v>7</v>
          </cell>
          <cell r="L269">
            <v>231000</v>
          </cell>
          <cell r="M269">
            <v>33000</v>
          </cell>
          <cell r="O269">
            <v>8</v>
          </cell>
          <cell r="P269">
            <v>264000</v>
          </cell>
        </row>
        <row r="271">
          <cell r="C271" t="str">
            <v>SUB TOTAL</v>
          </cell>
          <cell r="E271">
            <v>9081</v>
          </cell>
          <cell r="F271">
            <v>4092691.4696491226</v>
          </cell>
          <cell r="G271">
            <v>72</v>
          </cell>
          <cell r="H271">
            <v>270000</v>
          </cell>
          <cell r="I271">
            <v>144</v>
          </cell>
          <cell r="J271">
            <v>622095.66999999993</v>
          </cell>
          <cell r="K271">
            <v>9009</v>
          </cell>
          <cell r="L271">
            <v>3740595.7996491226</v>
          </cell>
          <cell r="O271">
            <v>9081</v>
          </cell>
          <cell r="P271">
            <v>4092691.4696491226</v>
          </cell>
        </row>
        <row r="272">
          <cell r="B272">
            <v>12630050700000</v>
          </cell>
          <cell r="C272" t="str">
            <v>PERALATAN DAN PERLENGKAPAN UMUM</v>
          </cell>
        </row>
        <row r="273">
          <cell r="B273" t="str">
            <v>12630050720001</v>
          </cell>
          <cell r="C273" t="str">
            <v>TENDA PLASTIK UK 6 X 8</v>
          </cell>
          <cell r="D273" t="str">
            <v>BH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O273">
            <v>0</v>
          </cell>
          <cell r="P273">
            <v>0</v>
          </cell>
        </row>
        <row r="274">
          <cell r="B274" t="str">
            <v>12630050720002</v>
          </cell>
          <cell r="C274" t="str">
            <v>TENDA PLASTIK UK 3 X 4</v>
          </cell>
          <cell r="D274" t="str">
            <v>BH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O274">
            <v>0</v>
          </cell>
          <cell r="P274">
            <v>0</v>
          </cell>
        </row>
        <row r="275">
          <cell r="B275" t="str">
            <v>12630050707003</v>
          </cell>
          <cell r="C275" t="str">
            <v>GOLOK</v>
          </cell>
          <cell r="D275" t="str">
            <v>BH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O275">
            <v>0</v>
          </cell>
          <cell r="P275">
            <v>0</v>
          </cell>
        </row>
        <row r="276">
          <cell r="B276" t="str">
            <v>12630050711004</v>
          </cell>
          <cell r="C276" t="str">
            <v>KAMPAK</v>
          </cell>
          <cell r="D276" t="str">
            <v>BH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O276">
            <v>0</v>
          </cell>
          <cell r="P276">
            <v>0</v>
          </cell>
        </row>
        <row r="277">
          <cell r="B277" t="str">
            <v>12630050707005</v>
          </cell>
          <cell r="C277" t="str">
            <v>GERGAJI SET/KOMBINASI</v>
          </cell>
          <cell r="D277" t="str">
            <v>SET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O277">
            <v>0</v>
          </cell>
          <cell r="P277">
            <v>0</v>
          </cell>
        </row>
        <row r="278">
          <cell r="B278" t="str">
            <v>12630050712006</v>
          </cell>
          <cell r="C278" t="str">
            <v>LAMPU LENTERA</v>
          </cell>
          <cell r="D278" t="str">
            <v>BH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O278">
            <v>0</v>
          </cell>
          <cell r="P278">
            <v>0</v>
          </cell>
        </row>
        <row r="279">
          <cell r="B279" t="str">
            <v>12630050702007</v>
          </cell>
          <cell r="C279" t="str">
            <v>BATU ASAH</v>
          </cell>
          <cell r="D279" t="str">
            <v>BH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O279">
            <v>0</v>
          </cell>
          <cell r="P279">
            <v>0</v>
          </cell>
        </row>
        <row r="280">
          <cell r="B280" t="str">
            <v>12630050708008</v>
          </cell>
          <cell r="C280" t="str">
            <v>HELM PROYEK</v>
          </cell>
          <cell r="D280" t="str">
            <v>BH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O280">
            <v>0</v>
          </cell>
          <cell r="P280">
            <v>0</v>
          </cell>
        </row>
        <row r="281">
          <cell r="B281" t="str">
            <v>12630050716009</v>
          </cell>
          <cell r="C281" t="str">
            <v>PAKU 4"</v>
          </cell>
          <cell r="D281" t="str">
            <v>KG</v>
          </cell>
          <cell r="E281">
            <v>12</v>
          </cell>
          <cell r="F281">
            <v>175384.62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12</v>
          </cell>
          <cell r="L281">
            <v>175384.62</v>
          </cell>
          <cell r="M281">
            <v>14615.385</v>
          </cell>
          <cell r="O281">
            <v>12</v>
          </cell>
          <cell r="P281">
            <v>175384.62</v>
          </cell>
        </row>
        <row r="282">
          <cell r="B282" t="str">
            <v>12630050716010</v>
          </cell>
          <cell r="C282" t="str">
            <v>PAKU 3"</v>
          </cell>
          <cell r="D282" t="str">
            <v>KG</v>
          </cell>
          <cell r="E282">
            <v>12.5</v>
          </cell>
          <cell r="F282">
            <v>182692.31</v>
          </cell>
          <cell r="G282">
            <v>0</v>
          </cell>
          <cell r="H282">
            <v>0</v>
          </cell>
          <cell r="I282">
            <v>3</v>
          </cell>
          <cell r="J282">
            <v>43846.14</v>
          </cell>
          <cell r="K282">
            <v>9.5</v>
          </cell>
          <cell r="L282">
            <v>138846.16999999998</v>
          </cell>
          <cell r="M282">
            <v>14615.386315789472</v>
          </cell>
          <cell r="O282">
            <v>12.5</v>
          </cell>
          <cell r="P282">
            <v>182692.31</v>
          </cell>
        </row>
        <row r="283">
          <cell r="B283" t="str">
            <v>12630050716011</v>
          </cell>
          <cell r="C283" t="str">
            <v>PAKU 2"</v>
          </cell>
          <cell r="D283" t="str">
            <v>KG</v>
          </cell>
          <cell r="E283">
            <v>12.5</v>
          </cell>
          <cell r="F283">
            <v>182692.31</v>
          </cell>
          <cell r="G283">
            <v>0</v>
          </cell>
          <cell r="H283">
            <v>0</v>
          </cell>
          <cell r="I283">
            <v>1</v>
          </cell>
          <cell r="J283">
            <v>14615.38</v>
          </cell>
          <cell r="K283">
            <v>11.5</v>
          </cell>
          <cell r="L283">
            <v>168076.93</v>
          </cell>
          <cell r="M283">
            <v>14615.385217391304</v>
          </cell>
          <cell r="O283">
            <v>12.5</v>
          </cell>
          <cell r="P283">
            <v>182692.31</v>
          </cell>
        </row>
        <row r="284">
          <cell r="B284" t="str">
            <v>12630050720012</v>
          </cell>
          <cell r="C284" t="str">
            <v>TALI NILON UK. 22 MM</v>
          </cell>
          <cell r="D284" t="str">
            <v>KG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O284">
            <v>0</v>
          </cell>
          <cell r="P284">
            <v>0</v>
          </cell>
        </row>
        <row r="285">
          <cell r="B285" t="str">
            <v>12630050720013</v>
          </cell>
          <cell r="C285" t="str">
            <v>TALI RAFIA</v>
          </cell>
          <cell r="D285" t="str">
            <v>GLG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O285">
            <v>0</v>
          </cell>
          <cell r="P285">
            <v>0</v>
          </cell>
        </row>
        <row r="286">
          <cell r="B286" t="str">
            <v>12630050711014</v>
          </cell>
          <cell r="C286" t="str">
            <v>KARUNG PLASTIK</v>
          </cell>
          <cell r="D286" t="str">
            <v>BH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O286">
            <v>0</v>
          </cell>
          <cell r="P286">
            <v>0</v>
          </cell>
        </row>
        <row r="287">
          <cell r="B287" t="str">
            <v>12630050719015</v>
          </cell>
          <cell r="C287" t="str">
            <v>SEPATU KARET GAMBIR</v>
          </cell>
          <cell r="D287" t="str">
            <v>PSG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O287">
            <v>0</v>
          </cell>
          <cell r="P287">
            <v>0</v>
          </cell>
        </row>
        <row r="288">
          <cell r="B288" t="str">
            <v>12630050716016</v>
          </cell>
          <cell r="C288" t="str">
            <v>PONCO TENTARA</v>
          </cell>
          <cell r="D288" t="str">
            <v>BH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O288">
            <v>0</v>
          </cell>
          <cell r="P288">
            <v>0</v>
          </cell>
        </row>
        <row r="289">
          <cell r="B289" t="str">
            <v>12630050719017</v>
          </cell>
          <cell r="C289" t="str">
            <v>SARUNG TANGAN KAIN</v>
          </cell>
          <cell r="D289" t="str">
            <v>PSG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O289">
            <v>0</v>
          </cell>
          <cell r="P289">
            <v>0</v>
          </cell>
        </row>
        <row r="290">
          <cell r="B290" t="str">
            <v>12630050711018</v>
          </cell>
          <cell r="C290" t="str">
            <v>KAOS KAKI</v>
          </cell>
          <cell r="D290" t="str">
            <v>PSG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O290">
            <v>0</v>
          </cell>
          <cell r="P290">
            <v>0</v>
          </cell>
        </row>
        <row r="291">
          <cell r="B291" t="str">
            <v>12630050718019</v>
          </cell>
          <cell r="C291" t="str">
            <v>ROMPI KERJA (SPOT LIGHT)</v>
          </cell>
          <cell r="D291" t="str">
            <v>BH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O291">
            <v>0</v>
          </cell>
          <cell r="P291">
            <v>0</v>
          </cell>
        </row>
        <row r="292">
          <cell r="B292" t="str">
            <v>12630050705020</v>
          </cell>
          <cell r="C292" t="str">
            <v>EMBER HITAM UK 20 LTR</v>
          </cell>
          <cell r="D292" t="str">
            <v>BH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O292">
            <v>0</v>
          </cell>
          <cell r="P292">
            <v>0</v>
          </cell>
        </row>
        <row r="293">
          <cell r="B293" t="str">
            <v>12630050702021</v>
          </cell>
          <cell r="C293" t="str">
            <v>BASKOM PLASTIK UK. SEDANG</v>
          </cell>
          <cell r="D293" t="str">
            <v>BH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O293">
            <v>0</v>
          </cell>
          <cell r="P293">
            <v>0</v>
          </cell>
        </row>
        <row r="294">
          <cell r="B294" t="str">
            <v>12630050711022</v>
          </cell>
          <cell r="C294" t="str">
            <v>KOREK API KAYU</v>
          </cell>
          <cell r="D294" t="str">
            <v>PAK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O294">
            <v>0</v>
          </cell>
          <cell r="P294">
            <v>0</v>
          </cell>
        </row>
        <row r="295">
          <cell r="B295" t="str">
            <v>12630050711023</v>
          </cell>
          <cell r="C295" t="str">
            <v>KOREK API GAS (ADA SENTER)</v>
          </cell>
          <cell r="D295" t="str">
            <v>BH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O295">
            <v>0</v>
          </cell>
          <cell r="P295">
            <v>0</v>
          </cell>
        </row>
        <row r="296">
          <cell r="B296" t="str">
            <v>12630050716024</v>
          </cell>
          <cell r="C296" t="str">
            <v>PLASTIK BENING UK. 1/4 KG</v>
          </cell>
          <cell r="D296" t="str">
            <v>KG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O296">
            <v>0</v>
          </cell>
          <cell r="P296">
            <v>0</v>
          </cell>
        </row>
        <row r="297">
          <cell r="B297" t="str">
            <v>12630050716025</v>
          </cell>
          <cell r="C297" t="str">
            <v>PLASTIK BENING UK. 1 KG</v>
          </cell>
          <cell r="D297" t="str">
            <v>KG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O297">
            <v>0</v>
          </cell>
          <cell r="P297">
            <v>0</v>
          </cell>
        </row>
        <row r="298">
          <cell r="B298" t="str">
            <v>12630050711026</v>
          </cell>
          <cell r="C298" t="str">
            <v>KANTONG KRESEK</v>
          </cell>
          <cell r="D298" t="str">
            <v>BKS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O298">
            <v>0</v>
          </cell>
          <cell r="P298">
            <v>0</v>
          </cell>
        </row>
        <row r="299">
          <cell r="B299" t="str">
            <v>12630050719027</v>
          </cell>
          <cell r="C299" t="str">
            <v>SPON CUCI PIRING</v>
          </cell>
          <cell r="D299" t="str">
            <v>BH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O299">
            <v>0</v>
          </cell>
          <cell r="P299">
            <v>0</v>
          </cell>
        </row>
        <row r="300">
          <cell r="B300" t="str">
            <v>12630050719028</v>
          </cell>
          <cell r="C300" t="str">
            <v>SIKAT CUCI BAJU</v>
          </cell>
          <cell r="D300" t="str">
            <v>BH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O300">
            <v>0</v>
          </cell>
          <cell r="P300">
            <v>0</v>
          </cell>
        </row>
        <row r="301">
          <cell r="B301" t="str">
            <v>12630050711029</v>
          </cell>
          <cell r="C301" t="str">
            <v>KUALI</v>
          </cell>
          <cell r="D301" t="str">
            <v>BH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O301">
            <v>0</v>
          </cell>
          <cell r="P301">
            <v>0</v>
          </cell>
        </row>
        <row r="302">
          <cell r="B302" t="str">
            <v>12630050719030</v>
          </cell>
          <cell r="C302" t="str">
            <v>SENDOK GORENG</v>
          </cell>
          <cell r="D302" t="str">
            <v>BH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O302">
            <v>0</v>
          </cell>
          <cell r="P302">
            <v>0</v>
          </cell>
        </row>
        <row r="303">
          <cell r="B303" t="str">
            <v>12630050719031</v>
          </cell>
          <cell r="C303" t="str">
            <v>SUDIP/SUTIL</v>
          </cell>
          <cell r="D303" t="str">
            <v>BH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O303">
            <v>0</v>
          </cell>
          <cell r="P303">
            <v>0</v>
          </cell>
        </row>
        <row r="304">
          <cell r="B304" t="str">
            <v>12630050716032</v>
          </cell>
          <cell r="C304" t="str">
            <v>PERIUK UK. 4 KG</v>
          </cell>
          <cell r="D304" t="str">
            <v>BH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O304">
            <v>0</v>
          </cell>
          <cell r="P304">
            <v>0</v>
          </cell>
        </row>
        <row r="305">
          <cell r="B305" t="str">
            <v>12630050703033</v>
          </cell>
          <cell r="C305" t="str">
            <v>CERET ALUMINIUM UK. 5 LTR</v>
          </cell>
          <cell r="D305" t="str">
            <v>BH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O305">
            <v>0</v>
          </cell>
          <cell r="P305">
            <v>0</v>
          </cell>
        </row>
        <row r="306">
          <cell r="B306" t="str">
            <v>12630050719034</v>
          </cell>
          <cell r="C306" t="str">
            <v>SENDOK NASI</v>
          </cell>
          <cell r="D306" t="str">
            <v>BH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O306">
            <v>0</v>
          </cell>
          <cell r="P306">
            <v>0</v>
          </cell>
        </row>
        <row r="307">
          <cell r="B307" t="str">
            <v>12630050719035</v>
          </cell>
          <cell r="C307" t="str">
            <v>SENDOK SAYUR</v>
          </cell>
          <cell r="D307" t="str">
            <v>BH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O307">
            <v>0</v>
          </cell>
          <cell r="P307">
            <v>0</v>
          </cell>
        </row>
        <row r="308">
          <cell r="B308" t="str">
            <v>12630050719036</v>
          </cell>
          <cell r="C308" t="str">
            <v>SENDOK MAKAN</v>
          </cell>
          <cell r="D308" t="str">
            <v>BH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O308">
            <v>0</v>
          </cell>
          <cell r="P308">
            <v>0</v>
          </cell>
        </row>
        <row r="309">
          <cell r="B309" t="str">
            <v>12630050703037</v>
          </cell>
          <cell r="C309" t="str">
            <v>CANGKIR PLASIK</v>
          </cell>
          <cell r="D309" t="str">
            <v>BH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O309">
            <v>0</v>
          </cell>
          <cell r="P309">
            <v>0</v>
          </cell>
        </row>
        <row r="310">
          <cell r="B310" t="str">
            <v>12630050716038</v>
          </cell>
          <cell r="C310" t="str">
            <v>PIRING PLASTIK</v>
          </cell>
          <cell r="D310" t="str">
            <v>BH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O310">
            <v>0</v>
          </cell>
          <cell r="P310">
            <v>0</v>
          </cell>
        </row>
        <row r="311">
          <cell r="B311" t="str">
            <v>12630050719039</v>
          </cell>
          <cell r="C311" t="str">
            <v>SABUN CUCI BATANG</v>
          </cell>
          <cell r="D311" t="str">
            <v>BH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O311">
            <v>0</v>
          </cell>
          <cell r="P311">
            <v>0</v>
          </cell>
        </row>
        <row r="312">
          <cell r="B312" t="str">
            <v>12630050719040</v>
          </cell>
          <cell r="C312" t="str">
            <v>SABUN MANDI</v>
          </cell>
          <cell r="D312" t="str">
            <v>BH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O312">
            <v>0</v>
          </cell>
          <cell r="P312">
            <v>0</v>
          </cell>
        </row>
        <row r="313">
          <cell r="B313" t="str">
            <v>12630050719041</v>
          </cell>
          <cell r="C313" t="str">
            <v>SIKAT GIGI</v>
          </cell>
          <cell r="D313" t="str">
            <v>BH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O313">
            <v>0</v>
          </cell>
          <cell r="P313">
            <v>0</v>
          </cell>
        </row>
        <row r="314">
          <cell r="B314" t="str">
            <v>12630050716042</v>
          </cell>
          <cell r="C314" t="str">
            <v>PASTA GIGI</v>
          </cell>
          <cell r="D314" t="str">
            <v>BH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O314">
            <v>0</v>
          </cell>
          <cell r="P314">
            <v>0</v>
          </cell>
        </row>
        <row r="315">
          <cell r="B315" t="str">
            <v>12630050716043</v>
          </cell>
          <cell r="C315" t="str">
            <v>PLATIK HITAM UK. 1 X 2</v>
          </cell>
          <cell r="D315" t="str">
            <v>BH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O315">
            <v>0</v>
          </cell>
          <cell r="P315">
            <v>0</v>
          </cell>
        </row>
        <row r="316">
          <cell r="B316" t="str">
            <v>12630050716044</v>
          </cell>
          <cell r="C316" t="str">
            <v>PLASTIK PUTIH U/ LABEL STA</v>
          </cell>
          <cell r="D316" t="str">
            <v>ROLL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O316">
            <v>0</v>
          </cell>
          <cell r="P316">
            <v>0</v>
          </cell>
        </row>
        <row r="317">
          <cell r="B317" t="str">
            <v>12630050710045</v>
          </cell>
          <cell r="C317" t="str">
            <v>JERIGEN UK. 20 LTR</v>
          </cell>
          <cell r="D317" t="str">
            <v>BH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O317">
            <v>0</v>
          </cell>
          <cell r="P317">
            <v>0</v>
          </cell>
        </row>
        <row r="318">
          <cell r="B318" t="str">
            <v>12630050710046</v>
          </cell>
          <cell r="C318" t="str">
            <v>JERIGEN UK. 10 LTR</v>
          </cell>
          <cell r="D318" t="str">
            <v>BH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O318">
            <v>0</v>
          </cell>
          <cell r="P318">
            <v>0</v>
          </cell>
        </row>
        <row r="319">
          <cell r="B319" t="str">
            <v>12630050710047</v>
          </cell>
          <cell r="C319" t="str">
            <v>JERIGEN UK. 5 LTR</v>
          </cell>
          <cell r="D319" t="str">
            <v>BH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O319">
            <v>0</v>
          </cell>
          <cell r="P319">
            <v>0</v>
          </cell>
        </row>
        <row r="320">
          <cell r="B320" t="str">
            <v>12630050701048</v>
          </cell>
          <cell r="C320" t="str">
            <v>AUTAN</v>
          </cell>
          <cell r="D320" t="str">
            <v>SCT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O320">
            <v>0</v>
          </cell>
          <cell r="P320">
            <v>0</v>
          </cell>
        </row>
        <row r="321">
          <cell r="B321" t="str">
            <v>12630050715049</v>
          </cell>
          <cell r="C321" t="str">
            <v>OBAT P3K</v>
          </cell>
          <cell r="D321" t="str">
            <v>PKT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O321">
            <v>0</v>
          </cell>
          <cell r="P321">
            <v>0</v>
          </cell>
        </row>
        <row r="322">
          <cell r="B322" t="str">
            <v>12630050719050</v>
          </cell>
          <cell r="C322" t="str">
            <v>SENTER 4 BATERAY</v>
          </cell>
          <cell r="D322" t="str">
            <v>BH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O322">
            <v>0</v>
          </cell>
          <cell r="P322">
            <v>0</v>
          </cell>
        </row>
        <row r="323">
          <cell r="B323" t="str">
            <v>12630050716051</v>
          </cell>
          <cell r="C323" t="str">
            <v>PISAU CUTTER</v>
          </cell>
          <cell r="D323" t="str">
            <v>PCS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O323">
            <v>0</v>
          </cell>
          <cell r="P323">
            <v>0</v>
          </cell>
        </row>
        <row r="324">
          <cell r="B324" t="str">
            <v>12630050711052</v>
          </cell>
          <cell r="C324" t="str">
            <v>KASUR BUSA UK. 3 KAKI</v>
          </cell>
          <cell r="D324" t="str">
            <v>BH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O324">
            <v>0</v>
          </cell>
          <cell r="P324">
            <v>0</v>
          </cell>
        </row>
        <row r="325">
          <cell r="B325" t="str">
            <v>12630050702053</v>
          </cell>
          <cell r="C325" t="str">
            <v>BANTAL + GULING</v>
          </cell>
          <cell r="D325" t="str">
            <v>BH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O325">
            <v>0</v>
          </cell>
          <cell r="P325">
            <v>0</v>
          </cell>
        </row>
        <row r="326">
          <cell r="B326" t="str">
            <v>12630050719054</v>
          </cell>
          <cell r="C326" t="str">
            <v>SEPRAI</v>
          </cell>
          <cell r="D326" t="str">
            <v>SET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O326">
            <v>0</v>
          </cell>
          <cell r="P326">
            <v>0</v>
          </cell>
        </row>
        <row r="327">
          <cell r="B327" t="str">
            <v>12630050719055</v>
          </cell>
          <cell r="C327" t="str">
            <v>SEPATU SAFETY KWD 805</v>
          </cell>
          <cell r="D327" t="str">
            <v>PSG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O327">
            <v>0</v>
          </cell>
          <cell r="P327">
            <v>0</v>
          </cell>
        </row>
        <row r="328">
          <cell r="B328" t="str">
            <v>12630050713056</v>
          </cell>
          <cell r="C328" t="str">
            <v>METERAN UK. 50 M</v>
          </cell>
          <cell r="D328" t="str">
            <v>BH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O328">
            <v>0</v>
          </cell>
          <cell r="P328">
            <v>0</v>
          </cell>
        </row>
        <row r="329">
          <cell r="B329" t="str">
            <v>12630050702057</v>
          </cell>
          <cell r="C329" t="str">
            <v>BRANGKAS BESI</v>
          </cell>
          <cell r="D329" t="str">
            <v>UNIT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O329">
            <v>0</v>
          </cell>
          <cell r="P329">
            <v>0</v>
          </cell>
        </row>
        <row r="330">
          <cell r="B330" t="str">
            <v>12630050719058</v>
          </cell>
          <cell r="C330" t="str">
            <v>SEPATU AP. BOAT</v>
          </cell>
          <cell r="D330" t="str">
            <v>PSG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O330">
            <v>0</v>
          </cell>
          <cell r="P330">
            <v>0</v>
          </cell>
        </row>
        <row r="331">
          <cell r="B331" t="str">
            <v>12630050702059</v>
          </cell>
          <cell r="C331" t="str">
            <v>BAJU PELAMPUNG</v>
          </cell>
          <cell r="D331" t="str">
            <v>BH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O331">
            <v>0</v>
          </cell>
          <cell r="P331">
            <v>0</v>
          </cell>
        </row>
        <row r="332">
          <cell r="B332" t="str">
            <v>12630050711060</v>
          </cell>
          <cell r="C332" t="str">
            <v>KARPET PLASTIK KOREA</v>
          </cell>
          <cell r="D332" t="str">
            <v>ROLL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O332">
            <v>0</v>
          </cell>
          <cell r="P332">
            <v>0</v>
          </cell>
        </row>
        <row r="333">
          <cell r="B333" t="str">
            <v>12630050704061</v>
          </cell>
          <cell r="C333" t="str">
            <v>DRUM PLASTIK</v>
          </cell>
          <cell r="D333" t="str">
            <v>BH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O333">
            <v>0</v>
          </cell>
          <cell r="P333">
            <v>0</v>
          </cell>
        </row>
        <row r="334">
          <cell r="B334" t="str">
            <v>12630050711062</v>
          </cell>
          <cell r="C334" t="str">
            <v>KAPUR CRAYON</v>
          </cell>
          <cell r="D334" t="str">
            <v>KTK</v>
          </cell>
          <cell r="E334">
            <v>111</v>
          </cell>
          <cell r="F334">
            <v>142714.40999999997</v>
          </cell>
          <cell r="G334">
            <v>0</v>
          </cell>
          <cell r="H334">
            <v>0</v>
          </cell>
          <cell r="I334">
            <v>1</v>
          </cell>
          <cell r="J334">
            <v>1285.72</v>
          </cell>
          <cell r="K334">
            <v>110</v>
          </cell>
          <cell r="L334">
            <v>141428.68999999997</v>
          </cell>
          <cell r="M334">
            <v>1285.7153636363635</v>
          </cell>
          <cell r="O334">
            <v>111</v>
          </cell>
          <cell r="P334">
            <v>142714.40999999997</v>
          </cell>
        </row>
        <row r="335">
          <cell r="B335" t="str">
            <v>12630050713063</v>
          </cell>
          <cell r="C335" t="str">
            <v>METERAN UK. 3 M</v>
          </cell>
          <cell r="D335" t="str">
            <v>BH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O335">
            <v>0</v>
          </cell>
          <cell r="P335">
            <v>0</v>
          </cell>
        </row>
        <row r="336">
          <cell r="B336" t="str">
            <v>12630050713064</v>
          </cell>
          <cell r="C336" t="str">
            <v>METERAN UK. 5 M</v>
          </cell>
          <cell r="D336" t="str">
            <v>BH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O336">
            <v>0</v>
          </cell>
          <cell r="P336">
            <v>0</v>
          </cell>
        </row>
        <row r="337">
          <cell r="B337" t="str">
            <v>12630050720065</v>
          </cell>
          <cell r="C337" t="str">
            <v>TANGKI SOLAR UK. 3000 LTR</v>
          </cell>
          <cell r="D337" t="str">
            <v>BH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O337">
            <v>0</v>
          </cell>
          <cell r="P337">
            <v>0</v>
          </cell>
        </row>
        <row r="338">
          <cell r="B338" t="str">
            <v>12630050720066</v>
          </cell>
          <cell r="C338" t="str">
            <v>TANGKI SOLAR UK. 1500 LTR</v>
          </cell>
          <cell r="D338" t="str">
            <v>BH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O338">
            <v>0</v>
          </cell>
          <cell r="P338">
            <v>0</v>
          </cell>
        </row>
        <row r="339">
          <cell r="B339" t="str">
            <v>12630050713067</v>
          </cell>
          <cell r="C339" t="str">
            <v>METERAN UK. 20 M</v>
          </cell>
          <cell r="D339" t="str">
            <v>BH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O339">
            <v>0</v>
          </cell>
          <cell r="P339">
            <v>0</v>
          </cell>
        </row>
        <row r="340">
          <cell r="B340" t="str">
            <v>12630050710068</v>
          </cell>
          <cell r="C340" t="str">
            <v>JERIGEN UK. 35 LTR</v>
          </cell>
          <cell r="D340" t="str">
            <v>BH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O340">
            <v>0</v>
          </cell>
          <cell r="P340">
            <v>0</v>
          </cell>
        </row>
        <row r="341">
          <cell r="B341" t="str">
            <v>12630050703069</v>
          </cell>
          <cell r="C341" t="str">
            <v>CORONG MINYAK UK. BESAR</v>
          </cell>
          <cell r="D341" t="str">
            <v>BH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O341">
            <v>0</v>
          </cell>
          <cell r="P341">
            <v>0</v>
          </cell>
        </row>
        <row r="342">
          <cell r="B342" t="str">
            <v>12630050703070</v>
          </cell>
          <cell r="C342" t="str">
            <v>CORONG MINYAK UK. SEDANG</v>
          </cell>
          <cell r="D342" t="str">
            <v>BH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O342">
            <v>0</v>
          </cell>
          <cell r="P342">
            <v>0</v>
          </cell>
        </row>
        <row r="343">
          <cell r="B343" t="str">
            <v>12630050711071</v>
          </cell>
          <cell r="C343" t="str">
            <v>KOMPOR GAS 2 TUNGKU</v>
          </cell>
          <cell r="D343" t="str">
            <v>BH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O343">
            <v>0</v>
          </cell>
          <cell r="P343">
            <v>0</v>
          </cell>
        </row>
        <row r="344">
          <cell r="B344" t="str">
            <v>12630050720072</v>
          </cell>
          <cell r="C344" t="str">
            <v>TABUNG GAS 12 KG</v>
          </cell>
          <cell r="D344" t="str">
            <v>BH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O344">
            <v>0</v>
          </cell>
          <cell r="P344">
            <v>0</v>
          </cell>
        </row>
        <row r="345">
          <cell r="B345" t="str">
            <v>12630050716073</v>
          </cell>
          <cell r="C345" t="str">
            <v>POMPA ANGIN UK. KECIL</v>
          </cell>
          <cell r="D345" t="str">
            <v>BH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O345">
            <v>0</v>
          </cell>
          <cell r="P345">
            <v>0</v>
          </cell>
        </row>
        <row r="346">
          <cell r="B346" t="str">
            <v>12630050713074</v>
          </cell>
          <cell r="C346" t="str">
            <v>MESIN KETIK 8"</v>
          </cell>
          <cell r="D346" t="str">
            <v>UNIT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O346">
            <v>0</v>
          </cell>
          <cell r="P346">
            <v>0</v>
          </cell>
        </row>
        <row r="347">
          <cell r="B347" t="str">
            <v>12630050711075</v>
          </cell>
          <cell r="C347" t="str">
            <v>KELAMBU</v>
          </cell>
          <cell r="D347" t="str">
            <v>BH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O347">
            <v>0</v>
          </cell>
          <cell r="P347">
            <v>0</v>
          </cell>
        </row>
        <row r="348">
          <cell r="B348" t="str">
            <v>12630050713076</v>
          </cell>
          <cell r="C348" t="str">
            <v>MANTEL</v>
          </cell>
          <cell r="D348" t="str">
            <v>BH</v>
          </cell>
          <cell r="E348">
            <v>10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10</v>
          </cell>
          <cell r="L348">
            <v>0</v>
          </cell>
          <cell r="M348">
            <v>0</v>
          </cell>
          <cell r="O348">
            <v>10</v>
          </cell>
          <cell r="P348">
            <v>0</v>
          </cell>
        </row>
        <row r="349">
          <cell r="B349" t="str">
            <v>12630050716077</v>
          </cell>
          <cell r="C349" t="str">
            <v>PAKU 2,5"</v>
          </cell>
          <cell r="D349" t="str">
            <v>KG</v>
          </cell>
          <cell r="E349">
            <v>12.5</v>
          </cell>
          <cell r="F349">
            <v>182692.31</v>
          </cell>
          <cell r="G349">
            <v>0</v>
          </cell>
          <cell r="H349">
            <v>0</v>
          </cell>
          <cell r="I349">
            <v>3</v>
          </cell>
          <cell r="J349">
            <v>43846.14</v>
          </cell>
          <cell r="K349">
            <v>9.5</v>
          </cell>
          <cell r="L349">
            <v>138846.16999999998</v>
          </cell>
          <cell r="M349">
            <v>14615.386315789472</v>
          </cell>
          <cell r="O349">
            <v>12.5</v>
          </cell>
          <cell r="P349">
            <v>182692.31</v>
          </cell>
        </row>
        <row r="350">
          <cell r="B350" t="str">
            <v>12630050712078</v>
          </cell>
          <cell r="C350" t="str">
            <v>LENTERA KECIL</v>
          </cell>
          <cell r="D350" t="str">
            <v>BH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O350">
            <v>0</v>
          </cell>
          <cell r="P350">
            <v>0</v>
          </cell>
        </row>
        <row r="351">
          <cell r="B351" t="str">
            <v>12630050711079</v>
          </cell>
          <cell r="C351" t="str">
            <v>KACA LENTERA BESAR</v>
          </cell>
          <cell r="D351" t="str">
            <v>BH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O351">
            <v>0</v>
          </cell>
          <cell r="P351">
            <v>0</v>
          </cell>
        </row>
        <row r="352">
          <cell r="B352" t="str">
            <v>12630050719080</v>
          </cell>
          <cell r="C352" t="str">
            <v>SUMBU LENTERA</v>
          </cell>
          <cell r="D352" t="str">
            <v>BH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O352">
            <v>0</v>
          </cell>
          <cell r="P352">
            <v>0</v>
          </cell>
        </row>
        <row r="353">
          <cell r="B353" t="str">
            <v>12630050720081</v>
          </cell>
          <cell r="C353" t="str">
            <v>TALI TAMBANG DIA 22 MM</v>
          </cell>
          <cell r="D353" t="str">
            <v>KG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O353">
            <v>0</v>
          </cell>
          <cell r="P353">
            <v>0</v>
          </cell>
        </row>
        <row r="354">
          <cell r="B354" t="str">
            <v>12630050716082</v>
          </cell>
          <cell r="C354" t="str">
            <v>PAKU 1,5"</v>
          </cell>
          <cell r="D354" t="str">
            <v>KG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L354">
            <v>0</v>
          </cell>
          <cell r="M354">
            <v>0</v>
          </cell>
          <cell r="P354">
            <v>0</v>
          </cell>
        </row>
        <row r="355">
          <cell r="B355" t="str">
            <v>12630050716083</v>
          </cell>
          <cell r="C355" t="str">
            <v>PAKU 5"</v>
          </cell>
          <cell r="D355" t="str">
            <v>KG</v>
          </cell>
          <cell r="E355">
            <v>13</v>
          </cell>
          <cell r="F355">
            <v>190000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13</v>
          </cell>
          <cell r="L355">
            <v>190000</v>
          </cell>
          <cell r="M355">
            <v>14615.384615384615</v>
          </cell>
          <cell r="O355">
            <v>13</v>
          </cell>
          <cell r="P355">
            <v>190000</v>
          </cell>
        </row>
        <row r="356">
          <cell r="B356" t="str">
            <v>12630050719084</v>
          </cell>
          <cell r="C356" t="str">
            <v>SENG 7 KAKI</v>
          </cell>
          <cell r="D356" t="str">
            <v>LBR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O356">
            <v>0</v>
          </cell>
          <cell r="P356">
            <v>0</v>
          </cell>
        </row>
        <row r="357">
          <cell r="B357" t="str">
            <v>12630050720085</v>
          </cell>
          <cell r="C357" t="str">
            <v>TRIPLEK 3 MM</v>
          </cell>
          <cell r="D357" t="str">
            <v>KG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O357">
            <v>0</v>
          </cell>
          <cell r="P357">
            <v>0</v>
          </cell>
        </row>
        <row r="358">
          <cell r="B358" t="str">
            <v>12630050716086</v>
          </cell>
          <cell r="C358" t="str">
            <v>PAKU 1/2"</v>
          </cell>
          <cell r="D358" t="str">
            <v>KG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O358">
            <v>0</v>
          </cell>
          <cell r="P358">
            <v>0</v>
          </cell>
        </row>
        <row r="359">
          <cell r="B359" t="str">
            <v>12630050711087</v>
          </cell>
          <cell r="C359" t="str">
            <v>KARPET KOREA UK. SEDANG</v>
          </cell>
          <cell r="D359" t="str">
            <v>KG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O359">
            <v>0</v>
          </cell>
          <cell r="P359">
            <v>0</v>
          </cell>
        </row>
        <row r="360">
          <cell r="B360" t="str">
            <v>12630050719088</v>
          </cell>
          <cell r="C360" t="str">
            <v>SLEEPING BAG</v>
          </cell>
          <cell r="D360" t="str">
            <v>BH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O360">
            <v>0</v>
          </cell>
          <cell r="P360">
            <v>0</v>
          </cell>
        </row>
        <row r="361">
          <cell r="B361" t="str">
            <v>12630050720089</v>
          </cell>
          <cell r="C361" t="str">
            <v>TAS RANSEL</v>
          </cell>
          <cell r="D361" t="str">
            <v>BH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O361">
            <v>0</v>
          </cell>
          <cell r="P361">
            <v>0</v>
          </cell>
        </row>
        <row r="362">
          <cell r="B362" t="str">
            <v>12630050716090</v>
          </cell>
          <cell r="C362" t="str">
            <v>PLASTIK SATIN PUTIH</v>
          </cell>
          <cell r="D362" t="str">
            <v>ROLL</v>
          </cell>
          <cell r="E362">
            <v>2</v>
          </cell>
          <cell r="F362">
            <v>425000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2</v>
          </cell>
          <cell r="L362">
            <v>425000</v>
          </cell>
          <cell r="M362">
            <v>212500</v>
          </cell>
          <cell r="O362">
            <v>2</v>
          </cell>
          <cell r="P362">
            <v>425000</v>
          </cell>
        </row>
        <row r="363">
          <cell r="B363" t="str">
            <v>12630050716091</v>
          </cell>
          <cell r="C363" t="str">
            <v>PLASTIK SATIN MERAH</v>
          </cell>
          <cell r="D363" t="str">
            <v>ROLL</v>
          </cell>
          <cell r="E363">
            <v>2</v>
          </cell>
          <cell r="F363">
            <v>500000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2</v>
          </cell>
          <cell r="L363">
            <v>500000</v>
          </cell>
          <cell r="M363">
            <v>250000</v>
          </cell>
          <cell r="O363">
            <v>2</v>
          </cell>
          <cell r="P363">
            <v>500000</v>
          </cell>
        </row>
        <row r="364">
          <cell r="B364" t="str">
            <v>12630050716092</v>
          </cell>
          <cell r="C364" t="str">
            <v>PLASTIK SATIN BIRU</v>
          </cell>
          <cell r="D364" t="str">
            <v>ROLL</v>
          </cell>
          <cell r="E364">
            <v>2</v>
          </cell>
          <cell r="F364">
            <v>500000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2</v>
          </cell>
          <cell r="L364">
            <v>500000</v>
          </cell>
          <cell r="M364">
            <v>250000</v>
          </cell>
          <cell r="O364">
            <v>2</v>
          </cell>
          <cell r="P364">
            <v>500000</v>
          </cell>
        </row>
        <row r="365">
          <cell r="B365" t="str">
            <v>12630050721093</v>
          </cell>
          <cell r="C365" t="str">
            <v>UMRO METER</v>
          </cell>
          <cell r="D365" t="str">
            <v>UNIT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O365">
            <v>0</v>
          </cell>
          <cell r="P365">
            <v>0</v>
          </cell>
        </row>
        <row r="366">
          <cell r="B366" t="str">
            <v>12630050711094</v>
          </cell>
          <cell r="C366" t="str">
            <v>KACA MATA PELINDUNG</v>
          </cell>
          <cell r="D366" t="str">
            <v>BH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O366">
            <v>0</v>
          </cell>
          <cell r="P366">
            <v>0</v>
          </cell>
        </row>
        <row r="367">
          <cell r="B367" t="str">
            <v>12630050719095</v>
          </cell>
          <cell r="C367" t="str">
            <v>SARUNG TANGAN KULIT MERAH</v>
          </cell>
          <cell r="D367" t="str">
            <v>PSG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O367">
            <v>0</v>
          </cell>
          <cell r="P367">
            <v>0</v>
          </cell>
        </row>
        <row r="368">
          <cell r="B368" t="str">
            <v>12630050713096</v>
          </cell>
          <cell r="C368" t="str">
            <v>MASKER</v>
          </cell>
          <cell r="D368" t="str">
            <v>BH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O368">
            <v>0</v>
          </cell>
          <cell r="P368">
            <v>0</v>
          </cell>
        </row>
        <row r="369">
          <cell r="B369" t="str">
            <v>12630050711097</v>
          </cell>
          <cell r="C369" t="str">
            <v>KOTAK P3K + ISI</v>
          </cell>
          <cell r="D369" t="str">
            <v>KTK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O369">
            <v>0</v>
          </cell>
          <cell r="P369">
            <v>0</v>
          </cell>
        </row>
        <row r="370">
          <cell r="B370" t="str">
            <v>12630050718098</v>
          </cell>
          <cell r="C370" t="str">
            <v>RACUN API  UK. 1 KG</v>
          </cell>
          <cell r="D370" t="str">
            <v>BH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O370">
            <v>0</v>
          </cell>
          <cell r="P370">
            <v>0</v>
          </cell>
        </row>
        <row r="371">
          <cell r="B371" t="str">
            <v>12630050718099</v>
          </cell>
          <cell r="C371" t="str">
            <v>RACUN API  UK.6 KG</v>
          </cell>
          <cell r="D371" t="str">
            <v>BH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O371">
            <v>0</v>
          </cell>
          <cell r="P371">
            <v>0</v>
          </cell>
        </row>
        <row r="372">
          <cell r="B372" t="str">
            <v>12630050703100</v>
          </cell>
          <cell r="C372" t="str">
            <v>CAMERA CYBERSHOOT 20 MB</v>
          </cell>
          <cell r="D372" t="str">
            <v>BH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O372">
            <v>0</v>
          </cell>
          <cell r="P372">
            <v>0</v>
          </cell>
        </row>
        <row r="373">
          <cell r="B373" t="str">
            <v>12630050711101</v>
          </cell>
          <cell r="C373" t="str">
            <v>KABEL DATA GPS</v>
          </cell>
          <cell r="D373" t="str">
            <v>BH</v>
          </cell>
          <cell r="E373">
            <v>2</v>
          </cell>
          <cell r="F373">
            <v>500000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2</v>
          </cell>
          <cell r="L373">
            <v>500000</v>
          </cell>
          <cell r="M373">
            <v>250000</v>
          </cell>
          <cell r="O373">
            <v>2</v>
          </cell>
          <cell r="P373">
            <v>500000</v>
          </cell>
        </row>
        <row r="374">
          <cell r="B374" t="str">
            <v>12630050719102</v>
          </cell>
          <cell r="C374" t="str">
            <v>SEPATU  SAPETY KWD 806X</v>
          </cell>
          <cell r="D374" t="str">
            <v>BH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O374">
            <v>0</v>
          </cell>
          <cell r="P374">
            <v>0</v>
          </cell>
        </row>
        <row r="375">
          <cell r="B375" t="str">
            <v>12630050716103</v>
          </cell>
          <cell r="C375" t="str">
            <v>PAKU SENG  UK.  2,5"</v>
          </cell>
          <cell r="D375" t="str">
            <v>KTK</v>
          </cell>
          <cell r="E375">
            <v>10</v>
          </cell>
          <cell r="F375">
            <v>850000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10</v>
          </cell>
          <cell r="L375">
            <v>850000</v>
          </cell>
          <cell r="M375">
            <v>85000</v>
          </cell>
          <cell r="O375">
            <v>10</v>
          </cell>
          <cell r="P375">
            <v>850000</v>
          </cell>
        </row>
        <row r="376">
          <cell r="B376" t="str">
            <v>12630050719104</v>
          </cell>
          <cell r="C376" t="str">
            <v>SENG  UK. 6 KAKI</v>
          </cell>
          <cell r="D376" t="str">
            <v>KODI</v>
          </cell>
          <cell r="E376">
            <v>0</v>
          </cell>
          <cell r="F376">
            <v>0</v>
          </cell>
          <cell r="G376">
            <v>4</v>
          </cell>
          <cell r="H376">
            <v>3360000</v>
          </cell>
          <cell r="I376">
            <v>0</v>
          </cell>
          <cell r="J376">
            <v>0</v>
          </cell>
          <cell r="K376">
            <v>4</v>
          </cell>
          <cell r="L376">
            <v>3360000</v>
          </cell>
          <cell r="M376">
            <v>840000</v>
          </cell>
          <cell r="O376">
            <v>0</v>
          </cell>
          <cell r="P376">
            <v>0</v>
          </cell>
        </row>
        <row r="378">
          <cell r="C378" t="str">
            <v>SUB TOTAL</v>
          </cell>
          <cell r="E378">
            <v>201.5</v>
          </cell>
          <cell r="F378">
            <v>3831175.96</v>
          </cell>
          <cell r="G378">
            <v>4</v>
          </cell>
          <cell r="H378">
            <v>3360000</v>
          </cell>
          <cell r="I378">
            <v>8</v>
          </cell>
          <cell r="J378">
            <v>103593.38</v>
          </cell>
          <cell r="K378">
            <v>197.5</v>
          </cell>
          <cell r="L378">
            <v>7087582.5800000001</v>
          </cell>
          <cell r="O378">
            <v>201.5</v>
          </cell>
          <cell r="P378">
            <v>3831175.96</v>
          </cell>
        </row>
        <row r="379">
          <cell r="B379">
            <v>12630050800000</v>
          </cell>
          <cell r="C379" t="str">
            <v>PERALATAN CAT &amp; KELENGKAPAN</v>
          </cell>
        </row>
        <row r="380">
          <cell r="B380" t="str">
            <v>12630050803001</v>
          </cell>
          <cell r="C380" t="str">
            <v>CAT MINYAK/KAYU WARNA MERAH</v>
          </cell>
          <cell r="D380" t="str">
            <v>KLG</v>
          </cell>
          <cell r="E380">
            <v>151</v>
          </cell>
          <cell r="F380">
            <v>6142717.3646601923</v>
          </cell>
          <cell r="G380">
            <v>0</v>
          </cell>
          <cell r="H380">
            <v>0</v>
          </cell>
          <cell r="I380">
            <v>7</v>
          </cell>
          <cell r="J380">
            <v>284761.75</v>
          </cell>
          <cell r="K380">
            <v>144</v>
          </cell>
          <cell r="L380">
            <v>5857955.6146601923</v>
          </cell>
          <cell r="M380">
            <v>40680.247324029115</v>
          </cell>
          <cell r="O380">
            <v>151</v>
          </cell>
          <cell r="P380">
            <v>6142717.3646601923</v>
          </cell>
        </row>
        <row r="381">
          <cell r="B381" t="str">
            <v>12630050803002</v>
          </cell>
          <cell r="C381" t="str">
            <v>CAT SEMPROT WARNA HIJAU TUA</v>
          </cell>
          <cell r="D381" t="str">
            <v>KLG</v>
          </cell>
          <cell r="E381">
            <v>92</v>
          </cell>
          <cell r="F381">
            <v>1819653.1806382975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92</v>
          </cell>
          <cell r="L381">
            <v>1819653.1806382975</v>
          </cell>
          <cell r="M381">
            <v>19778.838919981496</v>
          </cell>
          <cell r="O381">
            <v>92</v>
          </cell>
          <cell r="P381">
            <v>1819653.1806382975</v>
          </cell>
        </row>
        <row r="382">
          <cell r="B382" t="str">
            <v>12630050811003</v>
          </cell>
          <cell r="C382" t="str">
            <v>KUAS</v>
          </cell>
          <cell r="D382" t="str">
            <v>BH</v>
          </cell>
          <cell r="E382">
            <v>0</v>
          </cell>
          <cell r="F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O382">
            <v>0</v>
          </cell>
          <cell r="P382">
            <v>0</v>
          </cell>
        </row>
        <row r="383">
          <cell r="B383" t="str">
            <v>12630050803004</v>
          </cell>
          <cell r="C383" t="str">
            <v>CAT MINYAK/KAYU WARNA PUTIH</v>
          </cell>
          <cell r="D383" t="str">
            <v>KLG</v>
          </cell>
          <cell r="E383">
            <v>246</v>
          </cell>
          <cell r="F383">
            <v>10838489.309159221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246</v>
          </cell>
          <cell r="L383">
            <v>10838489.309159221</v>
          </cell>
          <cell r="M383">
            <v>44058.899630728542</v>
          </cell>
          <cell r="O383">
            <v>246</v>
          </cell>
          <cell r="P383">
            <v>10838489.309159221</v>
          </cell>
        </row>
        <row r="384">
          <cell r="B384" t="str">
            <v>12630050803005</v>
          </cell>
          <cell r="C384" t="str">
            <v>CAT MINYAK/KAYU WARNA HITAM</v>
          </cell>
          <cell r="D384" t="str">
            <v>KLG</v>
          </cell>
          <cell r="E384">
            <v>93</v>
          </cell>
          <cell r="F384">
            <v>3674746.2077669906</v>
          </cell>
          <cell r="G384">
            <v>0</v>
          </cell>
          <cell r="H384">
            <v>0</v>
          </cell>
          <cell r="I384">
            <v>3</v>
          </cell>
          <cell r="J384">
            <v>118540.20000000001</v>
          </cell>
          <cell r="K384">
            <v>90</v>
          </cell>
          <cell r="L384">
            <v>3556206.0077669905</v>
          </cell>
          <cell r="M384">
            <v>39513.400086299895</v>
          </cell>
          <cell r="O384">
            <v>93</v>
          </cell>
          <cell r="P384">
            <v>3674746.2077669906</v>
          </cell>
        </row>
        <row r="385">
          <cell r="B385" t="str">
            <v>12630050820006</v>
          </cell>
          <cell r="C385" t="str">
            <v>THINNER @ 800 ML</v>
          </cell>
          <cell r="D385" t="str">
            <v>KLG</v>
          </cell>
          <cell r="E385">
            <v>42</v>
          </cell>
          <cell r="F385">
            <v>1200822.95</v>
          </cell>
          <cell r="G385">
            <v>0</v>
          </cell>
          <cell r="H385">
            <v>0</v>
          </cell>
          <cell r="I385">
            <v>1</v>
          </cell>
          <cell r="J385">
            <v>28591.02</v>
          </cell>
          <cell r="K385">
            <v>41</v>
          </cell>
          <cell r="L385">
            <v>1172231.93</v>
          </cell>
          <cell r="M385">
            <v>28591.022682926829</v>
          </cell>
          <cell r="O385">
            <v>42</v>
          </cell>
          <cell r="P385">
            <v>1200822.95</v>
          </cell>
        </row>
        <row r="386">
          <cell r="B386" t="str">
            <v>12630050803007</v>
          </cell>
          <cell r="C386" t="str">
            <v>CAT MINYAK/KAYU WARNA HIJAU</v>
          </cell>
          <cell r="D386" t="str">
            <v>KLG</v>
          </cell>
          <cell r="E386">
            <v>87</v>
          </cell>
          <cell r="F386">
            <v>3363540.646213592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87</v>
          </cell>
          <cell r="L386">
            <v>3363540.646213592</v>
          </cell>
          <cell r="M386">
            <v>38661.386738087262</v>
          </cell>
          <cell r="O386">
            <v>87</v>
          </cell>
          <cell r="P386">
            <v>3363540.646213592</v>
          </cell>
        </row>
        <row r="387">
          <cell r="B387" t="str">
            <v>12630050803008</v>
          </cell>
          <cell r="C387" t="str">
            <v>CAT MINYAK/KAYU WARNA BIRU</v>
          </cell>
          <cell r="D387" t="str">
            <v>KLG</v>
          </cell>
          <cell r="E387">
            <v>42</v>
          </cell>
          <cell r="F387">
            <v>1700272.1099999999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42</v>
          </cell>
          <cell r="L387">
            <v>1700272.1099999999</v>
          </cell>
          <cell r="M387">
            <v>40482.669285714284</v>
          </cell>
          <cell r="O387">
            <v>42</v>
          </cell>
          <cell r="P387">
            <v>1700272.1099999999</v>
          </cell>
        </row>
        <row r="388">
          <cell r="B388" t="str">
            <v>12630050803009</v>
          </cell>
          <cell r="C388" t="str">
            <v>CAT SEMPROT WARNA PUTIH</v>
          </cell>
          <cell r="D388" t="str">
            <v>KLG</v>
          </cell>
          <cell r="E388">
            <v>5</v>
          </cell>
          <cell r="F388">
            <v>94461.489361702115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5</v>
          </cell>
          <cell r="L388">
            <v>94461.489361702115</v>
          </cell>
          <cell r="M388">
            <v>18892.297872340423</v>
          </cell>
          <cell r="O388">
            <v>5</v>
          </cell>
          <cell r="P388">
            <v>94461.489361702115</v>
          </cell>
        </row>
        <row r="389">
          <cell r="B389" t="str">
            <v>12630050803010</v>
          </cell>
          <cell r="C389" t="str">
            <v>CAT SEMPROT WARNA HITAM</v>
          </cell>
          <cell r="D389" t="str">
            <v>KLG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O389">
            <v>0</v>
          </cell>
          <cell r="P389">
            <v>0</v>
          </cell>
        </row>
        <row r="390">
          <cell r="B390" t="str">
            <v>12630050803011</v>
          </cell>
          <cell r="C390" t="str">
            <v>CAT SEMPROT WARNA HIJAU MUDA</v>
          </cell>
          <cell r="D390" t="str">
            <v>KLG</v>
          </cell>
          <cell r="E390">
            <v>18</v>
          </cell>
          <cell r="F390">
            <v>468000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18</v>
          </cell>
          <cell r="L390">
            <v>468000</v>
          </cell>
          <cell r="M390">
            <v>26000</v>
          </cell>
          <cell r="O390">
            <v>18</v>
          </cell>
          <cell r="P390">
            <v>468000</v>
          </cell>
        </row>
        <row r="391">
          <cell r="B391" t="str">
            <v>12630050803012</v>
          </cell>
          <cell r="C391" t="str">
            <v>CAT MINYAK/KAYU WARNA KUNING</v>
          </cell>
          <cell r="D391" t="str">
            <v>KLG</v>
          </cell>
          <cell r="E391">
            <v>28</v>
          </cell>
          <cell r="F391">
            <v>1148000</v>
          </cell>
          <cell r="G391">
            <v>0</v>
          </cell>
          <cell r="H391">
            <v>0</v>
          </cell>
          <cell r="I391">
            <v>5</v>
          </cell>
          <cell r="J391">
            <v>205000</v>
          </cell>
          <cell r="K391">
            <v>23</v>
          </cell>
          <cell r="L391">
            <v>943000</v>
          </cell>
          <cell r="M391">
            <v>41000</v>
          </cell>
          <cell r="O391">
            <v>28</v>
          </cell>
          <cell r="P391">
            <v>1148000</v>
          </cell>
        </row>
        <row r="392">
          <cell r="B392" t="str">
            <v>12630050803013</v>
          </cell>
          <cell r="C392" t="str">
            <v>CAT TEMBOK WARNA BIRU  UK.25 KG</v>
          </cell>
          <cell r="D392" t="str">
            <v>KLG</v>
          </cell>
          <cell r="E392">
            <v>7</v>
          </cell>
          <cell r="F392">
            <v>1715000</v>
          </cell>
          <cell r="G392">
            <v>0</v>
          </cell>
          <cell r="H392">
            <v>0</v>
          </cell>
          <cell r="I392">
            <v>7</v>
          </cell>
          <cell r="J392">
            <v>1715000</v>
          </cell>
          <cell r="K392">
            <v>0</v>
          </cell>
          <cell r="L392">
            <v>0</v>
          </cell>
          <cell r="M392">
            <v>0</v>
          </cell>
          <cell r="O392">
            <v>7</v>
          </cell>
          <cell r="P392">
            <v>1715000</v>
          </cell>
        </row>
        <row r="394">
          <cell r="C394" t="str">
            <v>SUB TOTAL</v>
          </cell>
          <cell r="E394">
            <v>811</v>
          </cell>
          <cell r="F394">
            <v>32165703.257799994</v>
          </cell>
          <cell r="G394">
            <v>0</v>
          </cell>
          <cell r="H394">
            <v>0</v>
          </cell>
          <cell r="I394">
            <v>23</v>
          </cell>
          <cell r="J394">
            <v>2351892.9699999997</v>
          </cell>
          <cell r="K394">
            <v>788</v>
          </cell>
          <cell r="L394">
            <v>29813810.287799995</v>
          </cell>
          <cell r="O394">
            <v>811</v>
          </cell>
          <cell r="P394">
            <v>32165703.257799994</v>
          </cell>
        </row>
        <row r="395">
          <cell r="B395">
            <v>12630050900000</v>
          </cell>
          <cell r="C395" t="str">
            <v>BLANGKO &amp; CETAKAN</v>
          </cell>
        </row>
        <row r="396">
          <cell r="B396" t="str">
            <v>12630050902001</v>
          </cell>
          <cell r="C396" t="str">
            <v>BUKTI PENGELUARAN KAS</v>
          </cell>
          <cell r="D396" t="str">
            <v>BLOK</v>
          </cell>
          <cell r="E396">
            <v>10</v>
          </cell>
          <cell r="F396">
            <v>80000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10</v>
          </cell>
          <cell r="L396">
            <v>80000</v>
          </cell>
          <cell r="M396">
            <v>8000</v>
          </cell>
          <cell r="O396">
            <v>10</v>
          </cell>
          <cell r="P396">
            <v>80000</v>
          </cell>
        </row>
        <row r="397">
          <cell r="B397" t="str">
            <v>12630050902002</v>
          </cell>
          <cell r="C397" t="str">
            <v>BON PERMINTAAN &amp; PENYERAHAN</v>
          </cell>
          <cell r="D397" t="str">
            <v>BLOK</v>
          </cell>
          <cell r="E397">
            <v>155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155</v>
          </cell>
          <cell r="L397">
            <v>0</v>
          </cell>
          <cell r="M397">
            <v>0</v>
          </cell>
          <cell r="O397">
            <v>155</v>
          </cell>
          <cell r="P397">
            <v>0</v>
          </cell>
        </row>
        <row r="398">
          <cell r="B398" t="str">
            <v>12630050911003</v>
          </cell>
          <cell r="C398" t="str">
            <v>KARTU STOCK GUDANG</v>
          </cell>
          <cell r="D398" t="str">
            <v>LBR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O398">
            <v>0</v>
          </cell>
          <cell r="P398">
            <v>0</v>
          </cell>
        </row>
        <row r="399">
          <cell r="B399" t="str">
            <v>12630050911004</v>
          </cell>
          <cell r="C399" t="str">
            <v>KARTU BIN STOCK GUDANG</v>
          </cell>
          <cell r="D399" t="str">
            <v>LBR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O399">
            <v>0</v>
          </cell>
          <cell r="P399">
            <v>0</v>
          </cell>
        </row>
        <row r="401">
          <cell r="C401" t="str">
            <v>SUB TOTAL</v>
          </cell>
          <cell r="E401">
            <v>165</v>
          </cell>
          <cell r="F401">
            <v>80000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165</v>
          </cell>
          <cell r="L401">
            <v>80000</v>
          </cell>
          <cell r="O401">
            <v>165</v>
          </cell>
          <cell r="P401">
            <v>80000</v>
          </cell>
        </row>
        <row r="402">
          <cell r="B402">
            <v>12630051000000</v>
          </cell>
          <cell r="C402" t="str">
            <v>PERALATAN DAN PERLENGKAPAN KOMPUTER</v>
          </cell>
        </row>
        <row r="403">
          <cell r="B403" t="str">
            <v>12630051020001</v>
          </cell>
          <cell r="C403" t="str">
            <v>TINTA PRINTER</v>
          </cell>
          <cell r="D403" t="str">
            <v>SET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O403">
            <v>0</v>
          </cell>
          <cell r="P403">
            <v>0</v>
          </cell>
        </row>
        <row r="404">
          <cell r="B404" t="str">
            <v>12630051020002</v>
          </cell>
          <cell r="C404" t="str">
            <v>TINTA PRINTER BLACK EPSON</v>
          </cell>
          <cell r="D404" t="str">
            <v>BTL</v>
          </cell>
          <cell r="E404">
            <v>8</v>
          </cell>
          <cell r="F404">
            <v>552421.057368421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8</v>
          </cell>
          <cell r="L404">
            <v>552421.057368421</v>
          </cell>
          <cell r="M404">
            <v>69052.632171052624</v>
          </cell>
          <cell r="O404">
            <v>8</v>
          </cell>
          <cell r="P404">
            <v>552421.057368421</v>
          </cell>
        </row>
        <row r="405">
          <cell r="B405" t="str">
            <v>12630051020003</v>
          </cell>
          <cell r="C405" t="str">
            <v>TINTA PRINTER COLOUR</v>
          </cell>
          <cell r="D405" t="str">
            <v>SET</v>
          </cell>
          <cell r="E405">
            <v>6</v>
          </cell>
          <cell r="F405">
            <v>1260000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6</v>
          </cell>
          <cell r="L405">
            <v>1260000</v>
          </cell>
          <cell r="M405">
            <v>210000</v>
          </cell>
          <cell r="O405">
            <v>6</v>
          </cell>
          <cell r="P405">
            <v>1260000</v>
          </cell>
        </row>
        <row r="407">
          <cell r="C407" t="str">
            <v>SUB TOTAL</v>
          </cell>
          <cell r="E407">
            <v>14</v>
          </cell>
          <cell r="F407">
            <v>1812421.057368421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14</v>
          </cell>
          <cell r="L407">
            <v>1812421.057368421</v>
          </cell>
          <cell r="O407">
            <v>14</v>
          </cell>
          <cell r="P407">
            <v>1812421.057368421</v>
          </cell>
        </row>
        <row r="408">
          <cell r="C408" t="str">
            <v>TOTAL</v>
          </cell>
          <cell r="E408">
            <v>10387.5</v>
          </cell>
          <cell r="F408">
            <v>43684609.744817548</v>
          </cell>
          <cell r="G408">
            <v>76</v>
          </cell>
          <cell r="H408">
            <v>3630000</v>
          </cell>
          <cell r="I408">
            <v>175</v>
          </cell>
          <cell r="J408">
            <v>3077582.0199999996</v>
          </cell>
          <cell r="K408">
            <v>10288.5</v>
          </cell>
          <cell r="L408">
            <v>44237027.724817544</v>
          </cell>
          <cell r="O408">
            <v>10387.5</v>
          </cell>
          <cell r="P408">
            <v>43684609.744817548</v>
          </cell>
        </row>
        <row r="409">
          <cell r="B409">
            <v>12630060000000</v>
          </cell>
          <cell r="C409" t="str">
            <v>PERSEDIAAN SPARE PART</v>
          </cell>
        </row>
        <row r="410">
          <cell r="B410">
            <v>12630060100000</v>
          </cell>
          <cell r="C410" t="str">
            <v>SUKU CADANG EXCAVATOR 320 D</v>
          </cell>
        </row>
        <row r="411">
          <cell r="B411" t="str">
            <v>12630060111001</v>
          </cell>
          <cell r="C411" t="str">
            <v>KUKU BUCKET</v>
          </cell>
          <cell r="D411" t="str">
            <v>PCS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O411">
            <v>0</v>
          </cell>
          <cell r="P411">
            <v>0</v>
          </cell>
        </row>
        <row r="412">
          <cell r="B412" t="str">
            <v>12630060106002</v>
          </cell>
          <cell r="C412" t="str">
            <v>FUEL FILTER IR-0751</v>
          </cell>
          <cell r="D412" t="str">
            <v>PCS</v>
          </cell>
          <cell r="E412">
            <v>2</v>
          </cell>
          <cell r="F412">
            <v>701008</v>
          </cell>
          <cell r="G412">
            <v>0</v>
          </cell>
          <cell r="H412">
            <v>0</v>
          </cell>
          <cell r="I412">
            <v>2</v>
          </cell>
          <cell r="J412">
            <v>701008</v>
          </cell>
          <cell r="K412">
            <v>0</v>
          </cell>
          <cell r="L412">
            <v>0</v>
          </cell>
          <cell r="M412">
            <v>0</v>
          </cell>
          <cell r="O412">
            <v>2</v>
          </cell>
          <cell r="P412">
            <v>701008</v>
          </cell>
        </row>
        <row r="413">
          <cell r="B413" t="str">
            <v>12630060101003</v>
          </cell>
          <cell r="C413" t="str">
            <v>AIR FILTER 6I-2501</v>
          </cell>
          <cell r="D413" t="str">
            <v>PCS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O413">
            <v>0</v>
          </cell>
          <cell r="P413">
            <v>0</v>
          </cell>
        </row>
        <row r="414">
          <cell r="B414" t="str">
            <v>12630060123004</v>
          </cell>
          <cell r="C414" t="str">
            <v>WATER SPARATOR 438-5386</v>
          </cell>
          <cell r="D414" t="str">
            <v>PCS</v>
          </cell>
          <cell r="E414">
            <v>2</v>
          </cell>
          <cell r="F414">
            <v>0</v>
          </cell>
          <cell r="G414">
            <v>0</v>
          </cell>
          <cell r="H414">
            <v>0</v>
          </cell>
          <cell r="I414">
            <v>1</v>
          </cell>
          <cell r="J414">
            <v>0</v>
          </cell>
          <cell r="K414">
            <v>1</v>
          </cell>
          <cell r="L414">
            <v>0</v>
          </cell>
          <cell r="M414">
            <v>0</v>
          </cell>
          <cell r="O414">
            <v>2</v>
          </cell>
          <cell r="P414">
            <v>0</v>
          </cell>
        </row>
        <row r="415">
          <cell r="B415" t="str">
            <v>12630060118005</v>
          </cell>
          <cell r="C415" t="str">
            <v>RETAINER ( PIN KUKU) 0029090</v>
          </cell>
          <cell r="D415" t="str">
            <v>BH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O415">
            <v>0</v>
          </cell>
          <cell r="P415">
            <v>0</v>
          </cell>
        </row>
        <row r="416">
          <cell r="B416" t="str">
            <v>12630060107006</v>
          </cell>
          <cell r="C416" t="str">
            <v>GRAPLE/CAPIT 319-7042</v>
          </cell>
          <cell r="D416" t="str">
            <v>UNIT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O416">
            <v>0</v>
          </cell>
          <cell r="P416">
            <v>0</v>
          </cell>
        </row>
        <row r="417">
          <cell r="B417" t="str">
            <v>12630060108007</v>
          </cell>
          <cell r="C417" t="str">
            <v>HOSE  248-9428</v>
          </cell>
          <cell r="D417" t="str">
            <v>BH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O417">
            <v>0</v>
          </cell>
          <cell r="P417">
            <v>0</v>
          </cell>
        </row>
        <row r="418">
          <cell r="B418" t="str">
            <v>12630060102008</v>
          </cell>
          <cell r="C418" t="str">
            <v xml:space="preserve">BELT SERPENTINE  294-1781 </v>
          </cell>
          <cell r="D418" t="str">
            <v>BH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O418">
            <v>0</v>
          </cell>
          <cell r="P418">
            <v>0</v>
          </cell>
        </row>
        <row r="419">
          <cell r="B419" t="str">
            <v>12630060108009</v>
          </cell>
          <cell r="C419" t="str">
            <v>HOSE  111-6752</v>
          </cell>
          <cell r="D419" t="str">
            <v>BH</v>
          </cell>
          <cell r="E419">
            <v>2</v>
          </cell>
          <cell r="F419">
            <v>2971452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2</v>
          </cell>
          <cell r="L419">
            <v>2971452</v>
          </cell>
          <cell r="M419">
            <v>1485726</v>
          </cell>
          <cell r="O419">
            <v>2</v>
          </cell>
          <cell r="P419">
            <v>2971452</v>
          </cell>
        </row>
        <row r="420">
          <cell r="B420" t="str">
            <v>12630060108010</v>
          </cell>
          <cell r="C420" t="str">
            <v>HOSE  245-5427</v>
          </cell>
          <cell r="D420" t="str">
            <v>BH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O420">
            <v>0</v>
          </cell>
          <cell r="P420">
            <v>0</v>
          </cell>
        </row>
        <row r="421">
          <cell r="B421" t="str">
            <v>12630060116011</v>
          </cell>
          <cell r="C421" t="str">
            <v>PIN GRAPLE UK. 80MM  P.64CM</v>
          </cell>
          <cell r="D421" t="str">
            <v>BH</v>
          </cell>
          <cell r="E421">
            <v>0</v>
          </cell>
          <cell r="F421">
            <v>0</v>
          </cell>
          <cell r="G421">
            <v>2</v>
          </cell>
          <cell r="H421">
            <v>1900000</v>
          </cell>
          <cell r="I421">
            <v>2</v>
          </cell>
          <cell r="J421">
            <v>1900000</v>
          </cell>
          <cell r="K421">
            <v>0</v>
          </cell>
          <cell r="L421">
            <v>0</v>
          </cell>
          <cell r="M421">
            <v>0</v>
          </cell>
        </row>
        <row r="422">
          <cell r="O422">
            <v>0</v>
          </cell>
          <cell r="P422">
            <v>0</v>
          </cell>
        </row>
        <row r="423">
          <cell r="C423" t="str">
            <v>SUB TOTAL</v>
          </cell>
          <cell r="E423">
            <v>6</v>
          </cell>
          <cell r="F423">
            <v>3672460</v>
          </cell>
          <cell r="G423">
            <v>2</v>
          </cell>
          <cell r="H423">
            <v>1900000</v>
          </cell>
          <cell r="I423">
            <v>5</v>
          </cell>
          <cell r="J423">
            <v>2601008</v>
          </cell>
          <cell r="K423">
            <v>3</v>
          </cell>
          <cell r="L423">
            <v>2971452</v>
          </cell>
          <cell r="O423">
            <v>6</v>
          </cell>
          <cell r="P423">
            <v>3672460</v>
          </cell>
        </row>
        <row r="424">
          <cell r="B424">
            <v>12630060200000</v>
          </cell>
          <cell r="C424" t="str">
            <v>SUKU CADANG BULDOZER CAT D6RXL</v>
          </cell>
          <cell r="O424">
            <v>0</v>
          </cell>
          <cell r="P424">
            <v>0</v>
          </cell>
        </row>
        <row r="425">
          <cell r="B425" t="str">
            <v>12630060202001</v>
          </cell>
          <cell r="C425" t="str">
            <v>BIT RH PN 9W-8874</v>
          </cell>
          <cell r="D425" t="str">
            <v>PCS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O425">
            <v>0</v>
          </cell>
          <cell r="P425">
            <v>0</v>
          </cell>
        </row>
        <row r="426">
          <cell r="B426" t="str">
            <v>12630060202002</v>
          </cell>
          <cell r="C426" t="str">
            <v>BIT LH PN 9W-8875</v>
          </cell>
          <cell r="D426" t="str">
            <v>PCS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O426">
            <v>0</v>
          </cell>
          <cell r="P426">
            <v>0</v>
          </cell>
        </row>
        <row r="427">
          <cell r="B427" t="str">
            <v>12630060202003</v>
          </cell>
          <cell r="C427" t="str">
            <v>BOLT (3/4-10x2,5") PN 5J-4473</v>
          </cell>
          <cell r="D427" t="str">
            <v>PCS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O427">
            <v>0</v>
          </cell>
          <cell r="P427">
            <v>0</v>
          </cell>
        </row>
        <row r="428">
          <cell r="B428" t="str">
            <v>12630060223004</v>
          </cell>
          <cell r="C428" t="str">
            <v>WASHER ON SP 8248</v>
          </cell>
          <cell r="D428" t="str">
            <v>PCS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O428">
            <v>0</v>
          </cell>
          <cell r="P428">
            <v>0</v>
          </cell>
        </row>
        <row r="429">
          <cell r="B429" t="str">
            <v>12630060214005</v>
          </cell>
          <cell r="C429" t="str">
            <v>NUT PN 2J-3506</v>
          </cell>
          <cell r="D429" t="str">
            <v>PCS</v>
          </cell>
          <cell r="E429">
            <v>4</v>
          </cell>
          <cell r="F429">
            <v>2582096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4</v>
          </cell>
          <cell r="L429">
            <v>2582096</v>
          </cell>
          <cell r="M429">
            <v>645524</v>
          </cell>
          <cell r="O429">
            <v>4</v>
          </cell>
          <cell r="P429">
            <v>2582096</v>
          </cell>
        </row>
        <row r="430">
          <cell r="B430" t="str">
            <v>12630060206006</v>
          </cell>
          <cell r="C430" t="str">
            <v>FILTER AS 326-1644</v>
          </cell>
          <cell r="D430" t="str">
            <v>PCS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O430">
            <v>0</v>
          </cell>
          <cell r="P430">
            <v>0</v>
          </cell>
        </row>
        <row r="431">
          <cell r="B431" t="str">
            <v>12630060206007</v>
          </cell>
          <cell r="C431" t="str">
            <v>FUEL FILTER IR-0762</v>
          </cell>
          <cell r="D431" t="str">
            <v>PCS</v>
          </cell>
          <cell r="E431">
            <v>2</v>
          </cell>
          <cell r="F431">
            <v>691651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2</v>
          </cell>
          <cell r="L431">
            <v>691651</v>
          </cell>
          <cell r="M431">
            <v>345825.5</v>
          </cell>
          <cell r="O431">
            <v>2</v>
          </cell>
          <cell r="P431">
            <v>691651</v>
          </cell>
        </row>
        <row r="432">
          <cell r="B432" t="str">
            <v>12630060215008</v>
          </cell>
          <cell r="C432" t="str">
            <v>OIL FILTER ENGINE IR-1808</v>
          </cell>
          <cell r="D432" t="str">
            <v>PCS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O432">
            <v>0</v>
          </cell>
          <cell r="P432">
            <v>0</v>
          </cell>
        </row>
        <row r="433">
          <cell r="B433" t="str">
            <v>12630060219009</v>
          </cell>
          <cell r="C433" t="str">
            <v>SPROCKET PN. 173-0946</v>
          </cell>
          <cell r="D433" t="str">
            <v>PCS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O433">
            <v>0</v>
          </cell>
          <cell r="P433">
            <v>0</v>
          </cell>
        </row>
        <row r="434">
          <cell r="B434" t="str">
            <v>12630060203010</v>
          </cell>
          <cell r="C434" t="str">
            <v>CUTTING EDGE 4T-2950</v>
          </cell>
          <cell r="D434" t="str">
            <v>BH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6">
          <cell r="C436" t="str">
            <v>SUB TOTAL</v>
          </cell>
          <cell r="E436">
            <v>6</v>
          </cell>
          <cell r="F436">
            <v>3273747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6</v>
          </cell>
          <cell r="L436">
            <v>3273747</v>
          </cell>
          <cell r="O436">
            <v>6</v>
          </cell>
          <cell r="P436">
            <v>3273747</v>
          </cell>
        </row>
        <row r="437">
          <cell r="B437">
            <v>12630060300000</v>
          </cell>
          <cell r="C437" t="str">
            <v>SUKU CADANG BULDOZER CAT 527</v>
          </cell>
        </row>
        <row r="438">
          <cell r="B438" t="str">
            <v>12630060314001</v>
          </cell>
          <cell r="C438" t="str">
            <v>NUT FULL PN 2J-3506</v>
          </cell>
          <cell r="D438" t="str">
            <v>PCS</v>
          </cell>
          <cell r="E438">
            <v>10</v>
          </cell>
          <cell r="F438">
            <v>181720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10</v>
          </cell>
          <cell r="L438">
            <v>181720</v>
          </cell>
          <cell r="M438">
            <v>18172</v>
          </cell>
          <cell r="O438">
            <v>10</v>
          </cell>
          <cell r="P438">
            <v>181720</v>
          </cell>
        </row>
        <row r="439">
          <cell r="B439" t="str">
            <v>12630060302002</v>
          </cell>
          <cell r="C439" t="str">
            <v>BOLT FLOW PN 5J-4773</v>
          </cell>
          <cell r="D439" t="str">
            <v>PCS</v>
          </cell>
          <cell r="E439">
            <v>10</v>
          </cell>
          <cell r="F439">
            <v>358050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10</v>
          </cell>
          <cell r="L439">
            <v>358050</v>
          </cell>
          <cell r="M439">
            <v>35805</v>
          </cell>
          <cell r="O439">
            <v>10</v>
          </cell>
          <cell r="P439">
            <v>358050</v>
          </cell>
        </row>
        <row r="440">
          <cell r="B440" t="str">
            <v>12630060306003</v>
          </cell>
          <cell r="C440" t="str">
            <v>FUEL/WATER SEPARATOR PN. 2409</v>
          </cell>
          <cell r="D440" t="str">
            <v>PCS</v>
          </cell>
          <cell r="E440">
            <v>5</v>
          </cell>
          <cell r="F440">
            <v>1949695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5</v>
          </cell>
          <cell r="L440">
            <v>1949695</v>
          </cell>
          <cell r="M440">
            <v>389939</v>
          </cell>
          <cell r="O440">
            <v>5</v>
          </cell>
          <cell r="P440">
            <v>1949695</v>
          </cell>
        </row>
        <row r="441">
          <cell r="B441" t="str">
            <v>12630060306004</v>
          </cell>
          <cell r="C441" t="str">
            <v>FUEL FILTER PN IR-0750</v>
          </cell>
          <cell r="D441" t="str">
            <v>PCS</v>
          </cell>
          <cell r="E441">
            <v>4</v>
          </cell>
          <cell r="F441">
            <v>1234666.8899999999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4</v>
          </cell>
          <cell r="L441">
            <v>1234666.8899999999</v>
          </cell>
          <cell r="M441">
            <v>308666.72249999997</v>
          </cell>
          <cell r="O441">
            <v>4</v>
          </cell>
          <cell r="P441">
            <v>1234666.8899999999</v>
          </cell>
        </row>
        <row r="442">
          <cell r="B442" t="str">
            <v>12630060315005</v>
          </cell>
          <cell r="C442" t="str">
            <v>OIL FILTER ENGINE PN IR-1807</v>
          </cell>
          <cell r="D442" t="str">
            <v>PCS</v>
          </cell>
          <cell r="E442">
            <v>1</v>
          </cell>
          <cell r="F442">
            <v>246015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1</v>
          </cell>
          <cell r="L442">
            <v>246015</v>
          </cell>
          <cell r="M442">
            <v>246015</v>
          </cell>
          <cell r="O442">
            <v>1</v>
          </cell>
          <cell r="P442">
            <v>246015</v>
          </cell>
        </row>
        <row r="443">
          <cell r="B443" t="str">
            <v>12630060303006</v>
          </cell>
          <cell r="C443" t="str">
            <v>CUTTING EDGE 4T-0731</v>
          </cell>
          <cell r="D443" t="str">
            <v>BH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O443">
            <v>0</v>
          </cell>
          <cell r="P443">
            <v>0</v>
          </cell>
        </row>
        <row r="444">
          <cell r="B444" t="str">
            <v>12630060303007</v>
          </cell>
          <cell r="C444" t="str">
            <v>CUTTING EDGE 268-5847</v>
          </cell>
          <cell r="D444" t="str">
            <v>BH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O444">
            <v>0</v>
          </cell>
          <cell r="P444">
            <v>0</v>
          </cell>
        </row>
        <row r="445">
          <cell r="B445" t="str">
            <v>12630060302008</v>
          </cell>
          <cell r="C445" t="str">
            <v>BIT END (RH) 140-6787</v>
          </cell>
          <cell r="D445" t="str">
            <v>BH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O445">
            <v>0</v>
          </cell>
          <cell r="P445">
            <v>0</v>
          </cell>
        </row>
        <row r="446">
          <cell r="B446" t="str">
            <v>12630060302009</v>
          </cell>
          <cell r="C446" t="str">
            <v>BIT END (RH) 140-6788</v>
          </cell>
          <cell r="D446" t="str">
            <v>BH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O446">
            <v>0</v>
          </cell>
          <cell r="P446">
            <v>0</v>
          </cell>
        </row>
        <row r="447">
          <cell r="B447" t="str">
            <v>12630060305010</v>
          </cell>
          <cell r="C447" t="str">
            <v>ELEMENT 1R-0719</v>
          </cell>
          <cell r="D447" t="str">
            <v>PCS</v>
          </cell>
          <cell r="E447">
            <v>3</v>
          </cell>
          <cell r="F447">
            <v>854337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3</v>
          </cell>
          <cell r="L447">
            <v>854337</v>
          </cell>
          <cell r="M447">
            <v>284779</v>
          </cell>
          <cell r="O447">
            <v>3</v>
          </cell>
          <cell r="P447">
            <v>854337</v>
          </cell>
        </row>
        <row r="448">
          <cell r="B448" t="str">
            <v>12630060305011</v>
          </cell>
          <cell r="C448" t="str">
            <v>ELEMENT 4T-3131</v>
          </cell>
          <cell r="D448" t="str">
            <v>PCS</v>
          </cell>
          <cell r="E448">
            <v>3</v>
          </cell>
          <cell r="F448">
            <v>3069231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3</v>
          </cell>
          <cell r="L448">
            <v>3069231</v>
          </cell>
          <cell r="M448">
            <v>1023077</v>
          </cell>
          <cell r="O448">
            <v>3</v>
          </cell>
          <cell r="P448">
            <v>3069231</v>
          </cell>
        </row>
        <row r="449">
          <cell r="B449" t="str">
            <v>12630060305012</v>
          </cell>
          <cell r="C449" t="str">
            <v>ELEMENT 132-8875</v>
          </cell>
          <cell r="D449" t="str">
            <v>PCS</v>
          </cell>
          <cell r="E449">
            <v>3</v>
          </cell>
          <cell r="F449">
            <v>2384580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3</v>
          </cell>
          <cell r="L449">
            <v>2384580</v>
          </cell>
          <cell r="M449">
            <v>794860</v>
          </cell>
          <cell r="O449">
            <v>3</v>
          </cell>
          <cell r="P449">
            <v>2384580</v>
          </cell>
        </row>
        <row r="450">
          <cell r="B450" t="str">
            <v>12630060305013</v>
          </cell>
          <cell r="C450" t="str">
            <v>ELEMENT AS OIL 1R-0735</v>
          </cell>
          <cell r="D450" t="str">
            <v>PCS</v>
          </cell>
          <cell r="E450">
            <v>3</v>
          </cell>
          <cell r="F450">
            <v>1948782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3</v>
          </cell>
          <cell r="L450">
            <v>1948782</v>
          </cell>
          <cell r="M450">
            <v>649594</v>
          </cell>
          <cell r="O450">
            <v>3</v>
          </cell>
          <cell r="P450">
            <v>1948782</v>
          </cell>
        </row>
        <row r="451">
          <cell r="B451" t="str">
            <v>12630060305014</v>
          </cell>
          <cell r="C451" t="str">
            <v>ELEMENT AS OIL 104-6931</v>
          </cell>
          <cell r="D451" t="str">
            <v>PCS</v>
          </cell>
          <cell r="E451">
            <v>3</v>
          </cell>
          <cell r="F451">
            <v>3490806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3</v>
          </cell>
          <cell r="L451">
            <v>3490806</v>
          </cell>
          <cell r="M451">
            <v>1163602</v>
          </cell>
          <cell r="O451">
            <v>3</v>
          </cell>
          <cell r="P451">
            <v>3490806</v>
          </cell>
        </row>
        <row r="452">
          <cell r="B452" t="str">
            <v>12630060305015</v>
          </cell>
          <cell r="C452" t="str">
            <v>ELEMENT AS OIL 139-1537</v>
          </cell>
          <cell r="D452" t="str">
            <v>PCS</v>
          </cell>
          <cell r="E452">
            <v>3</v>
          </cell>
          <cell r="F452">
            <v>2802327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3</v>
          </cell>
          <cell r="L452">
            <v>2802327</v>
          </cell>
          <cell r="M452">
            <v>934109</v>
          </cell>
          <cell r="O452">
            <v>3</v>
          </cell>
          <cell r="P452">
            <v>2802327</v>
          </cell>
        </row>
        <row r="453">
          <cell r="B453" t="str">
            <v>12630060315016</v>
          </cell>
          <cell r="C453" t="str">
            <v>OIL FILTER HYDROLIC 4T-6915</v>
          </cell>
          <cell r="D453" t="str">
            <v>PCS</v>
          </cell>
          <cell r="E453">
            <v>3</v>
          </cell>
          <cell r="F453">
            <v>767217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3</v>
          </cell>
          <cell r="L453">
            <v>767217</v>
          </cell>
          <cell r="M453">
            <v>255739</v>
          </cell>
          <cell r="O453">
            <v>3</v>
          </cell>
          <cell r="P453">
            <v>767217</v>
          </cell>
        </row>
        <row r="455">
          <cell r="C455" t="str">
            <v>SUB TOTAL</v>
          </cell>
          <cell r="E455">
            <v>51</v>
          </cell>
          <cell r="F455">
            <v>19287426.890000001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51</v>
          </cell>
          <cell r="L455">
            <v>19287426.890000001</v>
          </cell>
          <cell r="O455">
            <v>51</v>
          </cell>
          <cell r="P455">
            <v>19287426.890000001</v>
          </cell>
        </row>
        <row r="456">
          <cell r="B456">
            <v>12630060400000</v>
          </cell>
          <cell r="C456" t="str">
            <v>SUKU CADANG MOTOR GRADER 120 K</v>
          </cell>
        </row>
        <row r="457">
          <cell r="B457" t="str">
            <v>12630060406001</v>
          </cell>
          <cell r="C457" t="str">
            <v>FILTER ELEMENT AS PRIMARY 245-6376</v>
          </cell>
          <cell r="D457" t="str">
            <v>PCS</v>
          </cell>
          <cell r="E457">
            <v>2</v>
          </cell>
          <cell r="F457">
            <v>1626433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2</v>
          </cell>
          <cell r="L457">
            <v>1626433</v>
          </cell>
          <cell r="M457">
            <v>813216.5</v>
          </cell>
          <cell r="O457">
            <v>2</v>
          </cell>
          <cell r="P457">
            <v>1626433</v>
          </cell>
        </row>
        <row r="458">
          <cell r="B458" t="str">
            <v>12630060406002</v>
          </cell>
          <cell r="C458" t="str">
            <v>FILTER ELEMENT AS SECONDARY 245-6375</v>
          </cell>
          <cell r="D458" t="str">
            <v>PCS</v>
          </cell>
          <cell r="E458">
            <v>2</v>
          </cell>
          <cell r="F458">
            <v>2598134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2</v>
          </cell>
          <cell r="L458">
            <v>2598134</v>
          </cell>
          <cell r="M458">
            <v>1299067</v>
          </cell>
          <cell r="O458">
            <v>2</v>
          </cell>
          <cell r="P458">
            <v>2598134</v>
          </cell>
        </row>
        <row r="459">
          <cell r="B459" t="str">
            <v>12630060403003</v>
          </cell>
          <cell r="C459" t="str">
            <v>CUTTING EDGE PN 4T-2952</v>
          </cell>
          <cell r="D459" t="str">
            <v>PCS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O459">
            <v>0</v>
          </cell>
          <cell r="P459">
            <v>0</v>
          </cell>
        </row>
        <row r="460">
          <cell r="B460" t="str">
            <v>12630060403004</v>
          </cell>
          <cell r="C460" t="str">
            <v>CUTTING EDGE PN 8J-3657</v>
          </cell>
          <cell r="D460" t="str">
            <v>PCS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O460">
            <v>0</v>
          </cell>
          <cell r="P460">
            <v>0</v>
          </cell>
        </row>
        <row r="461">
          <cell r="B461" t="str">
            <v>12630060406005</v>
          </cell>
          <cell r="C461" t="str">
            <v>FILTER AS ENGINE OIL PN IR - 1807</v>
          </cell>
          <cell r="D461" t="str">
            <v>PCS</v>
          </cell>
          <cell r="E461">
            <v>2</v>
          </cell>
          <cell r="F461">
            <v>492030</v>
          </cell>
          <cell r="G461">
            <v>0</v>
          </cell>
          <cell r="H461">
            <v>0</v>
          </cell>
          <cell r="I461">
            <v>1</v>
          </cell>
          <cell r="J461">
            <v>246015</v>
          </cell>
          <cell r="K461">
            <v>1</v>
          </cell>
          <cell r="L461">
            <v>246015</v>
          </cell>
          <cell r="M461">
            <v>246015</v>
          </cell>
          <cell r="O461">
            <v>2</v>
          </cell>
          <cell r="P461">
            <v>492030</v>
          </cell>
        </row>
        <row r="462">
          <cell r="B462" t="str">
            <v>12630060406006</v>
          </cell>
          <cell r="C462" t="str">
            <v>FILTER AS 326-1644</v>
          </cell>
          <cell r="D462" t="str">
            <v>PCS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O462">
            <v>0</v>
          </cell>
          <cell r="P462">
            <v>0</v>
          </cell>
        </row>
        <row r="463">
          <cell r="B463" t="str">
            <v>12630060406007</v>
          </cell>
          <cell r="C463" t="str">
            <v>FUEL FILTER PN 0762</v>
          </cell>
          <cell r="D463" t="str">
            <v>PCS</v>
          </cell>
          <cell r="E463">
            <v>3</v>
          </cell>
          <cell r="F463">
            <v>1330103.4999999998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3</v>
          </cell>
          <cell r="L463">
            <v>1330103.4999999998</v>
          </cell>
          <cell r="M463">
            <v>443367.83333333326</v>
          </cell>
          <cell r="O463">
            <v>3</v>
          </cell>
          <cell r="P463">
            <v>1330103.4999999998</v>
          </cell>
        </row>
        <row r="465">
          <cell r="C465" t="str">
            <v>SUB TOTAL</v>
          </cell>
          <cell r="E465">
            <v>9</v>
          </cell>
          <cell r="F465">
            <v>6046700.5</v>
          </cell>
          <cell r="G465">
            <v>0</v>
          </cell>
          <cell r="H465">
            <v>0</v>
          </cell>
          <cell r="I465">
            <v>1</v>
          </cell>
          <cell r="J465">
            <v>246015</v>
          </cell>
          <cell r="K465">
            <v>8</v>
          </cell>
          <cell r="L465">
            <v>5800685.5</v>
          </cell>
          <cell r="O465">
            <v>9</v>
          </cell>
          <cell r="P465">
            <v>6046700.5</v>
          </cell>
        </row>
        <row r="466">
          <cell r="B466">
            <v>12630060500000</v>
          </cell>
          <cell r="C466" t="str">
            <v>SUKU CADANG COMPACTOR</v>
          </cell>
        </row>
        <row r="467">
          <cell r="B467" t="str">
            <v>12630060506001</v>
          </cell>
          <cell r="C467" t="str">
            <v>FILTER AS 7W-2326</v>
          </cell>
          <cell r="D467" t="str">
            <v>PCS</v>
          </cell>
          <cell r="E467">
            <v>6</v>
          </cell>
          <cell r="F467">
            <v>1042800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6</v>
          </cell>
          <cell r="L467">
            <v>1042800</v>
          </cell>
          <cell r="M467">
            <v>173800</v>
          </cell>
          <cell r="O467">
            <v>6</v>
          </cell>
          <cell r="P467">
            <v>1042800</v>
          </cell>
        </row>
        <row r="468">
          <cell r="B468" t="str">
            <v>12630060506002</v>
          </cell>
          <cell r="C468" t="str">
            <v>FUEL FILTER PN. IR-1804</v>
          </cell>
          <cell r="D468" t="str">
            <v>PCS</v>
          </cell>
          <cell r="E468">
            <v>5</v>
          </cell>
          <cell r="F468">
            <v>1270865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5</v>
          </cell>
          <cell r="L468">
            <v>1270865</v>
          </cell>
          <cell r="M468">
            <v>254173</v>
          </cell>
          <cell r="O468">
            <v>5</v>
          </cell>
          <cell r="P468">
            <v>1270865</v>
          </cell>
        </row>
        <row r="469">
          <cell r="B469" t="str">
            <v>12630060506003</v>
          </cell>
          <cell r="C469" t="str">
            <v>FUEL WATER SEPARATOR PN. 360-8959</v>
          </cell>
          <cell r="D469" t="str">
            <v>PCS</v>
          </cell>
          <cell r="E469">
            <v>6</v>
          </cell>
          <cell r="F469">
            <v>3267528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6</v>
          </cell>
          <cell r="L469">
            <v>3267528</v>
          </cell>
          <cell r="M469">
            <v>544588</v>
          </cell>
          <cell r="O469">
            <v>6</v>
          </cell>
          <cell r="P469">
            <v>3267528</v>
          </cell>
        </row>
        <row r="471">
          <cell r="C471" t="str">
            <v>SUB TOTAL</v>
          </cell>
          <cell r="E471">
            <v>17</v>
          </cell>
          <cell r="F471">
            <v>5581193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17</v>
          </cell>
          <cell r="L471">
            <v>5581193</v>
          </cell>
          <cell r="O471">
            <v>17</v>
          </cell>
          <cell r="P471">
            <v>5581193</v>
          </cell>
        </row>
        <row r="472">
          <cell r="B472">
            <v>12630060600000</v>
          </cell>
          <cell r="C472" t="str">
            <v>SUKU CADANG MOBIL MITSUBHISI L-200</v>
          </cell>
        </row>
        <row r="473">
          <cell r="B473" t="str">
            <v>12630060606001</v>
          </cell>
          <cell r="C473" t="str">
            <v>FUEL FILTER MB 220900</v>
          </cell>
          <cell r="D473" t="str">
            <v>PCS</v>
          </cell>
          <cell r="E473">
            <v>4</v>
          </cell>
          <cell r="F473">
            <v>250000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4</v>
          </cell>
          <cell r="L473">
            <v>250000</v>
          </cell>
          <cell r="M473">
            <v>62500</v>
          </cell>
          <cell r="O473">
            <v>4</v>
          </cell>
          <cell r="P473">
            <v>250000</v>
          </cell>
        </row>
        <row r="474">
          <cell r="B474" t="str">
            <v>12630060615002</v>
          </cell>
          <cell r="C474" t="str">
            <v>OIL FILTER MB 326489</v>
          </cell>
          <cell r="D474" t="str">
            <v>PCS</v>
          </cell>
          <cell r="E474">
            <v>4</v>
          </cell>
          <cell r="F474">
            <v>360000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4</v>
          </cell>
          <cell r="L474">
            <v>360000</v>
          </cell>
          <cell r="M474">
            <v>90000</v>
          </cell>
          <cell r="O474">
            <v>4</v>
          </cell>
          <cell r="P474">
            <v>360000</v>
          </cell>
        </row>
        <row r="475">
          <cell r="B475" t="str">
            <v>12630060619003</v>
          </cell>
          <cell r="C475" t="str">
            <v>SWITCH OIL</v>
          </cell>
          <cell r="D475" t="str">
            <v>PCS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O475">
            <v>0</v>
          </cell>
          <cell r="P475">
            <v>0</v>
          </cell>
        </row>
        <row r="476">
          <cell r="B476" t="str">
            <v>12630060602004</v>
          </cell>
          <cell r="C476" t="str">
            <v>BUSI PEMANAS</v>
          </cell>
          <cell r="D476" t="str">
            <v>PCS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O476">
            <v>0</v>
          </cell>
          <cell r="P476">
            <v>0</v>
          </cell>
        </row>
        <row r="477">
          <cell r="B477" t="str">
            <v>12630060611005</v>
          </cell>
          <cell r="C477" t="str">
            <v>KEPALA KAMBING</v>
          </cell>
          <cell r="D477" t="str">
            <v>PCS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O477">
            <v>0</v>
          </cell>
          <cell r="P477">
            <v>0</v>
          </cell>
        </row>
        <row r="478">
          <cell r="B478" t="str">
            <v>12630060618006</v>
          </cell>
          <cell r="C478" t="str">
            <v>RUBBER SHOCK BREKERS</v>
          </cell>
          <cell r="D478" t="str">
            <v>SET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O478">
            <v>0</v>
          </cell>
          <cell r="P478">
            <v>0</v>
          </cell>
        </row>
        <row r="479">
          <cell r="B479" t="str">
            <v>12630060602007</v>
          </cell>
          <cell r="C479" t="str">
            <v>BREAKERS SHOES ( SEPATU REM DEPAN)</v>
          </cell>
          <cell r="D479" t="str">
            <v>SET</v>
          </cell>
          <cell r="E479">
            <v>1</v>
          </cell>
          <cell r="F479">
            <v>204000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1</v>
          </cell>
          <cell r="L479">
            <v>204000</v>
          </cell>
          <cell r="M479">
            <v>204000</v>
          </cell>
          <cell r="O479">
            <v>1</v>
          </cell>
          <cell r="P479">
            <v>204000</v>
          </cell>
        </row>
        <row r="480">
          <cell r="B480" t="str">
            <v>12630060606008</v>
          </cell>
          <cell r="C480" t="str">
            <v>FRONT SHAFT DRIVE ( AS DEPAN )</v>
          </cell>
          <cell r="D480" t="str">
            <v>SET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O480">
            <v>0</v>
          </cell>
          <cell r="P480">
            <v>0</v>
          </cell>
        </row>
        <row r="481">
          <cell r="B481" t="str">
            <v>12630060604009</v>
          </cell>
          <cell r="C481" t="str">
            <v>DISCH CLUTCH STRADA</v>
          </cell>
          <cell r="D481" t="str">
            <v>BH</v>
          </cell>
          <cell r="E481">
            <v>3</v>
          </cell>
          <cell r="F481">
            <v>2265000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3</v>
          </cell>
          <cell r="L481">
            <v>2265000</v>
          </cell>
          <cell r="M481">
            <v>755000</v>
          </cell>
          <cell r="O481">
            <v>3</v>
          </cell>
          <cell r="P481">
            <v>2265000</v>
          </cell>
        </row>
        <row r="482">
          <cell r="B482" t="str">
            <v>12630060616010</v>
          </cell>
          <cell r="C482" t="str">
            <v>PAD SET FR BRAKE</v>
          </cell>
          <cell r="D482" t="str">
            <v>SET</v>
          </cell>
          <cell r="E482">
            <v>1</v>
          </cell>
          <cell r="F482">
            <v>191000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1</v>
          </cell>
          <cell r="L482">
            <v>191000</v>
          </cell>
          <cell r="M482">
            <v>191000</v>
          </cell>
          <cell r="O482">
            <v>1</v>
          </cell>
          <cell r="P482">
            <v>191000</v>
          </cell>
        </row>
        <row r="483">
          <cell r="B483" t="str">
            <v>12630060603011</v>
          </cell>
          <cell r="C483" t="str">
            <v>CLIP SET FR BRAKE</v>
          </cell>
          <cell r="D483" t="str">
            <v>SET</v>
          </cell>
          <cell r="E483">
            <v>2</v>
          </cell>
          <cell r="F483">
            <v>80000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2</v>
          </cell>
          <cell r="L483">
            <v>80000</v>
          </cell>
          <cell r="M483">
            <v>40000</v>
          </cell>
          <cell r="O483">
            <v>2</v>
          </cell>
          <cell r="P483">
            <v>80000</v>
          </cell>
        </row>
        <row r="484">
          <cell r="B484" t="str">
            <v>12630060619012</v>
          </cell>
          <cell r="C484" t="str">
            <v>SHIM SET BRAKE</v>
          </cell>
          <cell r="D484" t="str">
            <v>SET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O484">
            <v>0</v>
          </cell>
          <cell r="P484">
            <v>0</v>
          </cell>
        </row>
        <row r="485">
          <cell r="B485" t="str">
            <v>12630060603013</v>
          </cell>
          <cell r="C485" t="str">
            <v>CUP &amp; BOOT BRAKE CYLINDER</v>
          </cell>
          <cell r="D485" t="str">
            <v>BH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O485">
            <v>0</v>
          </cell>
          <cell r="P485">
            <v>0</v>
          </cell>
        </row>
        <row r="486">
          <cell r="B486" t="str">
            <v>12630060603014</v>
          </cell>
          <cell r="C486" t="str">
            <v>COVER T/F CASE</v>
          </cell>
          <cell r="D486" t="str">
            <v>SET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O486">
            <v>0</v>
          </cell>
          <cell r="P486">
            <v>0</v>
          </cell>
        </row>
        <row r="487">
          <cell r="B487" t="str">
            <v>12630060603015</v>
          </cell>
          <cell r="C487" t="str">
            <v>CENTER BEARING PROPELER SHAFT</v>
          </cell>
          <cell r="D487" t="str">
            <v>SET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O487">
            <v>0</v>
          </cell>
          <cell r="P487">
            <v>0</v>
          </cell>
        </row>
        <row r="488">
          <cell r="B488" t="str">
            <v>12630060619016</v>
          </cell>
          <cell r="C488" t="str">
            <v>SPIDER KIT PROPELER SHAFT</v>
          </cell>
          <cell r="D488" t="str">
            <v>SET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O488">
            <v>0</v>
          </cell>
          <cell r="P488">
            <v>0</v>
          </cell>
        </row>
        <row r="489">
          <cell r="B489" t="str">
            <v>12630060619017</v>
          </cell>
          <cell r="C489" t="str">
            <v>SEAL KIT STERING GEAR SECTO</v>
          </cell>
          <cell r="D489" t="str">
            <v>BH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O489">
            <v>0</v>
          </cell>
          <cell r="P489">
            <v>0</v>
          </cell>
        </row>
        <row r="490">
          <cell r="B490" t="str">
            <v>12630060615018</v>
          </cell>
          <cell r="C490" t="str">
            <v>OIL SEAL CRANS SHAFT 03080 MD.343564</v>
          </cell>
          <cell r="D490" t="str">
            <v>BH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O490">
            <v>0</v>
          </cell>
          <cell r="P490">
            <v>0</v>
          </cell>
        </row>
        <row r="491">
          <cell r="B491" t="str">
            <v>12630060603019</v>
          </cell>
          <cell r="C491" t="str">
            <v>CUSHION CROSS MEMBER MOUNTING</v>
          </cell>
          <cell r="D491" t="str">
            <v>BH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O491">
            <v>0</v>
          </cell>
          <cell r="P491">
            <v>0</v>
          </cell>
        </row>
        <row r="492">
          <cell r="B492" t="str">
            <v>12630060619020</v>
          </cell>
          <cell r="C492" t="str">
            <v>SEAL CYLINDER HAET CAM SHAFT</v>
          </cell>
          <cell r="D492" t="str">
            <v>BH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O492">
            <v>0</v>
          </cell>
          <cell r="P492">
            <v>0</v>
          </cell>
        </row>
        <row r="493">
          <cell r="B493" t="str">
            <v>12630060615021</v>
          </cell>
          <cell r="C493" t="str">
            <v xml:space="preserve">OIL FITER  ME-201871 </v>
          </cell>
          <cell r="D493" t="str">
            <v>BH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O493">
            <v>0</v>
          </cell>
          <cell r="P493">
            <v>0</v>
          </cell>
        </row>
        <row r="494">
          <cell r="B494" t="str">
            <v>12630060607022</v>
          </cell>
          <cell r="C494" t="str">
            <v>GASKET ENGINE OVERHUAL</v>
          </cell>
          <cell r="D494" t="str">
            <v>SET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O494">
            <v>0</v>
          </cell>
          <cell r="P494">
            <v>0</v>
          </cell>
        </row>
        <row r="495">
          <cell r="B495" t="str">
            <v>12630060612023</v>
          </cell>
          <cell r="C495" t="str">
            <v>LIQUIT GASKET ENGINE</v>
          </cell>
          <cell r="D495" t="str">
            <v>BH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O495">
            <v>0</v>
          </cell>
          <cell r="P495">
            <v>0</v>
          </cell>
        </row>
        <row r="496">
          <cell r="B496" t="str">
            <v>12630060602024</v>
          </cell>
          <cell r="C496" t="str">
            <v>BOLT TIMING CHINSAW TRAIN</v>
          </cell>
          <cell r="D496" t="str">
            <v>BH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O496">
            <v>0</v>
          </cell>
          <cell r="P496">
            <v>0</v>
          </cell>
        </row>
        <row r="497">
          <cell r="B497" t="str">
            <v>12630060602025</v>
          </cell>
          <cell r="C497" t="str">
            <v>BLOCK MITSUBISHI L200</v>
          </cell>
          <cell r="D497" t="str">
            <v>UNIT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O497">
            <v>0</v>
          </cell>
          <cell r="P497">
            <v>0</v>
          </cell>
        </row>
        <row r="498">
          <cell r="B498" t="str">
            <v>12630060618026</v>
          </cell>
          <cell r="C498" t="str">
            <v>RING PISTON  L 200</v>
          </cell>
          <cell r="D498" t="str">
            <v>SET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O498">
            <v>0</v>
          </cell>
          <cell r="P498">
            <v>0</v>
          </cell>
        </row>
        <row r="499">
          <cell r="B499" t="str">
            <v>12630060614027</v>
          </cell>
          <cell r="C499" t="str">
            <v>NOZZLE FUEL INJECTION  ME-74342</v>
          </cell>
          <cell r="D499" t="str">
            <v>BH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O499">
            <v>0</v>
          </cell>
          <cell r="P499">
            <v>0</v>
          </cell>
        </row>
        <row r="501">
          <cell r="C501" t="str">
            <v>SUB TOTAL</v>
          </cell>
          <cell r="E501">
            <v>15</v>
          </cell>
          <cell r="F501">
            <v>3350000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15</v>
          </cell>
          <cell r="L501">
            <v>3350000</v>
          </cell>
          <cell r="O501">
            <v>15</v>
          </cell>
          <cell r="P501">
            <v>3350000</v>
          </cell>
        </row>
        <row r="502">
          <cell r="B502">
            <v>12630060700000</v>
          </cell>
          <cell r="C502" t="str">
            <v>SUKU CADANG SEPEDA MOTOR</v>
          </cell>
        </row>
        <row r="503">
          <cell r="B503" t="str">
            <v>12630060719001</v>
          </cell>
          <cell r="C503" t="str">
            <v>SEPEDA MOTOR KLX-150</v>
          </cell>
          <cell r="D503" t="str">
            <v>UNIT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O503">
            <v>0</v>
          </cell>
          <cell r="P503">
            <v>0</v>
          </cell>
        </row>
        <row r="504">
          <cell r="B504" t="str">
            <v>12630060702002</v>
          </cell>
          <cell r="C504" t="str">
            <v>BEARING DEPAN 6201</v>
          </cell>
          <cell r="D504" t="str">
            <v>PCS</v>
          </cell>
          <cell r="E504">
            <v>4</v>
          </cell>
          <cell r="F504">
            <v>26000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4</v>
          </cell>
          <cell r="L504">
            <v>26000</v>
          </cell>
          <cell r="M504">
            <v>6500</v>
          </cell>
          <cell r="O504">
            <v>4</v>
          </cell>
          <cell r="P504">
            <v>26000</v>
          </cell>
        </row>
        <row r="505">
          <cell r="B505" t="str">
            <v>12630060702003</v>
          </cell>
          <cell r="C505" t="str">
            <v>BEARING BELAKANG 6202</v>
          </cell>
          <cell r="D505" t="str">
            <v>PCS</v>
          </cell>
          <cell r="E505">
            <v>18</v>
          </cell>
          <cell r="F505">
            <v>227790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18</v>
          </cell>
          <cell r="L505">
            <v>227790</v>
          </cell>
          <cell r="M505">
            <v>12655</v>
          </cell>
          <cell r="O505">
            <v>18</v>
          </cell>
          <cell r="P505">
            <v>227790</v>
          </cell>
        </row>
        <row r="506">
          <cell r="B506" t="str">
            <v>12630060704004</v>
          </cell>
          <cell r="C506" t="str">
            <v>DISC CLUTH</v>
          </cell>
          <cell r="D506" t="str">
            <v>PCS</v>
          </cell>
          <cell r="E506">
            <v>6</v>
          </cell>
          <cell r="F506">
            <v>1697143</v>
          </cell>
          <cell r="G506">
            <v>0</v>
          </cell>
          <cell r="H506">
            <v>0</v>
          </cell>
          <cell r="I506">
            <v>1</v>
          </cell>
          <cell r="J506">
            <v>282857.17</v>
          </cell>
          <cell r="K506">
            <v>5</v>
          </cell>
          <cell r="L506">
            <v>1414285.83</v>
          </cell>
          <cell r="M506">
            <v>282857.16600000003</v>
          </cell>
          <cell r="O506">
            <v>6</v>
          </cell>
          <cell r="P506">
            <v>1697143</v>
          </cell>
        </row>
        <row r="507">
          <cell r="B507" t="str">
            <v>12630060711005</v>
          </cell>
          <cell r="C507" t="str">
            <v>KAIN REM CAKRAM BELAKANG</v>
          </cell>
          <cell r="D507" t="str">
            <v>PSG</v>
          </cell>
          <cell r="E507">
            <v>12</v>
          </cell>
          <cell r="F507">
            <v>814133.33818181814</v>
          </cell>
          <cell r="G507">
            <v>0</v>
          </cell>
          <cell r="H507">
            <v>0</v>
          </cell>
          <cell r="I507">
            <v>2</v>
          </cell>
          <cell r="J507">
            <v>135688.88</v>
          </cell>
          <cell r="K507">
            <v>10</v>
          </cell>
          <cell r="L507">
            <v>678444.45818181813</v>
          </cell>
          <cell r="M507">
            <v>67844.445818181819</v>
          </cell>
          <cell r="O507">
            <v>12</v>
          </cell>
          <cell r="P507">
            <v>814133.33818181814</v>
          </cell>
        </row>
        <row r="508">
          <cell r="B508" t="str">
            <v>12630060707006</v>
          </cell>
          <cell r="C508" t="str">
            <v>GEAR SET KLX</v>
          </cell>
          <cell r="D508" t="str">
            <v>SET</v>
          </cell>
          <cell r="E508">
            <v>7</v>
          </cell>
          <cell r="F508">
            <v>1892625</v>
          </cell>
          <cell r="G508">
            <v>0</v>
          </cell>
          <cell r="H508">
            <v>0</v>
          </cell>
          <cell r="I508">
            <v>1</v>
          </cell>
          <cell r="J508">
            <v>270375</v>
          </cell>
          <cell r="K508">
            <v>6</v>
          </cell>
          <cell r="L508">
            <v>1622250</v>
          </cell>
          <cell r="M508">
            <v>270375</v>
          </cell>
          <cell r="O508">
            <v>7</v>
          </cell>
          <cell r="P508">
            <v>1892625</v>
          </cell>
        </row>
        <row r="509">
          <cell r="B509" t="str">
            <v>12630060702007</v>
          </cell>
          <cell r="C509" t="str">
            <v>BAN DALAM 90/100-16</v>
          </cell>
          <cell r="D509" t="str">
            <v>PCS</v>
          </cell>
          <cell r="E509">
            <v>3</v>
          </cell>
          <cell r="F509">
            <v>71175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3</v>
          </cell>
          <cell r="L509">
            <v>71175</v>
          </cell>
          <cell r="M509">
            <v>23725</v>
          </cell>
          <cell r="O509">
            <v>3</v>
          </cell>
          <cell r="P509">
            <v>71175</v>
          </cell>
        </row>
        <row r="510">
          <cell r="B510" t="str">
            <v>12630060702008</v>
          </cell>
          <cell r="C510" t="str">
            <v>BAN DALAM 70/100-19</v>
          </cell>
          <cell r="D510" t="str">
            <v>PCS</v>
          </cell>
          <cell r="E510">
            <v>4</v>
          </cell>
          <cell r="F510">
            <v>92733.34</v>
          </cell>
          <cell r="G510">
            <v>0</v>
          </cell>
          <cell r="H510">
            <v>0</v>
          </cell>
          <cell r="I510">
            <v>1</v>
          </cell>
          <cell r="J510">
            <v>23183.34</v>
          </cell>
          <cell r="K510">
            <v>3</v>
          </cell>
          <cell r="L510">
            <v>69550</v>
          </cell>
          <cell r="M510">
            <v>23183.333333333332</v>
          </cell>
          <cell r="O510">
            <v>4</v>
          </cell>
          <cell r="P510">
            <v>92733.34</v>
          </cell>
        </row>
        <row r="511">
          <cell r="B511" t="str">
            <v>12630060702009</v>
          </cell>
          <cell r="C511" t="str">
            <v>BAN LUAR 90/100-16</v>
          </cell>
          <cell r="D511" t="str">
            <v>PCS</v>
          </cell>
          <cell r="E511">
            <v>1</v>
          </cell>
          <cell r="F511">
            <v>335000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1</v>
          </cell>
          <cell r="L511">
            <v>335000</v>
          </cell>
          <cell r="M511">
            <v>335000</v>
          </cell>
          <cell r="O511">
            <v>1</v>
          </cell>
          <cell r="P511">
            <v>335000</v>
          </cell>
        </row>
        <row r="512">
          <cell r="B512" t="str">
            <v>12630060702010</v>
          </cell>
          <cell r="C512" t="str">
            <v>BAN LUAR 70/100-19</v>
          </cell>
          <cell r="D512" t="str">
            <v>PCS</v>
          </cell>
          <cell r="E512">
            <v>1</v>
          </cell>
          <cell r="F512">
            <v>283000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1</v>
          </cell>
          <cell r="L512">
            <v>283000</v>
          </cell>
          <cell r="M512">
            <v>283000</v>
          </cell>
          <cell r="O512">
            <v>1</v>
          </cell>
          <cell r="P512">
            <v>283000</v>
          </cell>
        </row>
        <row r="513">
          <cell r="B513" t="str">
            <v>12630060711011</v>
          </cell>
          <cell r="C513" t="str">
            <v>KAIN REM CAKRAM DEPAN</v>
          </cell>
          <cell r="D513" t="str">
            <v>PCS</v>
          </cell>
          <cell r="E513">
            <v>3</v>
          </cell>
          <cell r="F513">
            <v>128155.56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3</v>
          </cell>
          <cell r="L513">
            <v>128155.56</v>
          </cell>
          <cell r="M513">
            <v>42718.52</v>
          </cell>
          <cell r="O513">
            <v>3</v>
          </cell>
          <cell r="P513">
            <v>128155.56</v>
          </cell>
        </row>
        <row r="514">
          <cell r="B514" t="str">
            <v>12630060708012</v>
          </cell>
          <cell r="C514" t="str">
            <v>HANDLE CLUTH</v>
          </cell>
          <cell r="D514" t="str">
            <v>PCS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O514">
            <v>0</v>
          </cell>
          <cell r="P514">
            <v>0</v>
          </cell>
        </row>
        <row r="515">
          <cell r="B515" t="str">
            <v>12630060710013</v>
          </cell>
          <cell r="C515" t="str">
            <v>JARI - JARI KLX</v>
          </cell>
          <cell r="D515" t="str">
            <v>SET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O515">
            <v>0</v>
          </cell>
          <cell r="P515">
            <v>0</v>
          </cell>
        </row>
        <row r="516">
          <cell r="B516" t="str">
            <v>12630060712014</v>
          </cell>
          <cell r="C516" t="str">
            <v>LINGKAR KLX</v>
          </cell>
          <cell r="D516" t="str">
            <v>BH</v>
          </cell>
          <cell r="E516">
            <v>3</v>
          </cell>
          <cell r="F516">
            <v>552000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3</v>
          </cell>
          <cell r="L516">
            <v>552000</v>
          </cell>
          <cell r="M516">
            <v>184000</v>
          </cell>
          <cell r="O516">
            <v>3</v>
          </cell>
          <cell r="P516">
            <v>552000</v>
          </cell>
        </row>
        <row r="517">
          <cell r="B517" t="str">
            <v>12630060720015</v>
          </cell>
          <cell r="C517" t="str">
            <v>TROMOL KLX 150</v>
          </cell>
          <cell r="D517" t="str">
            <v>BH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O517">
            <v>0</v>
          </cell>
          <cell r="P517">
            <v>0</v>
          </cell>
        </row>
        <row r="518">
          <cell r="B518" t="str">
            <v>12630060702016</v>
          </cell>
          <cell r="C518" t="str">
            <v>BATTERAY BASAH  YTX7L-BS 12V</v>
          </cell>
          <cell r="D518" t="str">
            <v>BH</v>
          </cell>
          <cell r="E518">
            <v>1</v>
          </cell>
          <cell r="F518">
            <v>185000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1</v>
          </cell>
          <cell r="L518">
            <v>185000</v>
          </cell>
          <cell r="M518">
            <v>185000</v>
          </cell>
          <cell r="O518">
            <v>1</v>
          </cell>
          <cell r="P518">
            <v>185000</v>
          </cell>
        </row>
        <row r="520">
          <cell r="C520" t="str">
            <v>SUB TOTAL</v>
          </cell>
          <cell r="E520">
            <v>63</v>
          </cell>
          <cell r="F520">
            <v>6304755.2381818173</v>
          </cell>
          <cell r="G520">
            <v>0</v>
          </cell>
          <cell r="H520">
            <v>0</v>
          </cell>
          <cell r="I520">
            <v>5</v>
          </cell>
          <cell r="J520">
            <v>712104.39</v>
          </cell>
          <cell r="K520">
            <v>58</v>
          </cell>
          <cell r="L520">
            <v>5592650.8481818177</v>
          </cell>
          <cell r="O520">
            <v>63</v>
          </cell>
          <cell r="P520">
            <v>6304755.2381818173</v>
          </cell>
        </row>
        <row r="521">
          <cell r="B521">
            <v>12630060800000</v>
          </cell>
          <cell r="C521" t="str">
            <v>SUKU CADANG CHAINSAW</v>
          </cell>
          <cell r="O521">
            <v>0</v>
          </cell>
          <cell r="P521">
            <v>0</v>
          </cell>
        </row>
        <row r="522">
          <cell r="B522" t="str">
            <v>12630060803001</v>
          </cell>
          <cell r="C522" t="str">
            <v>CHAINSAW</v>
          </cell>
          <cell r="D522" t="str">
            <v>UNIT</v>
          </cell>
          <cell r="E522">
            <v>1</v>
          </cell>
          <cell r="F522">
            <v>140000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1</v>
          </cell>
          <cell r="L522">
            <v>140000</v>
          </cell>
          <cell r="M522">
            <v>140000</v>
          </cell>
          <cell r="O522">
            <v>1</v>
          </cell>
          <cell r="P522">
            <v>140000</v>
          </cell>
        </row>
        <row r="523">
          <cell r="B523" t="str">
            <v>12630060802002</v>
          </cell>
          <cell r="C523" t="str">
            <v>BAR CHAINSAW UK. 34</v>
          </cell>
          <cell r="D523" t="str">
            <v>PCS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5">
          <cell r="C525" t="str">
            <v>SUB TOTAL</v>
          </cell>
          <cell r="E525">
            <v>1</v>
          </cell>
          <cell r="F525">
            <v>140000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1</v>
          </cell>
          <cell r="L525">
            <v>140000</v>
          </cell>
          <cell r="O525">
            <v>1</v>
          </cell>
          <cell r="P525">
            <v>140000</v>
          </cell>
        </row>
        <row r="526">
          <cell r="B526">
            <v>12630060900000</v>
          </cell>
          <cell r="C526" t="str">
            <v>SUKU CADANG MESIN POMPA AIR</v>
          </cell>
          <cell r="O526">
            <v>0</v>
          </cell>
          <cell r="P526">
            <v>0</v>
          </cell>
        </row>
        <row r="527">
          <cell r="B527" t="str">
            <v>12630060916001</v>
          </cell>
          <cell r="C527" t="str">
            <v>POMPA AIR</v>
          </cell>
          <cell r="D527" t="str">
            <v>UNIT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O528">
            <v>0</v>
          </cell>
          <cell r="P528">
            <v>0</v>
          </cell>
        </row>
        <row r="529">
          <cell r="C529" t="str">
            <v>SUB TOTAL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</row>
        <row r="530">
          <cell r="B530">
            <v>12630061000000</v>
          </cell>
          <cell r="C530" t="str">
            <v>SUKU CADANG MESIN PERAHU</v>
          </cell>
          <cell r="O530">
            <v>0</v>
          </cell>
          <cell r="P530">
            <v>0</v>
          </cell>
        </row>
        <row r="531">
          <cell r="B531" t="str">
            <v>12630061013001</v>
          </cell>
          <cell r="C531" t="str">
            <v>MESIN HONDA GX 390</v>
          </cell>
          <cell r="D531" t="str">
            <v>UNIT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O531">
            <v>0</v>
          </cell>
          <cell r="P531">
            <v>0</v>
          </cell>
        </row>
        <row r="532">
          <cell r="B532" t="str">
            <v>12630061013002</v>
          </cell>
          <cell r="C532" t="str">
            <v>MESIN HONDA GX 390 (REPERASI)</v>
          </cell>
          <cell r="D532" t="str">
            <v>KALI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O532">
            <v>0</v>
          </cell>
          <cell r="P532">
            <v>0</v>
          </cell>
        </row>
        <row r="533">
          <cell r="B533" t="str">
            <v>12630061020003</v>
          </cell>
          <cell r="C533" t="str">
            <v>TALI STATER</v>
          </cell>
          <cell r="D533" t="str">
            <v>MTR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O533">
            <v>0</v>
          </cell>
          <cell r="P533">
            <v>0</v>
          </cell>
        </row>
        <row r="534">
          <cell r="B534" t="str">
            <v>12630061011004</v>
          </cell>
          <cell r="C534" t="str">
            <v>KIPAS MESIN ROBIN</v>
          </cell>
          <cell r="D534" t="str">
            <v>BH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O535">
            <v>0</v>
          </cell>
          <cell r="P535">
            <v>0</v>
          </cell>
        </row>
        <row r="536">
          <cell r="C536" t="str">
            <v>SUB TOTAL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</row>
        <row r="537">
          <cell r="B537">
            <v>12630061100000</v>
          </cell>
          <cell r="C537" t="str">
            <v>SUKU CADANG ALAT BERAT LAINNYA</v>
          </cell>
        </row>
        <row r="538">
          <cell r="B538" t="str">
            <v>12630061106001</v>
          </cell>
          <cell r="C538" t="str">
            <v>FINAL DRIVE HP 426</v>
          </cell>
          <cell r="D538" t="str">
            <v>PCS</v>
          </cell>
          <cell r="E538">
            <v>7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7</v>
          </cell>
          <cell r="L538">
            <v>0</v>
          </cell>
          <cell r="M538">
            <v>0</v>
          </cell>
          <cell r="O538">
            <v>7</v>
          </cell>
          <cell r="P538">
            <v>0</v>
          </cell>
        </row>
        <row r="539">
          <cell r="B539" t="str">
            <v>12630061106002</v>
          </cell>
          <cell r="C539" t="str">
            <v>FINAL DRIVE HP 427</v>
          </cell>
          <cell r="D539" t="str">
            <v>PCS</v>
          </cell>
          <cell r="E539">
            <v>1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1</v>
          </cell>
          <cell r="L539">
            <v>0</v>
          </cell>
          <cell r="M539">
            <v>0</v>
          </cell>
          <cell r="O539">
            <v>1</v>
          </cell>
          <cell r="P539">
            <v>0</v>
          </cell>
        </row>
        <row r="540">
          <cell r="B540" t="str">
            <v>12630061108003</v>
          </cell>
          <cell r="C540" t="str">
            <v>HYDROLIC OIL FILTER IR-0777</v>
          </cell>
          <cell r="D540" t="str">
            <v>PCS</v>
          </cell>
          <cell r="E540">
            <v>2</v>
          </cell>
          <cell r="F540">
            <v>1277232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2</v>
          </cell>
          <cell r="L540">
            <v>1277232</v>
          </cell>
          <cell r="M540">
            <v>638616</v>
          </cell>
          <cell r="O540">
            <v>2</v>
          </cell>
          <cell r="P540">
            <v>1277232</v>
          </cell>
        </row>
        <row r="541">
          <cell r="B541" t="str">
            <v>12630061108004</v>
          </cell>
          <cell r="C541" t="str">
            <v>HYDROLIC OIL FILTER 093-7521</v>
          </cell>
          <cell r="D541" t="str">
            <v>PCS</v>
          </cell>
          <cell r="E541">
            <v>2</v>
          </cell>
          <cell r="F541">
            <v>564135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2</v>
          </cell>
          <cell r="L541">
            <v>564135</v>
          </cell>
          <cell r="M541">
            <v>282067.5</v>
          </cell>
          <cell r="O541">
            <v>2</v>
          </cell>
          <cell r="P541">
            <v>564135</v>
          </cell>
        </row>
        <row r="542">
          <cell r="B542" t="str">
            <v>12630061108005</v>
          </cell>
          <cell r="C542" t="str">
            <v>HYDROLIC OIL FILTER 5I-8670X</v>
          </cell>
          <cell r="D542" t="str">
            <v>PCS</v>
          </cell>
          <cell r="E542">
            <v>4</v>
          </cell>
          <cell r="F542">
            <v>3132096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4</v>
          </cell>
          <cell r="L542">
            <v>3132096</v>
          </cell>
          <cell r="M542">
            <v>783024</v>
          </cell>
          <cell r="O542">
            <v>4</v>
          </cell>
          <cell r="P542">
            <v>3132096</v>
          </cell>
        </row>
        <row r="543">
          <cell r="B543" t="str">
            <v>12630061105006</v>
          </cell>
          <cell r="C543" t="str">
            <v>ELEMENT TRANSMISION 343-4464</v>
          </cell>
          <cell r="D543" t="str">
            <v>PCS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O543">
            <v>0</v>
          </cell>
          <cell r="P543">
            <v>0</v>
          </cell>
        </row>
        <row r="544">
          <cell r="B544" t="str">
            <v>12630061115007</v>
          </cell>
          <cell r="C544" t="str">
            <v>OIL SEAL 620-8678</v>
          </cell>
          <cell r="D544" t="str">
            <v>PCS</v>
          </cell>
          <cell r="E544">
            <v>6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6</v>
          </cell>
          <cell r="L544">
            <v>0</v>
          </cell>
          <cell r="M544">
            <v>0</v>
          </cell>
          <cell r="O544">
            <v>6</v>
          </cell>
          <cell r="P544">
            <v>0</v>
          </cell>
        </row>
        <row r="545">
          <cell r="B545" t="str">
            <v>12630061116008</v>
          </cell>
          <cell r="C545" t="str">
            <v>PACKING 357781</v>
          </cell>
          <cell r="D545" t="str">
            <v>PCS</v>
          </cell>
          <cell r="E545">
            <v>2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2</v>
          </cell>
          <cell r="L545">
            <v>0</v>
          </cell>
          <cell r="M545">
            <v>0</v>
          </cell>
          <cell r="O545">
            <v>2</v>
          </cell>
          <cell r="P545">
            <v>0</v>
          </cell>
        </row>
        <row r="546">
          <cell r="B546" t="str">
            <v>12630061102009</v>
          </cell>
          <cell r="C546" t="str">
            <v>BREATHER 96-5127</v>
          </cell>
          <cell r="D546" t="str">
            <v>PCS</v>
          </cell>
          <cell r="E546">
            <v>1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1</v>
          </cell>
          <cell r="L546">
            <v>0</v>
          </cell>
          <cell r="M546">
            <v>0</v>
          </cell>
          <cell r="O546">
            <v>1</v>
          </cell>
          <cell r="P546">
            <v>0</v>
          </cell>
        </row>
        <row r="547">
          <cell r="B547" t="str">
            <v>12630061102010</v>
          </cell>
          <cell r="C547" t="str">
            <v>BAUT + MUR IS-1860</v>
          </cell>
          <cell r="D547" t="str">
            <v>PCS</v>
          </cell>
          <cell r="E547">
            <v>4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4</v>
          </cell>
          <cell r="L547">
            <v>0</v>
          </cell>
          <cell r="M547">
            <v>0</v>
          </cell>
          <cell r="O547">
            <v>4</v>
          </cell>
          <cell r="P547">
            <v>0</v>
          </cell>
        </row>
        <row r="548">
          <cell r="B548" t="str">
            <v>12630061119011</v>
          </cell>
          <cell r="C548" t="str">
            <v>SEAL 3J1907</v>
          </cell>
          <cell r="D548" t="str">
            <v>PCS</v>
          </cell>
          <cell r="E548">
            <v>1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1</v>
          </cell>
          <cell r="L548">
            <v>0</v>
          </cell>
          <cell r="M548">
            <v>0</v>
          </cell>
          <cell r="O548">
            <v>1</v>
          </cell>
          <cell r="P548">
            <v>0</v>
          </cell>
        </row>
        <row r="549">
          <cell r="B549" t="str">
            <v>12630061106012</v>
          </cell>
          <cell r="C549" t="str">
            <v>FUEL FILTER IR-0751</v>
          </cell>
          <cell r="D549" t="str">
            <v>PCS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O549">
            <v>0</v>
          </cell>
          <cell r="P549">
            <v>0</v>
          </cell>
        </row>
        <row r="550">
          <cell r="B550" t="str">
            <v>12630061101013</v>
          </cell>
          <cell r="C550" t="str">
            <v>AIR FILTER 6I-2501</v>
          </cell>
          <cell r="D550" t="str">
            <v>PCS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O550">
            <v>0</v>
          </cell>
          <cell r="P550">
            <v>0</v>
          </cell>
        </row>
        <row r="551">
          <cell r="B551" t="str">
            <v>12630061101014</v>
          </cell>
          <cell r="C551" t="str">
            <v>AIR FILTER 131-8822</v>
          </cell>
          <cell r="D551" t="str">
            <v>PCS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O551">
            <v>0</v>
          </cell>
          <cell r="P551">
            <v>0</v>
          </cell>
        </row>
        <row r="552">
          <cell r="B552" t="str">
            <v>12630061123015</v>
          </cell>
          <cell r="C552" t="str">
            <v>WATER SPARATOR 438-5386</v>
          </cell>
          <cell r="D552" t="str">
            <v>PCS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O552">
            <v>0</v>
          </cell>
          <cell r="P552">
            <v>0</v>
          </cell>
        </row>
        <row r="553">
          <cell r="B553" t="str">
            <v>12630061101016</v>
          </cell>
          <cell r="C553" t="str">
            <v>AIR FILTER 6I-2502</v>
          </cell>
          <cell r="D553" t="str">
            <v>PCS</v>
          </cell>
          <cell r="E553">
            <v>2</v>
          </cell>
          <cell r="F553">
            <v>750651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2</v>
          </cell>
          <cell r="L553">
            <v>750651</v>
          </cell>
          <cell r="M553">
            <v>375325.5</v>
          </cell>
          <cell r="O553">
            <v>2</v>
          </cell>
          <cell r="P553">
            <v>750651</v>
          </cell>
        </row>
        <row r="554">
          <cell r="B554" t="str">
            <v>12630061105017</v>
          </cell>
          <cell r="C554" t="str">
            <v>ENGINE OIL FILER IR-1808</v>
          </cell>
          <cell r="D554" t="str">
            <v>PCS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O554">
            <v>0</v>
          </cell>
          <cell r="P554">
            <v>0</v>
          </cell>
        </row>
        <row r="555">
          <cell r="B555" t="str">
            <v>12630061105018</v>
          </cell>
          <cell r="C555" t="str">
            <v>ELEMENT AS 179-9806</v>
          </cell>
          <cell r="D555" t="str">
            <v>PCS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O555">
            <v>0</v>
          </cell>
          <cell r="P555">
            <v>0</v>
          </cell>
        </row>
        <row r="556">
          <cell r="B556" t="str">
            <v>12630061123019</v>
          </cell>
          <cell r="C556" t="str">
            <v>WATER SPARATOR 151-2409</v>
          </cell>
          <cell r="D556" t="str">
            <v>PCS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O556">
            <v>0</v>
          </cell>
          <cell r="P556">
            <v>0</v>
          </cell>
        </row>
        <row r="557">
          <cell r="B557" t="str">
            <v>12630061106020</v>
          </cell>
          <cell r="C557" t="str">
            <v>FUEL FILTER IR-0762</v>
          </cell>
          <cell r="D557" t="str">
            <v>PCS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O557">
            <v>0</v>
          </cell>
          <cell r="P557">
            <v>0</v>
          </cell>
        </row>
        <row r="558">
          <cell r="B558" t="str">
            <v>12630061106021</v>
          </cell>
          <cell r="C558" t="str">
            <v>FUEL FILTER IR-0750</v>
          </cell>
          <cell r="D558" t="str">
            <v>PCS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O558">
            <v>0</v>
          </cell>
          <cell r="P558">
            <v>0</v>
          </cell>
        </row>
        <row r="559">
          <cell r="B559" t="str">
            <v>12630061101022</v>
          </cell>
          <cell r="C559" t="str">
            <v>AIR FILTER 131-8821</v>
          </cell>
          <cell r="D559" t="str">
            <v>PCS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O559">
            <v>0</v>
          </cell>
          <cell r="P559">
            <v>0</v>
          </cell>
        </row>
        <row r="560">
          <cell r="B560" t="str">
            <v>12630061105023</v>
          </cell>
          <cell r="C560" t="str">
            <v>ELEMENT AS 328-3655</v>
          </cell>
          <cell r="D560" t="str">
            <v>PCS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O560">
            <v>0</v>
          </cell>
          <cell r="P560">
            <v>0</v>
          </cell>
        </row>
        <row r="561">
          <cell r="B561" t="str">
            <v>12630061105024</v>
          </cell>
          <cell r="C561" t="str">
            <v>ENGINE OIL FILTER IR-0739</v>
          </cell>
          <cell r="D561" t="str">
            <v>PCS</v>
          </cell>
          <cell r="E561">
            <v>1</v>
          </cell>
          <cell r="F561">
            <v>0</v>
          </cell>
          <cell r="G561">
            <v>0</v>
          </cell>
          <cell r="H561">
            <v>0</v>
          </cell>
          <cell r="I561">
            <v>1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O561">
            <v>1</v>
          </cell>
          <cell r="P561">
            <v>0</v>
          </cell>
        </row>
        <row r="562">
          <cell r="B562" t="str">
            <v>12630061102025</v>
          </cell>
          <cell r="C562" t="str">
            <v>BATTERAY KERING NF 200 AMP</v>
          </cell>
          <cell r="D562" t="str">
            <v>PCS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O562">
            <v>0</v>
          </cell>
          <cell r="P562">
            <v>0</v>
          </cell>
        </row>
        <row r="563">
          <cell r="B563" t="str">
            <v>12630061102026</v>
          </cell>
          <cell r="C563" t="str">
            <v>BATTERAY BASAH N 100   12.VOLT</v>
          </cell>
          <cell r="D563" t="str">
            <v>BH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O563">
            <v>0</v>
          </cell>
          <cell r="P563">
            <v>0</v>
          </cell>
        </row>
        <row r="564">
          <cell r="B564" t="str">
            <v>12630061119027</v>
          </cell>
          <cell r="C564" t="str">
            <v>SWITCH AS - MA  241-8368</v>
          </cell>
          <cell r="D564" t="str">
            <v>BH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O564">
            <v>0</v>
          </cell>
          <cell r="P564">
            <v>0</v>
          </cell>
        </row>
        <row r="566">
          <cell r="C566" t="str">
            <v>SUB TOTAL</v>
          </cell>
          <cell r="E566">
            <v>33</v>
          </cell>
          <cell r="F566">
            <v>5724114</v>
          </cell>
          <cell r="G566">
            <v>0</v>
          </cell>
          <cell r="H566">
            <v>0</v>
          </cell>
          <cell r="I566">
            <v>1</v>
          </cell>
          <cell r="J566">
            <v>0</v>
          </cell>
          <cell r="K566">
            <v>32</v>
          </cell>
          <cell r="L566">
            <v>5724114</v>
          </cell>
          <cell r="O566">
            <v>33</v>
          </cell>
          <cell r="P566">
            <v>5724114</v>
          </cell>
        </row>
        <row r="567">
          <cell r="B567">
            <v>12630061200000</v>
          </cell>
          <cell r="C567" t="str">
            <v>SUKU CADANG MESIN GENSET YANMAR S230</v>
          </cell>
          <cell r="O567">
            <v>0</v>
          </cell>
          <cell r="P567">
            <v>0</v>
          </cell>
        </row>
        <row r="568">
          <cell r="B568" t="str">
            <v>12630061215001</v>
          </cell>
          <cell r="C568" t="str">
            <v>OIL FILTER</v>
          </cell>
          <cell r="D568" t="str">
            <v>PCS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O568">
            <v>0</v>
          </cell>
          <cell r="P568">
            <v>0</v>
          </cell>
        </row>
        <row r="569">
          <cell r="B569" t="str">
            <v>12630061206002</v>
          </cell>
          <cell r="C569" t="str">
            <v>FUEL FILTER</v>
          </cell>
          <cell r="D569" t="str">
            <v>PCS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O570">
            <v>0</v>
          </cell>
          <cell r="P570">
            <v>0</v>
          </cell>
        </row>
        <row r="571">
          <cell r="C571" t="str">
            <v>SUB TOTAL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</row>
        <row r="572">
          <cell r="B572">
            <v>12630061300000</v>
          </cell>
          <cell r="C572" t="str">
            <v>SUKU CADANG MESIN GENSET KRISBOW</v>
          </cell>
          <cell r="O572">
            <v>0</v>
          </cell>
          <cell r="P572">
            <v>0</v>
          </cell>
        </row>
        <row r="573">
          <cell r="B573" t="str">
            <v>12630061313001</v>
          </cell>
          <cell r="C573" t="str">
            <v>MESIN GENSET 7,7 KVA</v>
          </cell>
          <cell r="D573" t="str">
            <v>UNIT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</row>
        <row r="574">
          <cell r="O574">
            <v>0</v>
          </cell>
          <cell r="P574">
            <v>0</v>
          </cell>
        </row>
        <row r="575">
          <cell r="C575" t="str">
            <v>SUB TOTAL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</row>
        <row r="576">
          <cell r="B576">
            <v>12630061400000</v>
          </cell>
          <cell r="C576" t="str">
            <v>SUKU CADANG DUMP TRUCK ACTROSS 4043 AK</v>
          </cell>
          <cell r="O576">
            <v>0</v>
          </cell>
          <cell r="P576">
            <v>0</v>
          </cell>
        </row>
        <row r="577">
          <cell r="B577" t="str">
            <v>12630061402001</v>
          </cell>
          <cell r="C577" t="str">
            <v>BHUSING STABILIZER</v>
          </cell>
          <cell r="D577" t="str">
            <v>BH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O578">
            <v>0</v>
          </cell>
          <cell r="P578">
            <v>0</v>
          </cell>
        </row>
        <row r="579">
          <cell r="C579" t="str">
            <v>SUB TOTAL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O579">
            <v>0</v>
          </cell>
          <cell r="P579">
            <v>0</v>
          </cell>
        </row>
        <row r="580">
          <cell r="C580" t="str">
            <v>TOTAL</v>
          </cell>
          <cell r="E580">
            <v>201</v>
          </cell>
          <cell r="F580">
            <v>53380396.628181823</v>
          </cell>
          <cell r="G580">
            <v>2</v>
          </cell>
          <cell r="H580">
            <v>1900000</v>
          </cell>
          <cell r="I580">
            <v>12</v>
          </cell>
          <cell r="J580">
            <v>3559127.3899999997</v>
          </cell>
          <cell r="K580">
            <v>191</v>
          </cell>
          <cell r="L580">
            <v>51721269.238181815</v>
          </cell>
          <cell r="O580">
            <v>201</v>
          </cell>
          <cell r="P580">
            <v>53380396.628181823</v>
          </cell>
        </row>
        <row r="581">
          <cell r="B581">
            <v>12630070000000</v>
          </cell>
          <cell r="C581" t="str">
            <v>ALAT PEMBIBITAN</v>
          </cell>
          <cell r="O581">
            <v>0</v>
          </cell>
          <cell r="P581">
            <v>0</v>
          </cell>
        </row>
        <row r="582">
          <cell r="B582" t="str">
            <v>12630070016001</v>
          </cell>
          <cell r="C582" t="str">
            <v>POLYBAG UK 10 X 17</v>
          </cell>
          <cell r="D582" t="str">
            <v>KG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O582">
            <v>0</v>
          </cell>
          <cell r="P582">
            <v>0</v>
          </cell>
        </row>
        <row r="583">
          <cell r="B583" t="str">
            <v>12630070011002</v>
          </cell>
          <cell r="C583" t="str">
            <v>KNAPSACK (SOLO)</v>
          </cell>
          <cell r="D583" t="str">
            <v>BH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O583">
            <v>0</v>
          </cell>
          <cell r="P583">
            <v>0</v>
          </cell>
        </row>
        <row r="584">
          <cell r="B584" t="str">
            <v>12630070016003</v>
          </cell>
          <cell r="C584" t="str">
            <v>POLYBAG UK 10 X 15</v>
          </cell>
          <cell r="D584" t="str">
            <v>KG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O584">
            <v>0</v>
          </cell>
          <cell r="P584">
            <v>0</v>
          </cell>
        </row>
        <row r="585">
          <cell r="B585" t="str">
            <v>12630070016004</v>
          </cell>
          <cell r="C585" t="str">
            <v>POLYBAG UK 12 X 17</v>
          </cell>
          <cell r="D585" t="str">
            <v>KG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</row>
        <row r="586">
          <cell r="B586"/>
          <cell r="O586">
            <v>0</v>
          </cell>
          <cell r="P586">
            <v>0</v>
          </cell>
        </row>
        <row r="587">
          <cell r="C587" t="str">
            <v>SUB TOTAL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O587">
            <v>0</v>
          </cell>
          <cell r="P587">
            <v>0</v>
          </cell>
        </row>
        <row r="588">
          <cell r="C588" t="str">
            <v>TOTAL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O588">
            <v>11068.5</v>
          </cell>
          <cell r="P588">
            <v>102913410.13299938</v>
          </cell>
        </row>
        <row r="589">
          <cell r="C589" t="str">
            <v>GRAND TOTAL</v>
          </cell>
          <cell r="E589">
            <v>11068.5</v>
          </cell>
          <cell r="F589">
            <v>102904410.07299937</v>
          </cell>
          <cell r="G589">
            <v>938</v>
          </cell>
          <cell r="H589">
            <v>18807408</v>
          </cell>
          <cell r="I589">
            <v>1075</v>
          </cell>
          <cell r="J589">
            <v>21207887.789999999</v>
          </cell>
          <cell r="K589">
            <v>10931.5</v>
          </cell>
          <cell r="L589">
            <v>100503930.28299937</v>
          </cell>
          <cell r="O589">
            <v>11068.5</v>
          </cell>
          <cell r="P589">
            <v>102913410.13299938</v>
          </cell>
        </row>
        <row r="591">
          <cell r="K591" t="str">
            <v>Muara Tagelang, 29 Februari 2016</v>
          </cell>
        </row>
        <row r="592">
          <cell r="B592" t="str">
            <v>Diketahui Oleh,</v>
          </cell>
          <cell r="E592" t="str">
            <v xml:space="preserve"> Diperiksa Oleh,</v>
          </cell>
          <cell r="K592" t="str">
            <v>Dilaporkan Oleh,</v>
          </cell>
        </row>
        <row r="597">
          <cell r="B597" t="str">
            <v>Ir. Heru Iskandar</v>
          </cell>
          <cell r="E597" t="str">
            <v>Adi Kurniawan M</v>
          </cell>
          <cell r="K597" t="str">
            <v>Sardencis</v>
          </cell>
        </row>
        <row r="598">
          <cell r="B598" t="str">
            <v>Manager HTI</v>
          </cell>
          <cell r="E598" t="str">
            <v xml:space="preserve"> KTU</v>
          </cell>
          <cell r="K598" t="str">
            <v>Ka. Logistik &amp; Umum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"/>
      <sheetName val="Sumda1"/>
    </sheetNames>
    <sheetDataSet>
      <sheetData sheetId="0" refreshError="1">
        <row r="3">
          <cell r="B3" t="str">
            <v>P00-003</v>
          </cell>
          <cell r="C3" t="str">
            <v>ST Waste AMK 8</v>
          </cell>
          <cell r="D3" t="str">
            <v>Closed</v>
          </cell>
          <cell r="E3" t="str">
            <v>Operations</v>
          </cell>
          <cell r="F3" t="str">
            <v>Dan Powell</v>
          </cell>
          <cell r="G3" t="str">
            <v>Kwok Seng Hwa</v>
          </cell>
          <cell r="J3">
            <v>37087</v>
          </cell>
        </row>
        <row r="4">
          <cell r="B4" t="str">
            <v>P00-008</v>
          </cell>
          <cell r="C4" t="str">
            <v>DI CO,LTD Korea</v>
          </cell>
          <cell r="D4" t="str">
            <v>Active</v>
          </cell>
          <cell r="E4" t="str">
            <v>Project</v>
          </cell>
          <cell r="F4" t="str">
            <v>Dan Powell</v>
          </cell>
          <cell r="G4" t="str">
            <v>May Png</v>
          </cell>
          <cell r="H4" t="str">
            <v>Koh Wai Keat</v>
          </cell>
          <cell r="I4">
            <v>36737</v>
          </cell>
        </row>
        <row r="5">
          <cell r="B5" t="str">
            <v>P00-009</v>
          </cell>
          <cell r="C5" t="str">
            <v>CSM FAB7 Waste</v>
          </cell>
          <cell r="D5" t="str">
            <v>Active</v>
          </cell>
          <cell r="E5" t="str">
            <v>Engineering</v>
          </cell>
          <cell r="F5" t="str">
            <v>Todd Hook</v>
          </cell>
          <cell r="G5" t="str">
            <v>Todd Hook</v>
          </cell>
          <cell r="H5" t="str">
            <v>Mehbub Khan</v>
          </cell>
        </row>
        <row r="6">
          <cell r="B6" t="str">
            <v>P00-010</v>
          </cell>
          <cell r="C6" t="str">
            <v>CSM FAB7 UPW</v>
          </cell>
          <cell r="D6" t="str">
            <v>Active</v>
          </cell>
          <cell r="E6" t="str">
            <v>Process &amp; Application</v>
          </cell>
          <cell r="F6" t="str">
            <v>Gary Sowinski</v>
          </cell>
          <cell r="G6" t="str">
            <v>Thomas Fulde</v>
          </cell>
        </row>
        <row r="7">
          <cell r="B7" t="str">
            <v>P00-011</v>
          </cell>
          <cell r="C7" t="str">
            <v>CNOOC</v>
          </cell>
          <cell r="D7" t="str">
            <v>Active</v>
          </cell>
          <cell r="E7" t="str">
            <v>Project</v>
          </cell>
          <cell r="F7" t="str">
            <v>Dan Powell</v>
          </cell>
          <cell r="G7" t="str">
            <v>Lum Pui Kee ( P.K.Lum )</v>
          </cell>
          <cell r="J7">
            <v>37195</v>
          </cell>
        </row>
        <row r="8">
          <cell r="B8" t="str">
            <v>P00-016</v>
          </cell>
          <cell r="C8" t="str">
            <v>Mobil Asia Pac</v>
          </cell>
          <cell r="D8" t="str">
            <v>Active</v>
          </cell>
          <cell r="E8" t="str">
            <v>Project</v>
          </cell>
          <cell r="F8" t="str">
            <v>Dan Powell</v>
          </cell>
          <cell r="G8" t="str">
            <v>H.S.Mann</v>
          </cell>
          <cell r="J8">
            <v>36960</v>
          </cell>
        </row>
        <row r="9">
          <cell r="B9" t="str">
            <v>P00-019</v>
          </cell>
          <cell r="C9" t="str">
            <v>DI Corpn / Jindo</v>
          </cell>
          <cell r="D9" t="str">
            <v>Active</v>
          </cell>
          <cell r="E9" t="str">
            <v>Project</v>
          </cell>
          <cell r="F9" t="str">
            <v>Dan Powell</v>
          </cell>
          <cell r="G9" t="str">
            <v>May Png</v>
          </cell>
          <cell r="J9">
            <v>37256</v>
          </cell>
        </row>
        <row r="10">
          <cell r="B10" t="str">
            <v>P00-021</v>
          </cell>
          <cell r="C10" t="str">
            <v>CSM Fab 7 - Chem</v>
          </cell>
          <cell r="D10" t="str">
            <v>Active</v>
          </cell>
          <cell r="E10" t="str">
            <v xml:space="preserve">S'pore Engrg.Center </v>
          </cell>
          <cell r="F10" t="str">
            <v>Dan Kettler</v>
          </cell>
          <cell r="G10" t="str">
            <v>Dan Kettler</v>
          </cell>
          <cell r="H10" t="str">
            <v>Anthony Pink</v>
          </cell>
        </row>
        <row r="11">
          <cell r="B11" t="str">
            <v>P00-022</v>
          </cell>
          <cell r="C11" t="str">
            <v>Jacobs-Lend Lease</v>
          </cell>
          <cell r="D11" t="str">
            <v>Active</v>
          </cell>
          <cell r="E11" t="str">
            <v>Kinetics</v>
          </cell>
          <cell r="F11" t="str">
            <v xml:space="preserve">Collin Jenkins </v>
          </cell>
          <cell r="G11" t="str">
            <v xml:space="preserve">Collin Jenkins </v>
          </cell>
        </row>
        <row r="12">
          <cell r="B12" t="str">
            <v>P00-030</v>
          </cell>
          <cell r="C12" t="str">
            <v>ST Micro AMK6 Phase 2</v>
          </cell>
          <cell r="D12" t="str">
            <v>Active</v>
          </cell>
          <cell r="E12" t="str">
            <v>Process &amp; Application</v>
          </cell>
          <cell r="F12" t="str">
            <v>Dan Powell</v>
          </cell>
          <cell r="G12" t="str">
            <v>Zhou Ke- Ke</v>
          </cell>
          <cell r="J12">
            <v>37134</v>
          </cell>
        </row>
        <row r="13">
          <cell r="B13" t="str">
            <v>P00-031</v>
          </cell>
          <cell r="C13" t="str">
            <v>Swift Semiconductor</v>
          </cell>
          <cell r="D13" t="str">
            <v>Active</v>
          </cell>
          <cell r="E13" t="str">
            <v xml:space="preserve">S'pore Engrg.Center </v>
          </cell>
          <cell r="F13" t="str">
            <v>Gary Sowinski</v>
          </cell>
          <cell r="G13" t="str">
            <v>Gary Sowinski</v>
          </cell>
        </row>
        <row r="14">
          <cell r="B14" t="str">
            <v>P00-032</v>
          </cell>
          <cell r="C14" t="str">
            <v>Unisteel Tech- 50 gpm DI plant</v>
          </cell>
          <cell r="D14" t="str">
            <v>Active</v>
          </cell>
          <cell r="E14" t="str">
            <v>Operations</v>
          </cell>
          <cell r="F14" t="str">
            <v>Dan Powell</v>
          </cell>
          <cell r="G14" t="str">
            <v>Kwok Seng Hwa</v>
          </cell>
          <cell r="J14">
            <v>37042</v>
          </cell>
        </row>
        <row r="15">
          <cell r="B15" t="str">
            <v>P01-001</v>
          </cell>
          <cell r="C15" t="str">
            <v>Nidec Singapore</v>
          </cell>
          <cell r="D15" t="str">
            <v>Active</v>
          </cell>
          <cell r="E15" t="str">
            <v>Project</v>
          </cell>
          <cell r="F15" t="str">
            <v>Dan Powell</v>
          </cell>
          <cell r="G15" t="str">
            <v>Jennifer Tay</v>
          </cell>
          <cell r="J15">
            <v>37011</v>
          </cell>
        </row>
        <row r="16">
          <cell r="B16" t="str">
            <v>P01-003</v>
          </cell>
          <cell r="C16" t="str">
            <v>Sumiko LeadFrame-Upgrade of DI system</v>
          </cell>
          <cell r="D16" t="str">
            <v>Active</v>
          </cell>
          <cell r="E16" t="str">
            <v>Operations</v>
          </cell>
          <cell r="F16" t="str">
            <v>Dan Powell</v>
          </cell>
          <cell r="G16" t="str">
            <v>Kwok Seng Hwa</v>
          </cell>
          <cell r="J16">
            <v>37042</v>
          </cell>
        </row>
        <row r="17">
          <cell r="B17" t="str">
            <v>P01-004</v>
          </cell>
          <cell r="C17" t="str">
            <v>PT Enerkon</v>
          </cell>
          <cell r="D17" t="str">
            <v>Active</v>
          </cell>
          <cell r="E17" t="str">
            <v>Project</v>
          </cell>
          <cell r="F17" t="str">
            <v>Dan Powell</v>
          </cell>
          <cell r="G17" t="str">
            <v>Lum Pui Kee ( P.K.Lum )</v>
          </cell>
          <cell r="I17">
            <v>36951</v>
          </cell>
        </row>
        <row r="18">
          <cell r="B18" t="str">
            <v>P01-005</v>
          </cell>
          <cell r="C18" t="str">
            <v>Jacobs-Lend Lease/ Wyeth DI, USP, Domestic &amp; Waste</v>
          </cell>
          <cell r="D18" t="str">
            <v>Active</v>
          </cell>
          <cell r="E18" t="str">
            <v>Operations</v>
          </cell>
          <cell r="F18" t="str">
            <v>Dan Powell</v>
          </cell>
          <cell r="G18" t="str">
            <v>Kwok Seng Hwa</v>
          </cell>
          <cell r="J18">
            <v>37103</v>
          </cell>
        </row>
        <row r="19">
          <cell r="B19" t="str">
            <v>P01-006</v>
          </cell>
          <cell r="C19" t="str">
            <v>Schering Plough Ltd</v>
          </cell>
          <cell r="D19" t="str">
            <v>Active</v>
          </cell>
          <cell r="E19" t="str">
            <v>Project</v>
          </cell>
          <cell r="F19" t="str">
            <v>Dan Powell</v>
          </cell>
          <cell r="G19" t="str">
            <v>May Png</v>
          </cell>
        </row>
        <row r="20">
          <cell r="B20" t="str">
            <v>P01-007</v>
          </cell>
          <cell r="C20" t="str">
            <v>Quest Tech/ S'pore Poly</v>
          </cell>
          <cell r="D20" t="str">
            <v>Active</v>
          </cell>
          <cell r="E20" t="str">
            <v>Project</v>
          </cell>
          <cell r="F20" t="str">
            <v>Dan Powell</v>
          </cell>
          <cell r="G20" t="str">
            <v>Jennifer Tay</v>
          </cell>
          <cell r="J20">
            <v>37103</v>
          </cell>
        </row>
        <row r="21">
          <cell r="B21" t="str">
            <v>P01-009</v>
          </cell>
          <cell r="C21" t="str">
            <v>Quest Tech/ Akrion</v>
          </cell>
          <cell r="D21" t="str">
            <v>Active</v>
          </cell>
          <cell r="E21" t="str">
            <v>Project</v>
          </cell>
          <cell r="F21" t="str">
            <v>Dan Powell</v>
          </cell>
          <cell r="G21" t="str">
            <v>Patrick, Chua Hock Chuan</v>
          </cell>
          <cell r="J21" t="str">
            <v>On hold</v>
          </cell>
        </row>
        <row r="22">
          <cell r="B22" t="str">
            <v>P01-010</v>
          </cell>
          <cell r="C22" t="str">
            <v>Hyundai Electronics</v>
          </cell>
          <cell r="D22" t="str">
            <v>Active</v>
          </cell>
          <cell r="E22" t="str">
            <v xml:space="preserve">S'pore Engrg.Center </v>
          </cell>
          <cell r="F22" t="str">
            <v>Gary Sowinski</v>
          </cell>
          <cell r="G22" t="str">
            <v>Gary Sowinski</v>
          </cell>
        </row>
        <row r="23">
          <cell r="B23" t="str">
            <v>P01-012</v>
          </cell>
          <cell r="C23" t="str">
            <v>M+W Zander (Denslight)</v>
          </cell>
          <cell r="D23" t="str">
            <v>Active</v>
          </cell>
          <cell r="E23" t="str">
            <v>Project</v>
          </cell>
          <cell r="F23" t="str">
            <v>Dan Powell</v>
          </cell>
          <cell r="G23" t="str">
            <v>Patrick, Chua Hock Chuan</v>
          </cell>
          <cell r="J23">
            <v>37103</v>
          </cell>
        </row>
        <row r="24">
          <cell r="B24" t="str">
            <v>P01-013</v>
          </cell>
          <cell r="C24" t="str">
            <v>Kuem Young Int'l Inc</v>
          </cell>
          <cell r="D24" t="str">
            <v>Closed</v>
          </cell>
          <cell r="E24" t="str">
            <v>Project</v>
          </cell>
          <cell r="F24" t="str">
            <v>Dan Powell</v>
          </cell>
          <cell r="G24" t="str">
            <v>May Png</v>
          </cell>
          <cell r="J24">
            <v>37042</v>
          </cell>
        </row>
        <row r="25">
          <cell r="B25" t="str">
            <v>P01-014</v>
          </cell>
          <cell r="C25" t="str">
            <v>Unocal Serang A PWT</v>
          </cell>
          <cell r="D25" t="str">
            <v>Active</v>
          </cell>
          <cell r="E25" t="str">
            <v>Project</v>
          </cell>
          <cell r="F25" t="str">
            <v>Dan Powell</v>
          </cell>
          <cell r="G25" t="str">
            <v>Michael Wee</v>
          </cell>
          <cell r="J25">
            <v>37180</v>
          </cell>
        </row>
        <row r="26">
          <cell r="B26" t="str">
            <v>P01-015</v>
          </cell>
          <cell r="C26" t="str">
            <v>Siemens Demin Plant</v>
          </cell>
          <cell r="D26" t="str">
            <v>Active</v>
          </cell>
          <cell r="E26" t="str">
            <v>Process &amp; Application</v>
          </cell>
          <cell r="F26" t="str">
            <v>Dan Powell</v>
          </cell>
          <cell r="G26" t="str">
            <v>Zhou Ke- Ke</v>
          </cell>
          <cell r="J26">
            <v>37134</v>
          </cell>
        </row>
        <row r="27">
          <cell r="B27" t="str">
            <v>P01-016</v>
          </cell>
          <cell r="C27" t="str">
            <v>Tech North CMP Slurry</v>
          </cell>
          <cell r="D27" t="str">
            <v>Active</v>
          </cell>
          <cell r="E27" t="str">
            <v>Engineering</v>
          </cell>
          <cell r="F27" t="str">
            <v>Dan Powell</v>
          </cell>
          <cell r="G27" t="str">
            <v>Todd Hook</v>
          </cell>
          <cell r="J27">
            <v>37164</v>
          </cell>
        </row>
        <row r="28">
          <cell r="B28" t="str">
            <v>P01-017</v>
          </cell>
          <cell r="C28" t="str">
            <v>PT Abdi Bara Baja</v>
          </cell>
          <cell r="D28" t="str">
            <v>Active</v>
          </cell>
          <cell r="E28" t="str">
            <v>Project</v>
          </cell>
          <cell r="F28" t="str">
            <v>Dan Powell</v>
          </cell>
          <cell r="G28" t="str">
            <v>Jennifer Tay</v>
          </cell>
        </row>
        <row r="29">
          <cell r="B29" t="str">
            <v>P01-018</v>
          </cell>
          <cell r="C29" t="str">
            <v>M+W Zander/ Peregrine Semicond</v>
          </cell>
          <cell r="D29" t="str">
            <v>Active</v>
          </cell>
          <cell r="E29" t="str">
            <v>Project</v>
          </cell>
          <cell r="F29" t="str">
            <v>Dan Powell</v>
          </cell>
          <cell r="G29" t="str">
            <v>Jennifer Tay</v>
          </cell>
          <cell r="J29">
            <v>37114</v>
          </cell>
        </row>
        <row r="30">
          <cell r="B30" t="str">
            <v>P01-019</v>
          </cell>
          <cell r="C30" t="str">
            <v>Tech Semi-conductor</v>
          </cell>
          <cell r="D30" t="str">
            <v>Active</v>
          </cell>
          <cell r="E30" t="str">
            <v>Engineering</v>
          </cell>
          <cell r="F30" t="str">
            <v>Todd Hook</v>
          </cell>
          <cell r="G30" t="str">
            <v>Dave Stanek</v>
          </cell>
        </row>
        <row r="31">
          <cell r="B31" t="str">
            <v>P01-020</v>
          </cell>
          <cell r="C31" t="str">
            <v>Duraco Industries</v>
          </cell>
          <cell r="D31" t="str">
            <v>Active</v>
          </cell>
          <cell r="E31" t="str">
            <v>Project</v>
          </cell>
          <cell r="F31" t="str">
            <v>Dan Powell</v>
          </cell>
          <cell r="G31" t="str">
            <v>Go Say Ken</v>
          </cell>
          <cell r="J31">
            <v>37103</v>
          </cell>
        </row>
        <row r="32">
          <cell r="B32" t="str">
            <v>P01-021</v>
          </cell>
          <cell r="C32" t="str">
            <v>Natco/ Modec Elang Hydrocyclone Japan</v>
          </cell>
          <cell r="D32" t="str">
            <v>Active</v>
          </cell>
          <cell r="E32" t="str">
            <v>Project</v>
          </cell>
          <cell r="F32" t="str">
            <v>Dan Powell</v>
          </cell>
          <cell r="G32" t="str">
            <v>Jennifer Tay</v>
          </cell>
          <cell r="J32">
            <v>37103</v>
          </cell>
        </row>
        <row r="33">
          <cell r="B33" t="str">
            <v>P01-022</v>
          </cell>
          <cell r="C33" t="str">
            <v>PT Infineon Technologies</v>
          </cell>
          <cell r="D33" t="str">
            <v>Active</v>
          </cell>
          <cell r="E33" t="str">
            <v>HP - Project</v>
          </cell>
          <cell r="F33" t="str">
            <v>Dan Powell</v>
          </cell>
          <cell r="G33" t="str">
            <v>Roslan Ismail</v>
          </cell>
          <cell r="J33">
            <v>37087</v>
          </cell>
        </row>
        <row r="34">
          <cell r="B34" t="str">
            <v>P01-023</v>
          </cell>
          <cell r="C34" t="str">
            <v>Quest Tech (S'pore Poly)</v>
          </cell>
          <cell r="D34" t="str">
            <v>Active</v>
          </cell>
          <cell r="E34" t="str">
            <v>Project</v>
          </cell>
          <cell r="F34" t="str">
            <v>Dan Powell</v>
          </cell>
          <cell r="G34" t="str">
            <v>Patrick, Chua Hock Chuan</v>
          </cell>
          <cell r="J34">
            <v>37141</v>
          </cell>
        </row>
        <row r="35">
          <cell r="B35" t="str">
            <v>P01-024</v>
          </cell>
          <cell r="C35" t="str">
            <v>Ashland Chemical Co Korea</v>
          </cell>
          <cell r="D35" t="str">
            <v>Active</v>
          </cell>
          <cell r="E35" t="str">
            <v xml:space="preserve">Engineering </v>
          </cell>
          <cell r="F35" t="str">
            <v>Dan Powell</v>
          </cell>
          <cell r="G35" t="str">
            <v>Anil Jadhav</v>
          </cell>
          <cell r="H35" t="str">
            <v>Thomas Fulde</v>
          </cell>
          <cell r="I35">
            <v>37210</v>
          </cell>
        </row>
        <row r="36">
          <cell r="B36" t="str">
            <v>P01-025</v>
          </cell>
          <cell r="C36" t="str">
            <v>Unocal Attaka</v>
          </cell>
          <cell r="D36" t="str">
            <v>Active</v>
          </cell>
          <cell r="E36" t="str">
            <v>Sales Oil &amp; Gas</v>
          </cell>
          <cell r="F36" t="str">
            <v>Dan Powell</v>
          </cell>
          <cell r="G36" t="str">
            <v>Anthony Pink</v>
          </cell>
          <cell r="H36" t="str">
            <v>Handoko Wijaya</v>
          </cell>
          <cell r="I36">
            <v>37069</v>
          </cell>
        </row>
        <row r="37">
          <cell r="B37" t="str">
            <v>P01-026</v>
          </cell>
          <cell r="C37" t="str">
            <v>Caltex Duri</v>
          </cell>
          <cell r="D37" t="str">
            <v>Active</v>
          </cell>
          <cell r="E37" t="str">
            <v>Sales Oil &amp; Gas</v>
          </cell>
          <cell r="F37" t="str">
            <v>Dan Powell</v>
          </cell>
          <cell r="G37" t="str">
            <v>Anthony Pink</v>
          </cell>
          <cell r="H37" t="str">
            <v>Handoko Wijaya</v>
          </cell>
          <cell r="I37">
            <v>37103</v>
          </cell>
        </row>
        <row r="38">
          <cell r="B38" t="str">
            <v>P01-027</v>
          </cell>
          <cell r="C38" t="str">
            <v>Foster Wheeler</v>
          </cell>
          <cell r="D38" t="str">
            <v>Active</v>
          </cell>
          <cell r="E38" t="str">
            <v>Sales Oil &amp; Gas</v>
          </cell>
          <cell r="F38" t="str">
            <v>Dan Powell</v>
          </cell>
          <cell r="G38" t="str">
            <v>Anthony Pink</v>
          </cell>
          <cell r="H38" t="str">
            <v>Wui Mun Loy ( M.L.Wui )</v>
          </cell>
          <cell r="I38">
            <v>37116</v>
          </cell>
        </row>
        <row r="39">
          <cell r="B39" t="str">
            <v>P97-072</v>
          </cell>
          <cell r="C39" t="str">
            <v>Salcon Limited</v>
          </cell>
          <cell r="D39" t="str">
            <v>Closed</v>
          </cell>
          <cell r="E39" t="str">
            <v>Project</v>
          </cell>
          <cell r="F39" t="str">
            <v>Dan Powell</v>
          </cell>
          <cell r="G39" t="str">
            <v>Michael Wee</v>
          </cell>
          <cell r="J39">
            <v>37460</v>
          </cell>
        </row>
        <row r="40">
          <cell r="B40" t="str">
            <v>P98-062</v>
          </cell>
          <cell r="C40" t="str">
            <v>Sumiko</v>
          </cell>
          <cell r="D40" t="str">
            <v>Active</v>
          </cell>
          <cell r="E40" t="str">
            <v>Process &amp; Application</v>
          </cell>
          <cell r="F40" t="str">
            <v>Dan Powell</v>
          </cell>
          <cell r="G40" t="str">
            <v>Zhou Ke- Ke</v>
          </cell>
        </row>
        <row r="41">
          <cell r="B41" t="str">
            <v>P99-007</v>
          </cell>
          <cell r="C41" t="str">
            <v>IBM Storage</v>
          </cell>
          <cell r="D41" t="str">
            <v>Active</v>
          </cell>
          <cell r="E41"/>
          <cell r="F41" t="str">
            <v>Dan Powell</v>
          </cell>
        </row>
        <row r="42">
          <cell r="B42" t="str">
            <v>P99-013</v>
          </cell>
          <cell r="C42" t="str">
            <v>Kim Chuan</v>
          </cell>
          <cell r="D42" t="str">
            <v>Active</v>
          </cell>
          <cell r="E42" t="str">
            <v>Operations</v>
          </cell>
          <cell r="F42" t="str">
            <v>Dan Powell</v>
          </cell>
          <cell r="G42" t="str">
            <v>Kwok Seng Hwa</v>
          </cell>
          <cell r="J42">
            <v>37256</v>
          </cell>
        </row>
        <row r="43">
          <cell r="B43" t="str">
            <v>P99-014</v>
          </cell>
          <cell r="C43" t="str">
            <v>Bedok Sewage</v>
          </cell>
          <cell r="D43" t="str">
            <v>Closed</v>
          </cell>
          <cell r="E43" t="str">
            <v>Operations</v>
          </cell>
          <cell r="F43" t="str">
            <v>Dan Powell</v>
          </cell>
          <cell r="G43" t="str">
            <v>Dan Powell</v>
          </cell>
          <cell r="J43">
            <v>36769</v>
          </cell>
        </row>
        <row r="44">
          <cell r="B44" t="str">
            <v>P99-015</v>
          </cell>
          <cell r="C44" t="str">
            <v>Infineon Recycling</v>
          </cell>
          <cell r="D44" t="str">
            <v>Active</v>
          </cell>
          <cell r="E44" t="str">
            <v>Operations</v>
          </cell>
          <cell r="F44" t="str">
            <v>Dan Powell</v>
          </cell>
          <cell r="G44" t="str">
            <v>Dan Powell</v>
          </cell>
          <cell r="J44">
            <v>36769</v>
          </cell>
        </row>
        <row r="45">
          <cell r="B45" t="str">
            <v>P99-017</v>
          </cell>
          <cell r="C45" t="str">
            <v>CSP</v>
          </cell>
          <cell r="D45" t="str">
            <v>Active</v>
          </cell>
          <cell r="E45" t="str">
            <v xml:space="preserve">S'pore Engrg.Center </v>
          </cell>
          <cell r="F45" t="str">
            <v>Dan Kettler</v>
          </cell>
          <cell r="G45" t="str">
            <v>Dan Kettler</v>
          </cell>
        </row>
        <row r="46">
          <cell r="B46" t="str">
            <v>P99-020</v>
          </cell>
          <cell r="C46" t="str">
            <v>Bedok Contract 2</v>
          </cell>
          <cell r="D46" t="str">
            <v>Active</v>
          </cell>
          <cell r="E46" t="str">
            <v>Operations</v>
          </cell>
          <cell r="F46" t="str">
            <v>Dan Powell</v>
          </cell>
          <cell r="G46" t="str">
            <v>Kwok Seng Hwa</v>
          </cell>
          <cell r="J46">
            <v>37072</v>
          </cell>
        </row>
        <row r="47">
          <cell r="B47" t="str">
            <v>P99-021</v>
          </cell>
          <cell r="C47" t="str">
            <v>Tuas Incineration</v>
          </cell>
          <cell r="D47" t="str">
            <v>Closed</v>
          </cell>
          <cell r="E47"/>
          <cell r="F47" t="str">
            <v>Dan Powell</v>
          </cell>
        </row>
        <row r="48">
          <cell r="B48" t="str">
            <v>P99-023</v>
          </cell>
          <cell r="C48" t="str">
            <v>M+W Zander</v>
          </cell>
          <cell r="D48" t="str">
            <v>Active</v>
          </cell>
          <cell r="E48" t="str">
            <v xml:space="preserve">S'pore Engrg.Center </v>
          </cell>
          <cell r="F48" t="str">
            <v>Dan Kettler</v>
          </cell>
          <cell r="G48" t="str">
            <v>Dan Kettler</v>
          </cell>
        </row>
        <row r="49">
          <cell r="B49" t="str">
            <v>P99-024</v>
          </cell>
          <cell r="C49" t="str">
            <v>ST Micro</v>
          </cell>
          <cell r="D49" t="str">
            <v>Closed</v>
          </cell>
          <cell r="E49" t="str">
            <v>Process &amp; Application</v>
          </cell>
          <cell r="F49" t="str">
            <v>Dan Powell</v>
          </cell>
          <cell r="G49" t="str">
            <v>Zhou Ke- Ke</v>
          </cell>
          <cell r="J49">
            <v>37134</v>
          </cell>
        </row>
        <row r="50">
          <cell r="B50" t="str">
            <v>P99-025</v>
          </cell>
          <cell r="C50" t="str">
            <v>Bedok Contract 3</v>
          </cell>
          <cell r="D50" t="str">
            <v>Active</v>
          </cell>
          <cell r="E50" t="str">
            <v>Project</v>
          </cell>
          <cell r="F50" t="str">
            <v>Dan Powell</v>
          </cell>
          <cell r="G50" t="str">
            <v>Lum Pui Kee ( P.K.Lum )</v>
          </cell>
          <cell r="J50">
            <v>37075</v>
          </cell>
        </row>
        <row r="51">
          <cell r="B51" t="str">
            <v>P99-027</v>
          </cell>
          <cell r="C51" t="str">
            <v>Samut Prakan</v>
          </cell>
          <cell r="D51" t="str">
            <v>Active</v>
          </cell>
          <cell r="E51" t="str">
            <v>Operations</v>
          </cell>
          <cell r="F51" t="str">
            <v>Dan Powell</v>
          </cell>
          <cell r="G51" t="str">
            <v>Dan Powell</v>
          </cell>
          <cell r="J51">
            <v>37225</v>
          </cell>
        </row>
      </sheetData>
      <sheetData sheetId="1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选择报表"/>
      <sheetName val="封面"/>
      <sheetName val="业务往来"/>
      <sheetName val="系统内资产调拨表"/>
      <sheetName val="投资收益表"/>
      <sheetName val="应收帐款"/>
      <sheetName val="利息费用表"/>
      <sheetName val="资产负债表"/>
      <sheetName val="资产负债表提盘"/>
      <sheetName val="损益表"/>
      <sheetName val="损益表提盘"/>
      <sheetName val="利润分配表"/>
      <sheetName val="现金流量表"/>
      <sheetName val="现金流量表附注"/>
      <sheetName val="短期投资表"/>
      <sheetName val="实收资本明细表"/>
      <sheetName val="固定资产累计折旧表"/>
      <sheetName val="固定资产累计折旧表续"/>
      <sheetName val="海上油(气)投资表"/>
      <sheetName val="自营勘探投资明细表"/>
      <sheetName val="自营开发投资情况表"/>
      <sheetName val="自营开发投资情况表续"/>
      <sheetName val="长期投资表"/>
      <sheetName val="长期投资表-合资经营投资"/>
      <sheetName val="长期投资表-联合经营投资"/>
      <sheetName val="长期投资表-股份投资"/>
      <sheetName val="长期投资表-证券投资"/>
      <sheetName val="长期投资表-其他投资"/>
      <sheetName val="人民币借款表"/>
      <sheetName val="外币借款表"/>
      <sheetName val="存货表"/>
      <sheetName val="库存油表"/>
      <sheetName val="应付工资、应付福利费表"/>
      <sheetName val="对外合作人员费收入明细表"/>
      <sheetName val="生产成本表"/>
      <sheetName val="其他生产成本表"/>
      <sheetName val="制造费用表"/>
      <sheetName val="生产成本表(总）"/>
      <sheetName val="油(气)田生产成本"/>
      <sheetName val="管理费用明细表"/>
      <sheetName val="销售费用及财务费用明细表"/>
      <sheetName val="营业外收支明细表"/>
      <sheetName val="油（气）田投入产出表"/>
      <sheetName val="合作油（气）投入、分成表"/>
      <sheetName val="合作区块历年投资去向表"/>
      <sheetName val="在建工程表"/>
      <sheetName val="经费预算执行情况表"/>
      <sheetName val="Sheet1"/>
      <sheetName val="KH-Q1,Q2,01"/>
    </sheetNames>
    <sheetDataSet>
      <sheetData sheetId="0" refreshError="1">
        <row r="1">
          <cell r="A1" t="str">
            <v>编制单位：东部油公司</v>
          </cell>
        </row>
        <row r="2">
          <cell r="A2">
            <v>36160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33_idr"/>
      <sheetName val="933_idrrk"/>
      <sheetName val="933_usdrk"/>
      <sheetName val="933_usdpc"/>
      <sheetName val="833_idrPC"/>
      <sheetName val="833_idrRK"/>
      <sheetName val="833_usd"/>
      <sheetName val="833_usdRK"/>
      <sheetName val="BDN_IDRPC"/>
      <sheetName val="BDN_IDRrk"/>
      <sheetName val="Loan"/>
      <sheetName val="BDN_USDpc"/>
      <sheetName val="BDN_USDRK"/>
      <sheetName val="CIC_USDPC"/>
      <sheetName val="CIC_USDRK"/>
      <sheetName val="CIC_IDRpc"/>
      <sheetName val="CIC_IDRrk"/>
      <sheetName val="Kas "/>
      <sheetName val="K-Jul"/>
      <sheetName val="PC"/>
      <sheetName val="Log"/>
      <sheetName val="Komponen"/>
      <sheetName val="Fitting"/>
      <sheetName val="Sale"/>
      <sheetName val="Packing"/>
      <sheetName val="SP"/>
      <sheetName val="Shipping"/>
      <sheetName val="Sheet3"/>
      <sheetName val="Kas_bnk"/>
      <sheetName val="ADJ"/>
      <sheetName val="WS "/>
      <sheetName val="Neraca"/>
      <sheetName val="RL"/>
      <sheetName val="HPP"/>
      <sheetName val="GL"/>
      <sheetName val="BBM-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/>
      <sheetData sheetId="31" refreshError="1"/>
      <sheetData sheetId="32" refreshError="1"/>
      <sheetData sheetId="33"/>
      <sheetData sheetId="34" refreshError="1"/>
      <sheetData sheetId="35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-RTI"/>
      <sheetName val="IS-RTI"/>
      <sheetName val="SE-RTI"/>
      <sheetName val="Catatan-RTI"/>
      <sheetName val="FA-RTI"/>
      <sheetName val="Rekon-Fiskal"/>
      <sheetName val="Detail-RTI"/>
      <sheetName val="Account Payable"/>
      <sheetName val="Original Currency"/>
      <sheetName val="CAJE+CRJE-RTI"/>
      <sheetName val="PAJE-RTI"/>
      <sheetName val="PRJE-RTI"/>
      <sheetName val="T-ACC-RTI"/>
      <sheetName val="Data Fiskal"/>
      <sheetName val="DIT"/>
      <sheetName val="Rugi Fiskal"/>
      <sheetName val="Mutation CF-BE"/>
      <sheetName val="ID-CF-RTI"/>
      <sheetName val="Loans-Principal"/>
      <sheetName val="Gain on Restructuring"/>
      <sheetName val="SUMMARY RATIO"/>
      <sheetName val="Analytical"/>
      <sheetName val="GT_Custom"/>
      <sheetName val="BS-C"/>
      <sheetName val="BS-P"/>
      <sheetName val="IS-C"/>
      <sheetName val="IS-P"/>
      <sheetName val="SE-C"/>
      <sheetName val="SE-P"/>
      <sheetName val="CF-C"/>
      <sheetName val="CF-P"/>
      <sheetName val="Mutation CF"/>
      <sheetName val="Detail-C+P"/>
      <sheetName val="Catatan-C"/>
      <sheetName val="Catatan-P"/>
      <sheetName val="Investment-P"/>
      <sheetName val="FA-C"/>
      <sheetName val="FA-P"/>
      <sheetName val="Retained Earnings"/>
      <sheetName val="Intercompany-C"/>
      <sheetName val="Intercompany-P"/>
      <sheetName val="Restructuring"/>
      <sheetName val="Foreign Currency-C"/>
      <sheetName val="Foreign Currency-P"/>
      <sheetName val="Allowance-P"/>
      <sheetName val="Freeze+Resticted fund"/>
      <sheetName val="Consolidation Entries"/>
      <sheetName val="Combine Entries"/>
      <sheetName val="CAJE-CRJE BLOK I"/>
      <sheetName val="EXCHANGE RATE"/>
      <sheetName val="FA-C (2)"/>
      <sheetName val="Freeze Account"/>
      <sheetName val="BBM-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Nrc Komprtf_Thn"/>
      <sheetName val="Nrc Pntup_Thn "/>
      <sheetName val="ARUS KAS 2020"/>
      <sheetName val="Neraca"/>
      <sheetName val="daftar laba ditahan"/>
      <sheetName val="Lap. Perubahan Ekuitas"/>
      <sheetName val="Laporan Arus Kas Tidak Langsung"/>
      <sheetName val="working sheet Arus Kas"/>
      <sheetName val="Ikt.Jrnal"/>
      <sheetName val="Rtio"/>
      <sheetName val="Rtio_Thn"/>
      <sheetName val="N.Ljur"/>
      <sheetName val="B.Bntu"/>
      <sheetName val="Akm Penyusutan"/>
      <sheetName val="JPB"/>
      <sheetName val="JKK"/>
      <sheetName val="JRR"/>
      <sheetName val="JKM"/>
      <sheetName val="Buku Harian KAS-TUNAI"/>
      <sheetName val=" BNI Kuala Namu"/>
      <sheetName val=" BRI PUTRI HIJAU"/>
      <sheetName val=" BANK MANDIRI MDN BLW"/>
      <sheetName val="CALK"/>
      <sheetName val="J.Brongn"/>
      <sheetName val="AJP KAP"/>
      <sheetName val="Rkp AJP_Thn"/>
      <sheetName val="AJP_Thn"/>
      <sheetName val="J.Penutup"/>
      <sheetName val="401"/>
      <sheetName val="401 Menurut Jenis"/>
      <sheetName val="403 "/>
      <sheetName val="413"/>
      <sheetName val="414"/>
      <sheetName val="Invests_Thn"/>
      <sheetName val="Lap. Posisi Keuangan "/>
      <sheetName val="Laporan Arus Kas Langsung"/>
    </sheetNames>
    <sheetDataSet>
      <sheetData sheetId="0"/>
      <sheetData sheetId="1"/>
      <sheetData sheetId="2"/>
      <sheetData sheetId="3"/>
      <sheetData sheetId="4">
        <row r="4">
          <cell r="B4" t="str">
            <v>Per  29  Februari  2020</v>
          </cell>
        </row>
      </sheetData>
      <sheetData sheetId="5"/>
      <sheetData sheetId="6"/>
      <sheetData sheetId="7"/>
      <sheetData sheetId="8">
        <row r="9">
          <cell r="B9">
            <v>10961588052</v>
          </cell>
        </row>
      </sheetData>
      <sheetData sheetId="9">
        <row r="15">
          <cell r="D15">
            <v>0</v>
          </cell>
        </row>
        <row r="90">
          <cell r="D90">
            <v>0</v>
          </cell>
        </row>
        <row r="302">
          <cell r="D302">
            <v>0</v>
          </cell>
        </row>
        <row r="389">
          <cell r="D389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INPUTS"/>
      <sheetName val="Cover SH"/>
      <sheetName val="1n"/>
      <sheetName val="2n"/>
      <sheetName val="3n"/>
      <sheetName val="4n"/>
      <sheetName val="5n"/>
      <sheetName val="6n"/>
      <sheetName val="7n"/>
      <sheetName val="8n"/>
      <sheetName val="9n"/>
      <sheetName val="10n"/>
      <sheetName val="6"/>
      <sheetName val="7"/>
      <sheetName val="8"/>
      <sheetName val="9"/>
      <sheetName val="10"/>
      <sheetName val="11"/>
      <sheetName val="Defns SH"/>
      <sheetName val="1"/>
      <sheetName val="2"/>
      <sheetName val="3"/>
      <sheetName val="4"/>
      <sheetName val="5"/>
      <sheetName val="Index Internal"/>
      <sheetName val="currency"/>
      <sheetName val="1x"/>
      <sheetName val="2x"/>
      <sheetName val="3x"/>
      <sheetName val="4x"/>
      <sheetName val="6x"/>
      <sheetName val="7x"/>
      <sheetName val="8x"/>
      <sheetName val="9x"/>
      <sheetName val="Defns"/>
      <sheetName val="Dates"/>
      <sheetName val="Module1"/>
      <sheetName val="GD_actuals"/>
      <sheetName val="Range Names"/>
      <sheetName val="Module2"/>
    </sheetNames>
    <sheetDataSet>
      <sheetData sheetId="0" refreshError="1"/>
      <sheetData sheetId="1" refreshError="1">
        <row r="1">
          <cell r="A1" t="str">
            <v>Skpccont</v>
          </cell>
        </row>
        <row r="2">
          <cell r="A2" t="str">
            <v>Tkpccont</v>
          </cell>
        </row>
        <row r="3">
          <cell r="A3">
            <v>39</v>
          </cell>
        </row>
        <row r="6">
          <cell r="G6">
            <v>0.25</v>
          </cell>
          <cell r="H6">
            <v>0.18</v>
          </cell>
          <cell r="I6">
            <v>0.27</v>
          </cell>
        </row>
        <row r="7">
          <cell r="G7">
            <v>11.762592999999999</v>
          </cell>
          <cell r="H7">
            <v>133.15299999999999</v>
          </cell>
          <cell r="I7">
            <v>139.7677107735374</v>
          </cell>
        </row>
        <row r="8">
          <cell r="G8">
            <v>1.3650569999999997</v>
          </cell>
          <cell r="H8">
            <v>17.191740956670632</v>
          </cell>
          <cell r="I8">
            <v>17.488290984424971</v>
          </cell>
        </row>
        <row r="9">
          <cell r="G9">
            <v>7.77</v>
          </cell>
          <cell r="H9">
            <v>300</v>
          </cell>
          <cell r="I9">
            <v>300</v>
          </cell>
        </row>
        <row r="10">
          <cell r="G10">
            <v>1479.5830000000001</v>
          </cell>
          <cell r="H10">
            <v>17187</v>
          </cell>
          <cell r="I10">
            <v>17196.88639</v>
          </cell>
        </row>
        <row r="11">
          <cell r="G11">
            <v>17.920000000000002</v>
          </cell>
          <cell r="H11">
            <v>15.490324261043487</v>
          </cell>
          <cell r="I11">
            <v>15.830306131488632</v>
          </cell>
        </row>
        <row r="12">
          <cell r="G12">
            <v>5.5837780425350534</v>
          </cell>
          <cell r="H12">
            <v>89.409342464537147</v>
          </cell>
          <cell r="I12">
            <v>85.869</v>
          </cell>
        </row>
        <row r="13">
          <cell r="G13">
            <v>-30.884461120000015</v>
          </cell>
          <cell r="H13">
            <v>134.20320931742887</v>
          </cell>
          <cell r="I13">
            <v>146.792</v>
          </cell>
        </row>
        <row r="14">
          <cell r="G14">
            <v>0.43</v>
          </cell>
          <cell r="H14">
            <v>21.233796999999996</v>
          </cell>
          <cell r="I14">
            <v>18.850999999999999</v>
          </cell>
        </row>
        <row r="15">
          <cell r="G15">
            <v>0</v>
          </cell>
          <cell r="H15">
            <v>0</v>
          </cell>
          <cell r="I15">
            <v>0</v>
          </cell>
        </row>
        <row r="16">
          <cell r="G16">
            <v>0</v>
          </cell>
          <cell r="H16">
            <v>0</v>
          </cell>
          <cell r="I16">
            <v>0</v>
          </cell>
        </row>
        <row r="17">
          <cell r="G17">
            <v>2.0400130000000001</v>
          </cell>
          <cell r="H17">
            <v>26.823</v>
          </cell>
          <cell r="I17">
            <v>21.8462435435694</v>
          </cell>
        </row>
        <row r="18">
          <cell r="G18">
            <v>0</v>
          </cell>
          <cell r="H18">
            <v>0</v>
          </cell>
          <cell r="I18">
            <v>0</v>
          </cell>
        </row>
        <row r="19">
          <cell r="G19">
            <v>0</v>
          </cell>
          <cell r="H19">
            <v>0</v>
          </cell>
          <cell r="I19">
            <v>0</v>
          </cell>
        </row>
        <row r="20">
          <cell r="G20">
            <v>192.626</v>
          </cell>
          <cell r="H20">
            <v>3023</v>
          </cell>
          <cell r="I20">
            <v>3032.5138851250408</v>
          </cell>
        </row>
        <row r="21">
          <cell r="G21">
            <v>1277.79</v>
          </cell>
          <cell r="H21">
            <v>17496</v>
          </cell>
          <cell r="I21">
            <v>17866.947841928202</v>
          </cell>
        </row>
        <row r="22">
          <cell r="G22">
            <v>183.68799999999999</v>
          </cell>
          <cell r="H22">
            <v>1194</v>
          </cell>
          <cell r="I22">
            <v>1117</v>
          </cell>
        </row>
        <row r="23">
          <cell r="G23">
            <v>163.00899999999999</v>
          </cell>
          <cell r="H23">
            <v>253</v>
          </cell>
          <cell r="I23">
            <v>229.28700000000001</v>
          </cell>
        </row>
        <row r="24">
          <cell r="G24">
            <v>101.3</v>
          </cell>
          <cell r="H24">
            <v>130</v>
          </cell>
          <cell r="I24">
            <v>347.86825942497001</v>
          </cell>
        </row>
        <row r="25">
          <cell r="G25">
            <v>447.99700000000001</v>
          </cell>
          <cell r="H25">
            <v>1577</v>
          </cell>
          <cell r="I25">
            <v>1694.1552594249702</v>
          </cell>
        </row>
        <row r="26">
          <cell r="G26">
            <v>0</v>
          </cell>
          <cell r="H26">
            <v>0</v>
          </cell>
          <cell r="I26">
            <v>0</v>
          </cell>
        </row>
        <row r="27">
          <cell r="G27">
            <v>0.93</v>
          </cell>
          <cell r="H27">
            <v>0.96199999999999997</v>
          </cell>
          <cell r="I27">
            <v>0.96199999999999997</v>
          </cell>
        </row>
        <row r="28">
          <cell r="G28">
            <v>31.69</v>
          </cell>
          <cell r="H28">
            <v>33.325000115554474</v>
          </cell>
          <cell r="I28">
            <v>32.507364038234101</v>
          </cell>
        </row>
        <row r="29">
          <cell r="G29">
            <v>0.98499999999999999</v>
          </cell>
          <cell r="H29">
            <v>0.98499999999999999</v>
          </cell>
          <cell r="I29">
            <v>0.98499999999999999</v>
          </cell>
        </row>
        <row r="30">
          <cell r="G30">
            <v>9.1</v>
          </cell>
          <cell r="H30">
            <v>9.8000000000000007</v>
          </cell>
          <cell r="I30">
            <v>9.8000000000000007</v>
          </cell>
        </row>
        <row r="31">
          <cell r="G31">
            <v>4.4000000000000004</v>
          </cell>
          <cell r="H31">
            <v>4.5</v>
          </cell>
          <cell r="I31">
            <v>4.4000000000000004</v>
          </cell>
        </row>
        <row r="32">
          <cell r="G32">
            <v>181.6</v>
          </cell>
          <cell r="H32">
            <v>185</v>
          </cell>
          <cell r="I32">
            <v>185</v>
          </cell>
        </row>
        <row r="33">
          <cell r="G33">
            <v>0.42</v>
          </cell>
          <cell r="H33">
            <v>1</v>
          </cell>
          <cell r="I33">
            <v>1</v>
          </cell>
        </row>
        <row r="34">
          <cell r="G34">
            <v>128.30000000000001</v>
          </cell>
          <cell r="H34">
            <v>135</v>
          </cell>
          <cell r="I34">
            <v>135</v>
          </cell>
        </row>
        <row r="35">
          <cell r="G35">
            <v>0.41</v>
          </cell>
          <cell r="H35">
            <v>1</v>
          </cell>
          <cell r="I35">
            <v>1</v>
          </cell>
        </row>
        <row r="36">
          <cell r="G36">
            <v>0.42</v>
          </cell>
          <cell r="H36">
            <v>0.38</v>
          </cell>
          <cell r="I36">
            <v>0.38</v>
          </cell>
        </row>
        <row r="37">
          <cell r="G37">
            <v>8990</v>
          </cell>
          <cell r="H37">
            <v>7000</v>
          </cell>
          <cell r="I37">
            <v>7000</v>
          </cell>
        </row>
        <row r="38">
          <cell r="G38">
            <v>6760</v>
          </cell>
          <cell r="H38">
            <v>7000</v>
          </cell>
          <cell r="I38">
            <v>7000</v>
          </cell>
        </row>
        <row r="39">
          <cell r="G39">
            <v>341.9</v>
          </cell>
          <cell r="H39">
            <v>204.91795680147101</v>
          </cell>
          <cell r="I39">
            <v>204.91795680147101</v>
          </cell>
        </row>
        <row r="40">
          <cell r="G40">
            <v>1591</v>
          </cell>
          <cell r="H40">
            <v>1779</v>
          </cell>
          <cell r="I40">
            <v>1779</v>
          </cell>
        </row>
        <row r="41">
          <cell r="G41">
            <v>77</v>
          </cell>
          <cell r="H41">
            <v>78</v>
          </cell>
          <cell r="I41">
            <v>78</v>
          </cell>
        </row>
        <row r="42">
          <cell r="G42">
            <v>77</v>
          </cell>
          <cell r="H42">
            <v>88</v>
          </cell>
          <cell r="I42">
            <v>88</v>
          </cell>
        </row>
        <row r="43">
          <cell r="G43">
            <v>97</v>
          </cell>
          <cell r="H43">
            <v>114</v>
          </cell>
          <cell r="I43">
            <v>114</v>
          </cell>
        </row>
        <row r="44">
          <cell r="G44">
            <v>0</v>
          </cell>
          <cell r="H44">
            <v>0</v>
          </cell>
          <cell r="I44">
            <v>0</v>
          </cell>
        </row>
        <row r="45">
          <cell r="G45">
            <v>318</v>
          </cell>
          <cell r="H45">
            <v>330</v>
          </cell>
          <cell r="I45">
            <v>330</v>
          </cell>
        </row>
        <row r="46">
          <cell r="G46">
            <v>9</v>
          </cell>
          <cell r="H46">
            <v>9</v>
          </cell>
          <cell r="I46">
            <v>9</v>
          </cell>
        </row>
        <row r="47">
          <cell r="G47">
            <v>2</v>
          </cell>
          <cell r="H47">
            <v>2</v>
          </cell>
          <cell r="I47">
            <v>2</v>
          </cell>
        </row>
        <row r="48">
          <cell r="G48" t="e">
            <v>#REF!</v>
          </cell>
          <cell r="H48" t="e">
            <v>#REF!</v>
          </cell>
          <cell r="I48" t="e">
            <v>#REF!</v>
          </cell>
        </row>
        <row r="49">
          <cell r="G49">
            <v>2661</v>
          </cell>
          <cell r="H49">
            <v>2949</v>
          </cell>
          <cell r="I49">
            <v>2949</v>
          </cell>
        </row>
        <row r="50">
          <cell r="G50">
            <v>23</v>
          </cell>
          <cell r="H50">
            <v>25</v>
          </cell>
          <cell r="I50">
            <v>25</v>
          </cell>
        </row>
        <row r="51">
          <cell r="G51">
            <v>23.45</v>
          </cell>
          <cell r="H51">
            <v>13</v>
          </cell>
          <cell r="I51">
            <v>13</v>
          </cell>
        </row>
        <row r="52">
          <cell r="G52">
            <v>0</v>
          </cell>
          <cell r="H52">
            <v>0</v>
          </cell>
          <cell r="I52">
            <v>0</v>
          </cell>
        </row>
        <row r="53">
          <cell r="G53">
            <v>624</v>
          </cell>
          <cell r="H53">
            <v>251</v>
          </cell>
          <cell r="I53">
            <v>251</v>
          </cell>
        </row>
        <row r="54">
          <cell r="G54">
            <v>3760</v>
          </cell>
          <cell r="H54">
            <v>3883</v>
          </cell>
          <cell r="I54">
            <v>3883</v>
          </cell>
        </row>
        <row r="55">
          <cell r="G55">
            <v>2.4042110000000001</v>
          </cell>
        </row>
        <row r="56">
          <cell r="G56">
            <v>344.32799999999997</v>
          </cell>
        </row>
        <row r="57">
          <cell r="G57">
            <v>7.3183689999999997</v>
          </cell>
          <cell r="I57">
            <v>94.316810229967999</v>
          </cell>
        </row>
        <row r="58">
          <cell r="G58">
            <v>740.83600000000001</v>
          </cell>
          <cell r="I58">
            <v>11187.934456803163</v>
          </cell>
        </row>
        <row r="64">
          <cell r="A64">
            <v>40</v>
          </cell>
          <cell r="B64" t="str">
            <v>kpccont</v>
          </cell>
        </row>
        <row r="65">
          <cell r="A65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>
        <row r="2">
          <cell r="B2">
            <v>3</v>
          </cell>
        </row>
        <row r="9">
          <cell r="B9">
            <v>2</v>
          </cell>
        </row>
      </sheetData>
      <sheetData sheetId="37" refreshError="1"/>
      <sheetData sheetId="38" refreshError="1">
        <row r="2">
          <cell r="J2">
            <v>0.61</v>
          </cell>
          <cell r="K2">
            <v>0.39</v>
          </cell>
          <cell r="L2">
            <v>0.25</v>
          </cell>
          <cell r="M2">
            <v>0.12</v>
          </cell>
          <cell r="N2">
            <v>0.23213031796050301</v>
          </cell>
          <cell r="O2">
            <v>0.27</v>
          </cell>
          <cell r="P2">
            <v>0</v>
          </cell>
          <cell r="Q2">
            <v>0.36</v>
          </cell>
          <cell r="R2">
            <v>0.23</v>
          </cell>
          <cell r="S2">
            <v>0</v>
          </cell>
        </row>
        <row r="3">
          <cell r="J3">
            <v>12.545380999999999</v>
          </cell>
          <cell r="K3">
            <v>11.780421</v>
          </cell>
          <cell r="L3">
            <v>11.762592999999999</v>
          </cell>
          <cell r="M3">
            <v>12.172771000000001</v>
          </cell>
          <cell r="N3">
            <v>11.712983999999999</v>
          </cell>
          <cell r="O3">
            <v>11.681232999999999</v>
          </cell>
          <cell r="P3">
            <v>12.384504</v>
          </cell>
          <cell r="Q3">
            <v>12.804531000000001</v>
          </cell>
          <cell r="R3">
            <v>12.138926</v>
          </cell>
          <cell r="S3">
            <v>12.588604</v>
          </cell>
        </row>
        <row r="4">
          <cell r="J4">
            <v>1.5553540000000001</v>
          </cell>
          <cell r="K4">
            <v>0.95631299999999997</v>
          </cell>
          <cell r="L4">
            <v>1.3650569999999997</v>
          </cell>
          <cell r="M4">
            <v>1.3541179999999999</v>
          </cell>
          <cell r="N4">
            <v>1.458766</v>
          </cell>
          <cell r="O4">
            <v>1.4431420000000001</v>
          </cell>
          <cell r="P4">
            <v>1.6703569999999999</v>
          </cell>
          <cell r="Q4">
            <v>1.6899729999999999</v>
          </cell>
          <cell r="R4">
            <v>1.7199140000000002</v>
          </cell>
          <cell r="S4">
            <v>1.7202539999999999</v>
          </cell>
        </row>
        <row r="5">
          <cell r="J5">
            <v>9.26</v>
          </cell>
          <cell r="K5">
            <v>15.4</v>
          </cell>
          <cell r="L5">
            <v>7.77</v>
          </cell>
          <cell r="M5">
            <v>7.61</v>
          </cell>
          <cell r="N5">
            <v>13.21</v>
          </cell>
          <cell r="O5">
            <v>29.15</v>
          </cell>
          <cell r="P5">
            <v>27.88</v>
          </cell>
          <cell r="Q5">
            <v>50.71</v>
          </cell>
          <cell r="R5">
            <v>40</v>
          </cell>
          <cell r="S5">
            <v>32.78</v>
          </cell>
        </row>
        <row r="6">
          <cell r="J6">
            <v>1095.95</v>
          </cell>
          <cell r="K6">
            <v>1283.3530000000001</v>
          </cell>
          <cell r="L6">
            <v>1479.5830000000001</v>
          </cell>
          <cell r="M6">
            <v>1182.799</v>
          </cell>
          <cell r="N6">
            <v>1262.2619999999999</v>
          </cell>
          <cell r="O6">
            <v>1100.625</v>
          </cell>
          <cell r="P6">
            <v>1638.479</v>
          </cell>
          <cell r="Q6">
            <v>1655.1189999999999</v>
          </cell>
          <cell r="R6">
            <v>1577.3570000000002</v>
          </cell>
          <cell r="S6">
            <v>1590.7080000000001</v>
          </cell>
        </row>
        <row r="7">
          <cell r="J7">
            <v>15.5</v>
          </cell>
          <cell r="K7">
            <v>18.989999999999998</v>
          </cell>
          <cell r="L7">
            <v>17.920000000000002</v>
          </cell>
          <cell r="M7">
            <v>17.41</v>
          </cell>
          <cell r="N7">
            <v>16.96</v>
          </cell>
          <cell r="O7">
            <v>18.3</v>
          </cell>
          <cell r="P7">
            <v>14.22</v>
          </cell>
          <cell r="Q7">
            <v>15.31</v>
          </cell>
          <cell r="R7">
            <v>13.37</v>
          </cell>
          <cell r="S7">
            <v>13.66</v>
          </cell>
        </row>
        <row r="8">
          <cell r="J8">
            <v>5.7571084237434853</v>
          </cell>
          <cell r="K8">
            <v>5.278504236515392</v>
          </cell>
          <cell r="L8">
            <v>5.5837780425350534</v>
          </cell>
          <cell r="M8">
            <v>4.4471208820025483</v>
          </cell>
          <cell r="N8">
            <v>5.5963203012860694</v>
          </cell>
          <cell r="O8">
            <v>5.4435384746146696</v>
          </cell>
          <cell r="P8">
            <v>7.4425307246668702</v>
          </cell>
          <cell r="Q8">
            <v>3.5105877431397543</v>
          </cell>
          <cell r="R8">
            <v>3.8933332970271186</v>
          </cell>
          <cell r="S8">
            <v>5.8893202823564215</v>
          </cell>
        </row>
        <row r="9">
          <cell r="J9">
            <v>15.396761760000006</v>
          </cell>
          <cell r="K9">
            <v>16.52608299000001</v>
          </cell>
          <cell r="L9">
            <v>-30.884461120000015</v>
          </cell>
          <cell r="M9">
            <v>20.372660659999998</v>
          </cell>
          <cell r="N9">
            <v>-0.81060946000001888</v>
          </cell>
          <cell r="O9">
            <v>41.673265859999994</v>
          </cell>
          <cell r="P9">
            <v>-11.401213959999991</v>
          </cell>
          <cell r="Q9">
            <v>1.40791680000002</v>
          </cell>
          <cell r="R9">
            <v>13.445959489999986</v>
          </cell>
          <cell r="S9">
            <v>-1.162503870000005</v>
          </cell>
        </row>
        <row r="10">
          <cell r="J10">
            <v>0.45340715999999998</v>
          </cell>
          <cell r="K10">
            <v>0.27265600000000001</v>
          </cell>
          <cell r="L10">
            <v>0.43</v>
          </cell>
          <cell r="M10">
            <v>0.40231099999999997</v>
          </cell>
          <cell r="N10">
            <v>1.1000000000000001</v>
          </cell>
          <cell r="O10">
            <v>0.57388695999999995</v>
          </cell>
          <cell r="P10">
            <v>0.45052210999999998</v>
          </cell>
          <cell r="Q10">
            <v>0.37428559</v>
          </cell>
          <cell r="R10">
            <v>0.54974097</v>
          </cell>
          <cell r="S10">
            <v>2.2220127500000002</v>
          </cell>
        </row>
        <row r="11"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</row>
        <row r="12"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</row>
        <row r="13">
          <cell r="J13">
            <v>1.978342</v>
          </cell>
          <cell r="K13">
            <v>1.9579839999999999</v>
          </cell>
          <cell r="L13">
            <v>2.0400130000000001</v>
          </cell>
          <cell r="M13">
            <v>2.1032229999999998</v>
          </cell>
          <cell r="N13">
            <v>2.129318</v>
          </cell>
          <cell r="O13">
            <v>2.1610529999999999</v>
          </cell>
          <cell r="P13">
            <v>2.614204</v>
          </cell>
          <cell r="Q13">
            <v>2.012483</v>
          </cell>
          <cell r="R13">
            <v>1.8626039999999999</v>
          </cell>
          <cell r="S13">
            <v>1.515522</v>
          </cell>
        </row>
        <row r="14"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J16">
            <v>318.71499999999997</v>
          </cell>
          <cell r="K16">
            <v>154.404</v>
          </cell>
          <cell r="L16">
            <v>192.626</v>
          </cell>
          <cell r="M16">
            <v>138.72200000000001</v>
          </cell>
          <cell r="N16">
            <v>246.72499999999999</v>
          </cell>
          <cell r="O16">
            <v>362.18700000000001</v>
          </cell>
          <cell r="P16">
            <v>373.25099999999998</v>
          </cell>
          <cell r="Q16">
            <v>518.18499999999995</v>
          </cell>
          <cell r="R16">
            <v>335.29700000000003</v>
          </cell>
          <cell r="S16">
            <v>275.20400000000001</v>
          </cell>
        </row>
        <row r="17">
          <cell r="J17">
            <v>1651.327</v>
          </cell>
          <cell r="K17">
            <v>1026.3389999999999</v>
          </cell>
          <cell r="L17">
            <v>1277.79</v>
          </cell>
          <cell r="M17">
            <v>1366.3150000000001</v>
          </cell>
          <cell r="N17">
            <v>1542.3340000000001</v>
          </cell>
          <cell r="O17">
            <v>1512.9630000000002</v>
          </cell>
          <cell r="P17">
            <v>1710.5719999999999</v>
          </cell>
          <cell r="Q17">
            <v>1843.204</v>
          </cell>
          <cell r="R17">
            <v>1643.1859999999999</v>
          </cell>
          <cell r="S17">
            <v>1750.8579999999999</v>
          </cell>
        </row>
        <row r="18">
          <cell r="J18">
            <v>207.59399999999999</v>
          </cell>
          <cell r="K18">
            <v>276.49900000000002</v>
          </cell>
          <cell r="L18">
            <v>183.68799999999999</v>
          </cell>
          <cell r="M18">
            <v>309.07499999999999</v>
          </cell>
          <cell r="N18">
            <v>536.75900000000001</v>
          </cell>
          <cell r="O18">
            <v>703.36300000000006</v>
          </cell>
          <cell r="P18">
            <v>775.274</v>
          </cell>
          <cell r="Q18">
            <v>476.89400000000001</v>
          </cell>
          <cell r="R18">
            <v>362.07600000000002</v>
          </cell>
          <cell r="S18">
            <v>195.58699999999999</v>
          </cell>
        </row>
        <row r="19">
          <cell r="J19">
            <v>240.41300000000001</v>
          </cell>
          <cell r="K19">
            <v>240.876</v>
          </cell>
          <cell r="L19">
            <v>163.00899999999999</v>
          </cell>
          <cell r="M19">
            <v>187.7</v>
          </cell>
          <cell r="N19">
            <v>216.28299999999999</v>
          </cell>
          <cell r="O19">
            <v>199.25299999999999</v>
          </cell>
          <cell r="P19">
            <v>295.5</v>
          </cell>
          <cell r="Q19">
            <v>341.108</v>
          </cell>
          <cell r="R19">
            <v>312.10000000000002</v>
          </cell>
          <cell r="S19">
            <v>312.39999999999998</v>
          </cell>
        </row>
        <row r="20">
          <cell r="J20">
            <v>549.1</v>
          </cell>
          <cell r="K20">
            <v>218.8</v>
          </cell>
          <cell r="L20">
            <v>101.3</v>
          </cell>
          <cell r="M20">
            <v>270.8</v>
          </cell>
          <cell r="N20">
            <v>463.80900000000003</v>
          </cell>
          <cell r="O20">
            <v>884.34299999999996</v>
          </cell>
          <cell r="P20">
            <v>830.81700000000001</v>
          </cell>
          <cell r="Q20">
            <v>862</v>
          </cell>
          <cell r="R20">
            <v>1000.5</v>
          </cell>
          <cell r="S20">
            <v>1126</v>
          </cell>
        </row>
        <row r="21">
          <cell r="J21">
            <v>997.10699999999997</v>
          </cell>
          <cell r="K21">
            <v>736.17499999999995</v>
          </cell>
          <cell r="L21">
            <v>447.99700000000001</v>
          </cell>
          <cell r="M21">
            <v>767.57500000000005</v>
          </cell>
          <cell r="N21">
            <v>1216.8510000000001</v>
          </cell>
          <cell r="O21">
            <v>1786.9589999999998</v>
          </cell>
          <cell r="P21">
            <v>1901.5909999999999</v>
          </cell>
          <cell r="Q21">
            <v>1680.002</v>
          </cell>
          <cell r="R21">
            <v>1674.6759999999999</v>
          </cell>
          <cell r="S21">
            <v>1633.9870000000001</v>
          </cell>
        </row>
        <row r="22"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167</v>
          </cell>
          <cell r="N22">
            <v>117.1909544</v>
          </cell>
          <cell r="O22">
            <v>209</v>
          </cell>
          <cell r="P22">
            <v>136.126</v>
          </cell>
          <cell r="Q22">
            <v>-89</v>
          </cell>
          <cell r="R22">
            <v>-89</v>
          </cell>
          <cell r="S22">
            <v>-69</v>
          </cell>
        </row>
        <row r="23">
          <cell r="J23">
            <v>0.93</v>
          </cell>
          <cell r="K23">
            <v>0.93</v>
          </cell>
          <cell r="L23">
            <v>0.93</v>
          </cell>
          <cell r="M23">
            <v>0.91</v>
          </cell>
          <cell r="N23">
            <v>0.81747730642105598</v>
          </cell>
          <cell r="O23">
            <v>0.81747730642105598</v>
          </cell>
          <cell r="P23">
            <v>0.86</v>
          </cell>
          <cell r="Q23">
            <v>0.86</v>
          </cell>
          <cell r="R23">
            <v>0.79</v>
          </cell>
          <cell r="S23">
            <v>0.79</v>
          </cell>
        </row>
        <row r="24">
          <cell r="J24">
            <v>33.31</v>
          </cell>
          <cell r="K24">
            <v>31.75</v>
          </cell>
          <cell r="L24">
            <v>31.69</v>
          </cell>
          <cell r="M24">
            <v>32.41109811376343</v>
          </cell>
          <cell r="N24">
            <v>30.575626817872614</v>
          </cell>
          <cell r="O24">
            <v>31.81</v>
          </cell>
          <cell r="P24">
            <v>28.75</v>
          </cell>
          <cell r="Q24">
            <v>27.916670252307824</v>
          </cell>
          <cell r="R24">
            <v>26.43</v>
          </cell>
          <cell r="S24">
            <v>27.08</v>
          </cell>
        </row>
        <row r="25">
          <cell r="J25">
            <v>0.98499999999999999</v>
          </cell>
          <cell r="K25">
            <v>0.98499999999999999</v>
          </cell>
          <cell r="L25">
            <v>0.98499999999999999</v>
          </cell>
          <cell r="M25">
            <v>0.98499999999999999</v>
          </cell>
          <cell r="N25">
            <v>0.98499999999999999</v>
          </cell>
          <cell r="O25">
            <v>0.98499999999999999</v>
          </cell>
          <cell r="P25">
            <v>0.98499999999999999</v>
          </cell>
          <cell r="Q25">
            <v>0.98499999999999999</v>
          </cell>
          <cell r="R25">
            <v>0.98499999999999999</v>
          </cell>
          <cell r="S25">
            <v>0.98499999999999999</v>
          </cell>
        </row>
        <row r="26">
          <cell r="J26">
            <v>9.8000000000000007</v>
          </cell>
          <cell r="K26">
            <v>9.6999999999999993</v>
          </cell>
          <cell r="L26">
            <v>9.1</v>
          </cell>
          <cell r="M26">
            <v>9.6</v>
          </cell>
          <cell r="N26">
            <v>9.3000000000000007</v>
          </cell>
          <cell r="O26">
            <v>9.8000000000000007</v>
          </cell>
          <cell r="P26">
            <v>10.199999999999999</v>
          </cell>
          <cell r="Q26">
            <v>10.7</v>
          </cell>
          <cell r="R26">
            <v>9.8000000000000007</v>
          </cell>
          <cell r="S26">
            <v>9.5</v>
          </cell>
        </row>
        <row r="27">
          <cell r="J27">
            <v>4.5999999999999996</v>
          </cell>
          <cell r="K27">
            <v>5</v>
          </cell>
          <cell r="L27">
            <v>4.4000000000000004</v>
          </cell>
          <cell r="M27">
            <v>5.4</v>
          </cell>
          <cell r="N27">
            <v>4.8</v>
          </cell>
          <cell r="O27">
            <v>4.3</v>
          </cell>
          <cell r="P27">
            <v>5.0999999999999996</v>
          </cell>
          <cell r="Q27">
            <v>5.2</v>
          </cell>
          <cell r="R27">
            <v>5.3</v>
          </cell>
          <cell r="S27">
            <v>5.4</v>
          </cell>
        </row>
        <row r="28">
          <cell r="J28">
            <v>181.6</v>
          </cell>
          <cell r="K28">
            <v>181.6</v>
          </cell>
          <cell r="L28">
            <v>181.6</v>
          </cell>
          <cell r="M28">
            <v>181.6</v>
          </cell>
          <cell r="N28">
            <v>181.6</v>
          </cell>
          <cell r="O28">
            <v>181.6</v>
          </cell>
          <cell r="P28">
            <v>181.6</v>
          </cell>
          <cell r="Q28">
            <v>181.6</v>
          </cell>
          <cell r="R28">
            <v>181.6</v>
          </cell>
          <cell r="S28">
            <v>181.6</v>
          </cell>
        </row>
        <row r="29">
          <cell r="J29">
            <v>0.42</v>
          </cell>
          <cell r="K29">
            <v>0.42</v>
          </cell>
          <cell r="L29">
            <v>0.42</v>
          </cell>
          <cell r="M29">
            <v>0.42</v>
          </cell>
          <cell r="N29">
            <v>0.42</v>
          </cell>
          <cell r="O29">
            <v>0.42</v>
          </cell>
          <cell r="P29">
            <v>0.42</v>
          </cell>
          <cell r="Q29">
            <v>0.42</v>
          </cell>
          <cell r="R29">
            <v>0.42</v>
          </cell>
          <cell r="S29">
            <v>0.42</v>
          </cell>
        </row>
        <row r="30">
          <cell r="J30">
            <v>128.30000000000001</v>
          </cell>
          <cell r="K30">
            <v>128.30000000000001</v>
          </cell>
          <cell r="L30">
            <v>128.30000000000001</v>
          </cell>
          <cell r="M30">
            <v>128.30000000000001</v>
          </cell>
          <cell r="N30">
            <v>128.30000000000001</v>
          </cell>
          <cell r="O30">
            <v>128.30000000000001</v>
          </cell>
          <cell r="P30">
            <v>128.30000000000001</v>
          </cell>
          <cell r="Q30">
            <v>128.30000000000001</v>
          </cell>
          <cell r="R30">
            <v>128.30000000000001</v>
          </cell>
          <cell r="S30">
            <v>128.30000000000001</v>
          </cell>
        </row>
        <row r="31">
          <cell r="J31">
            <v>0.41</v>
          </cell>
          <cell r="K31">
            <v>0.41</v>
          </cell>
          <cell r="L31">
            <v>0.41</v>
          </cell>
          <cell r="M31">
            <v>0.41</v>
          </cell>
          <cell r="N31">
            <v>0.41</v>
          </cell>
          <cell r="O31">
            <v>0.41</v>
          </cell>
          <cell r="P31">
            <v>0.41</v>
          </cell>
          <cell r="Q31">
            <v>0.41</v>
          </cell>
          <cell r="R31">
            <v>0.41</v>
          </cell>
          <cell r="S31">
            <v>0.41</v>
          </cell>
        </row>
        <row r="32">
          <cell r="J32">
            <v>0.42</v>
          </cell>
          <cell r="K32">
            <v>0.42</v>
          </cell>
          <cell r="L32">
            <v>0.42</v>
          </cell>
          <cell r="M32">
            <v>0.42</v>
          </cell>
          <cell r="N32">
            <v>0.42</v>
          </cell>
          <cell r="O32">
            <v>0.42</v>
          </cell>
          <cell r="P32">
            <v>0.42</v>
          </cell>
          <cell r="Q32">
            <v>0.42</v>
          </cell>
          <cell r="R32">
            <v>0.42</v>
          </cell>
          <cell r="S32">
            <v>0.42</v>
          </cell>
        </row>
        <row r="33">
          <cell r="J33">
            <v>8990</v>
          </cell>
          <cell r="K33">
            <v>8990</v>
          </cell>
          <cell r="L33">
            <v>8990</v>
          </cell>
          <cell r="M33">
            <v>8990</v>
          </cell>
          <cell r="N33">
            <v>8660</v>
          </cell>
          <cell r="O33">
            <v>8660</v>
          </cell>
          <cell r="P33">
            <v>8660</v>
          </cell>
          <cell r="Q33">
            <v>8660</v>
          </cell>
          <cell r="R33">
            <v>8660</v>
          </cell>
          <cell r="S33">
            <v>8660</v>
          </cell>
        </row>
        <row r="34">
          <cell r="J34">
            <v>6760</v>
          </cell>
          <cell r="K34">
            <v>6760</v>
          </cell>
          <cell r="L34">
            <v>6760</v>
          </cell>
          <cell r="M34">
            <v>6760</v>
          </cell>
          <cell r="N34">
            <v>8793</v>
          </cell>
          <cell r="O34">
            <v>8793</v>
          </cell>
          <cell r="P34">
            <v>8793</v>
          </cell>
          <cell r="Q34">
            <v>8793</v>
          </cell>
          <cell r="R34">
            <v>8793</v>
          </cell>
          <cell r="S34">
            <v>8793</v>
          </cell>
        </row>
        <row r="35">
          <cell r="J35">
            <v>174.2</v>
          </cell>
          <cell r="K35">
            <v>187</v>
          </cell>
          <cell r="L35">
            <v>341.9</v>
          </cell>
          <cell r="M35">
            <v>128.1</v>
          </cell>
          <cell r="N35">
            <v>176.0888888888889</v>
          </cell>
          <cell r="O35">
            <v>163.69999999999999</v>
          </cell>
          <cell r="P35">
            <v>88.1</v>
          </cell>
          <cell r="Q35">
            <v>64.900000000000006</v>
          </cell>
          <cell r="R35">
            <v>64.900000000000006</v>
          </cell>
          <cell r="S35">
            <v>64.900000000000006</v>
          </cell>
        </row>
        <row r="36">
          <cell r="J36">
            <v>1596</v>
          </cell>
          <cell r="K36">
            <v>1594</v>
          </cell>
          <cell r="L36">
            <v>1591</v>
          </cell>
          <cell r="M36">
            <v>1590</v>
          </cell>
          <cell r="N36">
            <v>1641</v>
          </cell>
          <cell r="O36">
            <v>1636</v>
          </cell>
          <cell r="P36">
            <v>1629</v>
          </cell>
          <cell r="Q36">
            <v>1627</v>
          </cell>
          <cell r="R36">
            <v>1621</v>
          </cell>
          <cell r="S36">
            <v>1632</v>
          </cell>
        </row>
        <row r="37">
          <cell r="J37">
            <v>79</v>
          </cell>
          <cell r="K37">
            <v>77</v>
          </cell>
          <cell r="L37">
            <v>77</v>
          </cell>
          <cell r="M37">
            <v>77</v>
          </cell>
          <cell r="N37">
            <v>77</v>
          </cell>
          <cell r="O37">
            <v>77</v>
          </cell>
          <cell r="P37">
            <v>77</v>
          </cell>
          <cell r="Q37">
            <v>121</v>
          </cell>
          <cell r="R37">
            <v>121</v>
          </cell>
          <cell r="S37">
            <v>122</v>
          </cell>
        </row>
        <row r="38">
          <cell r="J38">
            <v>77</v>
          </cell>
          <cell r="K38">
            <v>78</v>
          </cell>
          <cell r="L38">
            <v>77</v>
          </cell>
          <cell r="M38">
            <v>77</v>
          </cell>
          <cell r="N38">
            <v>77</v>
          </cell>
          <cell r="O38">
            <v>77</v>
          </cell>
          <cell r="P38">
            <v>77</v>
          </cell>
          <cell r="Q38">
            <v>77</v>
          </cell>
          <cell r="R38">
            <v>80</v>
          </cell>
          <cell r="S38">
            <v>82</v>
          </cell>
        </row>
        <row r="39">
          <cell r="J39">
            <v>92</v>
          </cell>
          <cell r="K39">
            <v>93</v>
          </cell>
          <cell r="L39">
            <v>97</v>
          </cell>
          <cell r="M39">
            <v>80</v>
          </cell>
          <cell r="N39">
            <v>79</v>
          </cell>
          <cell r="O39">
            <v>86</v>
          </cell>
          <cell r="P39">
            <v>82</v>
          </cell>
          <cell r="Q39">
            <v>82</v>
          </cell>
          <cell r="R39">
            <v>82</v>
          </cell>
          <cell r="S39">
            <v>82</v>
          </cell>
        </row>
        <row r="40">
          <cell r="J40">
            <v>0</v>
          </cell>
          <cell r="K40">
            <v>0</v>
          </cell>
          <cell r="L40">
            <v>0</v>
          </cell>
          <cell r="M40">
            <v>18</v>
          </cell>
          <cell r="N40">
            <v>19</v>
          </cell>
          <cell r="O40">
            <v>24</v>
          </cell>
          <cell r="P40">
            <v>25</v>
          </cell>
          <cell r="Q40">
            <v>27</v>
          </cell>
          <cell r="R40">
            <v>27</v>
          </cell>
          <cell r="S40">
            <v>28</v>
          </cell>
        </row>
        <row r="41">
          <cell r="J41">
            <v>319</v>
          </cell>
          <cell r="K41">
            <v>319</v>
          </cell>
          <cell r="L41">
            <v>318</v>
          </cell>
          <cell r="M41">
            <v>319</v>
          </cell>
          <cell r="N41">
            <v>318</v>
          </cell>
          <cell r="O41">
            <v>318</v>
          </cell>
          <cell r="P41">
            <v>313</v>
          </cell>
          <cell r="Q41">
            <v>313</v>
          </cell>
          <cell r="R41">
            <v>309</v>
          </cell>
          <cell r="S41">
            <v>307</v>
          </cell>
        </row>
        <row r="42">
          <cell r="J42">
            <v>9</v>
          </cell>
          <cell r="K42">
            <v>9</v>
          </cell>
          <cell r="L42">
            <v>9</v>
          </cell>
          <cell r="M42">
            <v>10</v>
          </cell>
          <cell r="N42">
            <v>10</v>
          </cell>
          <cell r="O42">
            <v>10</v>
          </cell>
          <cell r="P42">
            <v>10</v>
          </cell>
          <cell r="Q42">
            <v>9</v>
          </cell>
          <cell r="R42">
            <v>10</v>
          </cell>
          <cell r="S42">
            <v>9</v>
          </cell>
        </row>
        <row r="43"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1</v>
          </cell>
          <cell r="Q43">
            <v>1</v>
          </cell>
          <cell r="R43">
            <v>1</v>
          </cell>
          <cell r="S43">
            <v>0</v>
          </cell>
        </row>
        <row r="44">
          <cell r="J44" t="e">
            <v>#REF!</v>
          </cell>
          <cell r="K44" t="e">
            <v>#REF!</v>
          </cell>
          <cell r="L44" t="e">
            <v>#REF!</v>
          </cell>
          <cell r="M44" t="e">
            <v>#REF!</v>
          </cell>
          <cell r="N44" t="e">
            <v>#REF!</v>
          </cell>
          <cell r="O44" t="e">
            <v>#REF!</v>
          </cell>
          <cell r="P44" t="e">
            <v>#REF!</v>
          </cell>
          <cell r="Q44" t="e">
            <v>#REF!</v>
          </cell>
          <cell r="R44" t="e">
            <v>#REF!</v>
          </cell>
          <cell r="S44" t="e">
            <v>#REF!</v>
          </cell>
        </row>
        <row r="45">
          <cell r="J45">
            <v>2668</v>
          </cell>
          <cell r="K45">
            <v>2669</v>
          </cell>
          <cell r="L45">
            <v>2661</v>
          </cell>
          <cell r="M45">
            <v>2661</v>
          </cell>
          <cell r="N45">
            <v>2714</v>
          </cell>
          <cell r="O45">
            <v>2705</v>
          </cell>
          <cell r="P45">
            <v>2719</v>
          </cell>
          <cell r="Q45">
            <v>2717</v>
          </cell>
          <cell r="R45">
            <v>2710</v>
          </cell>
          <cell r="S45">
            <v>2710</v>
          </cell>
        </row>
        <row r="46">
          <cell r="J46">
            <v>24</v>
          </cell>
          <cell r="K46">
            <v>23</v>
          </cell>
          <cell r="L46">
            <v>23</v>
          </cell>
          <cell r="M46">
            <v>23</v>
          </cell>
          <cell r="N46">
            <v>23</v>
          </cell>
          <cell r="O46">
            <v>23</v>
          </cell>
          <cell r="P46">
            <v>23</v>
          </cell>
          <cell r="Q46">
            <v>22</v>
          </cell>
          <cell r="R46">
            <v>22</v>
          </cell>
          <cell r="S46">
            <v>22</v>
          </cell>
        </row>
        <row r="47">
          <cell r="J47">
            <v>37</v>
          </cell>
          <cell r="K47">
            <v>34.85</v>
          </cell>
          <cell r="L47">
            <v>23.45</v>
          </cell>
          <cell r="M47">
            <v>26.95</v>
          </cell>
          <cell r="N47">
            <v>26.333333333333332</v>
          </cell>
          <cell r="O47">
            <v>26.333333333333332</v>
          </cell>
          <cell r="P47">
            <v>20.916666666666668</v>
          </cell>
          <cell r="Q47">
            <v>24.016666666666666</v>
          </cell>
          <cell r="R47">
            <v>24.733333333333334</v>
          </cell>
          <cell r="S47">
            <v>24.733333333333334</v>
          </cell>
        </row>
        <row r="48"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J49">
            <v>547</v>
          </cell>
          <cell r="K49">
            <v>556</v>
          </cell>
          <cell r="L49">
            <v>624</v>
          </cell>
          <cell r="M49">
            <v>631</v>
          </cell>
          <cell r="N49">
            <v>646</v>
          </cell>
          <cell r="O49">
            <v>646</v>
          </cell>
          <cell r="P49">
            <v>627</v>
          </cell>
          <cell r="Q49">
            <v>633</v>
          </cell>
          <cell r="R49">
            <v>629</v>
          </cell>
          <cell r="S49">
            <v>629</v>
          </cell>
        </row>
        <row r="50">
          <cell r="J50">
            <v>3989</v>
          </cell>
          <cell r="K50">
            <v>4030</v>
          </cell>
          <cell r="L50">
            <v>3760</v>
          </cell>
          <cell r="M50">
            <v>3753</v>
          </cell>
          <cell r="N50">
            <v>4339</v>
          </cell>
          <cell r="O50">
            <v>4339</v>
          </cell>
          <cell r="P50">
            <v>4348</v>
          </cell>
          <cell r="Q50">
            <v>4353</v>
          </cell>
          <cell r="R50">
            <v>4357</v>
          </cell>
          <cell r="S50">
            <v>4357</v>
          </cell>
        </row>
      </sheetData>
      <sheetData sheetId="39" refreshError="1"/>
      <sheetData sheetId="4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scen"/>
      <sheetName val="sales"/>
      <sheetName val="var-cost"/>
      <sheetName val="cogs calc"/>
      <sheetName val="capex-used"/>
      <sheetName val="investment"/>
      <sheetName val="cash budget"/>
      <sheetName val="a-r schedule"/>
      <sheetName val="a-p schedule"/>
      <sheetName val="report"/>
      <sheetName val="CF"/>
      <sheetName val="highlight"/>
      <sheetName val="chtop-cashidr"/>
      <sheetName val="title"/>
      <sheetName val="Sheet1"/>
      <sheetName val="s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+EXP"/>
      <sheetName val="Annual-Plan-1998-A-US$-Rupiah-F"/>
      <sheetName val="Annual_Plan_1998_A_US__Rupiah_F"/>
      <sheetName val="report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howOutlineSymbols="0"/>
  </sheetPr>
  <dimension ref="A1:K898"/>
  <sheetViews>
    <sheetView tabSelected="1" showOutlineSymbols="0" view="pageBreakPreview" topLeftCell="A3" zoomScale="70" zoomScaleNormal="85" zoomScaleSheetLayoutView="70" workbookViewId="0">
      <pane xSplit="1" ySplit="15" topLeftCell="B150" activePane="bottomRight" state="frozen"/>
      <selection activeCell="Q255" sqref="Q255"/>
      <selection pane="topRight" activeCell="Q255" sqref="Q255"/>
      <selection pane="bottomLeft" activeCell="Q255" sqref="Q255"/>
      <selection pane="bottomRight" activeCell="C7" sqref="C7"/>
    </sheetView>
  </sheetViews>
  <sheetFormatPr defaultColWidth="8.7109375" defaultRowHeight="15" outlineLevelRow="1"/>
  <cols>
    <col min="1" max="1" width="74.5703125" style="181" customWidth="1"/>
    <col min="2" max="2" width="21.7109375" style="181" customWidth="1"/>
    <col min="3" max="3" width="20.5703125" style="181" customWidth="1"/>
    <col min="4" max="4" width="13.85546875" style="181" customWidth="1"/>
    <col min="5" max="5" width="74.5703125" style="181" customWidth="1"/>
    <col min="6" max="6" width="21.42578125" style="181" customWidth="1"/>
    <col min="7" max="7" width="20.5703125" style="181" customWidth="1"/>
    <col min="8" max="8" width="13.7109375" style="181" customWidth="1"/>
    <col min="9" max="9" width="21.42578125" style="182" bestFit="1" customWidth="1"/>
    <col min="10" max="10" width="28.7109375" style="182" customWidth="1"/>
    <col min="11" max="11" width="39.5703125" style="181" customWidth="1"/>
    <col min="12" max="14" width="28.7109375" style="181" customWidth="1"/>
    <col min="15" max="15" width="15.7109375" style="181" customWidth="1"/>
    <col min="16" max="16" width="27.42578125" style="181" customWidth="1"/>
    <col min="17" max="17" width="5.42578125" style="181" customWidth="1"/>
    <col min="18" max="18" width="13.28515625" style="181" customWidth="1"/>
    <col min="19" max="19" width="18.5703125" style="181" customWidth="1"/>
    <col min="20" max="20" width="17.7109375" style="181" customWidth="1"/>
    <col min="21" max="21" width="15.7109375" style="181" customWidth="1"/>
    <col min="22" max="22" width="20.28515625" style="181" customWidth="1"/>
    <col min="23" max="23" width="5.42578125" style="181" customWidth="1"/>
    <col min="24" max="25" width="18.5703125" style="181" customWidth="1"/>
    <col min="26" max="26" width="17.7109375" style="181" customWidth="1"/>
    <col min="27" max="27" width="18.5703125" style="181" customWidth="1"/>
    <col min="28" max="28" width="16.5703125" style="181" customWidth="1"/>
    <col min="29" max="29" width="29.7109375" style="181" customWidth="1"/>
    <col min="30" max="30" width="20.7109375" style="181" customWidth="1"/>
    <col min="31" max="31" width="7.42578125" style="181" customWidth="1"/>
    <col min="32" max="32" width="16.5703125" style="181" customWidth="1"/>
    <col min="33" max="33" width="49.42578125" style="181" customWidth="1"/>
    <col min="34" max="34" width="44.5703125" style="181" customWidth="1"/>
    <col min="35" max="35" width="23.28515625" style="181" customWidth="1"/>
    <col min="36" max="36" width="42.7109375" style="181" customWidth="1"/>
    <col min="37" max="37" width="23.7109375" style="181" customWidth="1"/>
    <col min="38" max="16384" width="8.7109375" style="181"/>
  </cols>
  <sheetData>
    <row r="1" spans="1:10" hidden="1" outlineLevel="1"/>
    <row r="2" spans="1:10" hidden="1" outlineLevel="1">
      <c r="A2" s="183"/>
      <c r="B2" s="183"/>
    </row>
    <row r="3" spans="1:10" ht="15.75" outlineLevel="1" thickBot="1">
      <c r="A3" s="183"/>
      <c r="B3" s="183"/>
    </row>
    <row r="4" spans="1:10" ht="15.75" outlineLevel="1">
      <c r="A4" s="753" t="s">
        <v>948</v>
      </c>
      <c r="B4" s="754"/>
      <c r="C4" s="754"/>
      <c r="D4" s="754"/>
      <c r="E4" s="754"/>
      <c r="F4" s="754"/>
      <c r="G4" s="754"/>
      <c r="H4" s="755"/>
      <c r="I4" s="161"/>
    </row>
    <row r="5" spans="1:10" ht="15.75" collapsed="1">
      <c r="A5" s="756" t="s">
        <v>943</v>
      </c>
      <c r="B5" s="757"/>
      <c r="C5" s="757"/>
      <c r="D5" s="757"/>
      <c r="E5" s="757"/>
      <c r="F5" s="757"/>
      <c r="G5" s="757"/>
      <c r="H5" s="758"/>
      <c r="I5" s="161"/>
    </row>
    <row r="6" spans="1:10" ht="15.75">
      <c r="A6" s="759" t="s">
        <v>1544</v>
      </c>
      <c r="B6" s="760"/>
      <c r="C6" s="760"/>
      <c r="D6" s="760"/>
      <c r="E6" s="760"/>
      <c r="F6" s="760"/>
      <c r="G6" s="760"/>
      <c r="H6" s="761"/>
      <c r="I6" s="161"/>
    </row>
    <row r="7" spans="1:10" ht="16.5" thickBot="1">
      <c r="A7" s="720"/>
      <c r="B7" s="184"/>
      <c r="C7" s="185"/>
      <c r="D7" s="185"/>
      <c r="E7" s="185"/>
      <c r="F7" s="186"/>
      <c r="G7" s="186"/>
      <c r="H7" s="187"/>
    </row>
    <row r="8" spans="1:10" s="192" customFormat="1" ht="43.5" customHeight="1">
      <c r="A8" s="188" t="s">
        <v>940</v>
      </c>
      <c r="B8" s="189" t="s">
        <v>1525</v>
      </c>
      <c r="C8" s="190" t="s">
        <v>1545</v>
      </c>
      <c r="D8" s="190" t="s">
        <v>1078</v>
      </c>
      <c r="E8" s="188" t="s">
        <v>941</v>
      </c>
      <c r="F8" s="189" t="str">
        <f>+B8</f>
        <v>Realisasi                   31 Desember 2021 (Unaudited)</v>
      </c>
      <c r="G8" s="190" t="str">
        <f>C8</f>
        <v>Realisasi                   31 Mei 2022</v>
      </c>
      <c r="H8" s="190" t="s">
        <v>1079</v>
      </c>
      <c r="I8" s="191"/>
      <c r="J8" s="191"/>
    </row>
    <row r="9" spans="1:10" ht="14.1" hidden="1" customHeight="1" outlineLevel="1">
      <c r="A9" s="193"/>
      <c r="B9" s="193"/>
      <c r="C9" s="194"/>
      <c r="D9" s="194"/>
      <c r="E9" s="195"/>
      <c r="F9" s="195"/>
      <c r="G9" s="196"/>
      <c r="H9" s="195"/>
    </row>
    <row r="10" spans="1:10" ht="35.1" hidden="1" customHeight="1" collapsed="1">
      <c r="A10" s="194"/>
      <c r="B10" s="194"/>
      <c r="C10" s="514" t="str">
        <f>_xll.EPMOlapMemberO("[ENTITY].[PARENTH1].[1000]","","1000 - PT Pelindo 1","","000")</f>
        <v>1000 - PT Pelindo 1</v>
      </c>
      <c r="D10" s="197"/>
      <c r="E10" s="195"/>
      <c r="F10" s="195"/>
      <c r="G10" s="196"/>
      <c r="H10" s="195"/>
    </row>
    <row r="11" spans="1:10" hidden="1" outlineLevel="1">
      <c r="A11" s="194"/>
      <c r="B11" s="194"/>
      <c r="C11" s="514" t="str">
        <f>_xll.EPMOlapMemberO("[AUDITTRAIL].[PARENTH1].[T_DATASOURCE]","","Total Data Source","","000")</f>
        <v>Total Data Source</v>
      </c>
      <c r="D11" s="197"/>
      <c r="E11" s="195"/>
      <c r="F11" s="195"/>
      <c r="G11" s="196"/>
      <c r="H11" s="195"/>
    </row>
    <row r="12" spans="1:10" hidden="1" outlineLevel="1">
      <c r="A12" s="194"/>
      <c r="B12" s="194"/>
      <c r="C12" s="514" t="str">
        <f>_xll.EPMOlapMemberO("[SCOPE].[PARENTH1].[NO_SCOPE]","","NO_SCOPE","","000")</f>
        <v>NO_SCOPE</v>
      </c>
      <c r="D12" s="197"/>
      <c r="E12" s="195"/>
      <c r="F12" s="195"/>
      <c r="G12" s="196"/>
      <c r="H12" s="195"/>
    </row>
    <row r="13" spans="1:10" hidden="1" outlineLevel="1">
      <c r="A13" s="194"/>
      <c r="B13" s="194"/>
      <c r="C13" s="514" t="str">
        <f>_xll.EPMOlapMemberO("[RPTCURRENCY].[].[LC]","","LC","","000")</f>
        <v>LC</v>
      </c>
      <c r="D13" s="197"/>
      <c r="E13" s="195"/>
      <c r="F13" s="195"/>
      <c r="G13" s="196"/>
      <c r="H13" s="195"/>
    </row>
    <row r="14" spans="1:10" ht="12" customHeight="1" outlineLevel="1">
      <c r="A14" s="198">
        <v>1</v>
      </c>
      <c r="B14" s="198">
        <v>2</v>
      </c>
      <c r="C14" s="515">
        <v>3</v>
      </c>
      <c r="D14" s="199">
        <v>4</v>
      </c>
      <c r="E14" s="198">
        <v>5</v>
      </c>
      <c r="F14" s="198">
        <v>6</v>
      </c>
      <c r="G14" s="516">
        <v>7</v>
      </c>
      <c r="H14" s="200">
        <v>8</v>
      </c>
    </row>
    <row r="15" spans="1:10" collapsed="1">
      <c r="A15" s="514" t="s">
        <v>0</v>
      </c>
      <c r="B15" s="517">
        <f>B16+B104</f>
        <v>3211156217381</v>
      </c>
      <c r="C15" s="517">
        <f>C16+C104</f>
        <v>3153644731395</v>
      </c>
      <c r="D15" s="518">
        <f>IF(OR(C15=0,B15=0),"-",IF(OR(C15&lt;0,B15&lt;0),(C15/B15),IF(OR(C15&gt;0,B15&gt;0),(C15/B15))))</f>
        <v>0.98209010023408139</v>
      </c>
      <c r="E15" s="519" t="s">
        <v>138</v>
      </c>
      <c r="F15" s="520">
        <f>F16+F137</f>
        <v>3211156217381</v>
      </c>
      <c r="G15" s="520">
        <f>G16+G137</f>
        <v>3153644731395</v>
      </c>
      <c r="H15" s="518">
        <f t="shared" ref="H15:H87" si="0">IF(OR(G15=0,F15=0),"-",IF(OR(G15&lt;0,F15&lt;0),(G15/F15),IF(OR(G15&gt;0,F15&gt;0),(G15/F15))))</f>
        <v>0.98209010023408139</v>
      </c>
      <c r="I15" s="201">
        <f>+B15-F15</f>
        <v>0</v>
      </c>
      <c r="J15" s="201">
        <f>+C15-G15</f>
        <v>0</v>
      </c>
    </row>
    <row r="16" spans="1:10">
      <c r="A16" s="521" t="s">
        <v>1</v>
      </c>
      <c r="B16" s="517">
        <f>B17+B44+B50+B52+B54+B58+B62+B98+B100</f>
        <v>188585779506</v>
      </c>
      <c r="C16" s="517">
        <f>C17+C44+C50+C52+C54+C58+C62+C98+C100</f>
        <v>155573583147</v>
      </c>
      <c r="D16" s="518">
        <f>IF(OR(C16=0,B16=0),"-",IF(OR(C16&lt;0,B16&lt;0),(C16/B16),IF(OR(C16&gt;0,B16&gt;0),(C16/B16))))</f>
        <v>0.82494864434913717</v>
      </c>
      <c r="E16" s="519" t="s">
        <v>139</v>
      </c>
      <c r="F16" s="522">
        <f>F17+F83</f>
        <v>2146488481432</v>
      </c>
      <c r="G16" s="522">
        <f>G17+G83</f>
        <v>2132474178490</v>
      </c>
      <c r="H16" s="518">
        <f t="shared" si="0"/>
        <v>0.99347105606984176</v>
      </c>
    </row>
    <row r="17" spans="1:11">
      <c r="A17" s="519" t="s">
        <v>2</v>
      </c>
      <c r="B17" s="517">
        <f>SUM(B20:B43)</f>
        <v>30618181936</v>
      </c>
      <c r="C17" s="517">
        <f>SUM(C20:C43)</f>
        <v>21762733080</v>
      </c>
      <c r="D17" s="48">
        <f>IF(OR(C17=0,B17=0),"-",IF(OR(C17&lt;0,B17&lt;0),(C17/B17),IF(OR(C17&gt;0,B17&gt;0),(C17/B17))))</f>
        <v>0.71077809667111513</v>
      </c>
      <c r="E17" s="519" t="s">
        <v>140</v>
      </c>
      <c r="F17" s="520">
        <f>F18+F29+F60+F66+F68+F70+F72+F75+F77+F81+F79</f>
        <v>200884858245</v>
      </c>
      <c r="G17" s="520">
        <f>G18+G29+G60+G66+G68+G70+G72+G75+G77+G81+G79</f>
        <v>109984944699</v>
      </c>
      <c r="H17" s="523">
        <f t="shared" si="0"/>
        <v>0.54750241337185257</v>
      </c>
    </row>
    <row r="18" spans="1:11" s="203" customFormat="1">
      <c r="A18" s="524"/>
      <c r="B18" s="519"/>
      <c r="C18" s="49" t="str">
        <f>IF(OR(B18=0,A18=0),"-",IF(OR(B18&lt;0,A18&lt;0),(B18/A18),IF(OR(B18&gt;0,A18&gt;0),(B18/A18))))</f>
        <v>-</v>
      </c>
      <c r="D18" s="49" t="str">
        <f>IF(OR(C18=0,B18=0),"-",IF(OR(C18&lt;0,B18&lt;0),(C18/B18),IF(OR(C18&gt;0,B18&gt;0),(C18/B18))))</f>
        <v>-</v>
      </c>
      <c r="E18" s="519" t="s">
        <v>141</v>
      </c>
      <c r="F18" s="520">
        <f>SUM(F19:F28)</f>
        <v>178053378555</v>
      </c>
      <c r="G18" s="520">
        <f>SUM(G19:G28)</f>
        <v>5032640192</v>
      </c>
      <c r="H18" s="49">
        <f t="shared" si="0"/>
        <v>2.8264783475846468E-2</v>
      </c>
      <c r="I18" s="202"/>
      <c r="J18" s="202"/>
    </row>
    <row r="19" spans="1:11">
      <c r="A19" s="525" t="s">
        <v>3</v>
      </c>
      <c r="B19" s="204"/>
      <c r="C19" s="205"/>
      <c r="D19" s="206"/>
      <c r="E19" s="419" t="s">
        <v>142</v>
      </c>
      <c r="F19" s="526">
        <v>80800655118</v>
      </c>
      <c r="G19" s="526">
        <v>0</v>
      </c>
      <c r="H19" s="50" t="str">
        <f t="shared" si="0"/>
        <v>-</v>
      </c>
    </row>
    <row r="20" spans="1:11">
      <c r="A20" s="207" t="s">
        <v>1194</v>
      </c>
      <c r="B20" s="144">
        <v>19208600</v>
      </c>
      <c r="C20" s="144">
        <v>80149500</v>
      </c>
      <c r="D20" s="208">
        <f>IF(OR(C20=0,B20=0),"-",IF(OR(C20&lt;0,B20&lt;0),(C20/B20),IF(OR(C20&gt;0,B20&gt;0),(C20/B20))))</f>
        <v>4.1725841550139</v>
      </c>
      <c r="E20" s="209" t="s">
        <v>1361</v>
      </c>
      <c r="F20" s="210">
        <v>0</v>
      </c>
      <c r="G20" s="210">
        <v>0</v>
      </c>
      <c r="H20" s="50" t="str">
        <f t="shared" si="0"/>
        <v>-</v>
      </c>
    </row>
    <row r="21" spans="1:11">
      <c r="A21" s="207" t="s">
        <v>1183</v>
      </c>
      <c r="B21" s="144">
        <v>286419988</v>
      </c>
      <c r="C21" s="607">
        <v>12656812250</v>
      </c>
      <c r="D21" s="208">
        <f t="shared" ref="D21:D92" si="1">IF(OR(C21=0,B21=0),"-",IF(OR(C21&lt;0,B21&lt;0),(C21/B21),IF(OR(C21&gt;0,B21&gt;0),(C21/B21))))</f>
        <v>44.189696181399185</v>
      </c>
      <c r="E21" s="209" t="s">
        <v>143</v>
      </c>
      <c r="F21" s="210">
        <v>0</v>
      </c>
      <c r="G21" s="210">
        <v>0</v>
      </c>
      <c r="H21" s="50" t="str">
        <f t="shared" si="0"/>
        <v>-</v>
      </c>
    </row>
    <row r="22" spans="1:11">
      <c r="A22" s="207" t="s">
        <v>1184</v>
      </c>
      <c r="B22" s="144">
        <v>503239475</v>
      </c>
      <c r="C22" s="607">
        <v>189804246</v>
      </c>
      <c r="D22" s="208">
        <f t="shared" si="1"/>
        <v>0.37716485973203911</v>
      </c>
      <c r="E22" s="209" t="s">
        <v>144</v>
      </c>
      <c r="F22" s="210">
        <v>0</v>
      </c>
      <c r="G22" s="210">
        <v>0</v>
      </c>
      <c r="H22" s="50" t="str">
        <f t="shared" si="0"/>
        <v>-</v>
      </c>
    </row>
    <row r="23" spans="1:11">
      <c r="A23" s="207" t="s">
        <v>1185</v>
      </c>
      <c r="B23" s="144">
        <v>880050</v>
      </c>
      <c r="C23" s="607">
        <v>880050</v>
      </c>
      <c r="D23" s="208">
        <f t="shared" si="1"/>
        <v>1</v>
      </c>
      <c r="E23" s="209" t="s">
        <v>145</v>
      </c>
      <c r="F23" s="210">
        <v>0</v>
      </c>
      <c r="G23" s="210">
        <v>0</v>
      </c>
      <c r="H23" s="50" t="str">
        <f t="shared" si="0"/>
        <v>-</v>
      </c>
    </row>
    <row r="24" spans="1:11">
      <c r="A24" s="207" t="s">
        <v>1186</v>
      </c>
      <c r="B24" s="144">
        <v>150000</v>
      </c>
      <c r="C24" s="607">
        <v>150000</v>
      </c>
      <c r="D24" s="208">
        <f t="shared" si="1"/>
        <v>1</v>
      </c>
      <c r="E24" s="209" t="s">
        <v>146</v>
      </c>
      <c r="F24" s="210">
        <v>0</v>
      </c>
      <c r="G24" s="210">
        <v>0</v>
      </c>
      <c r="H24" s="50" t="str">
        <f t="shared" si="0"/>
        <v>-</v>
      </c>
    </row>
    <row r="25" spans="1:11">
      <c r="A25" s="207" t="s">
        <v>1187</v>
      </c>
      <c r="B25" s="144">
        <v>2857542048</v>
      </c>
      <c r="C25" s="607">
        <v>12006654</v>
      </c>
      <c r="D25" s="208">
        <f t="shared" si="1"/>
        <v>4.2017418460748406E-3</v>
      </c>
      <c r="E25" s="211" t="s">
        <v>1195</v>
      </c>
      <c r="F25" s="210">
        <v>97252723437</v>
      </c>
      <c r="G25" s="210">
        <v>5032640192</v>
      </c>
      <c r="H25" s="50">
        <f t="shared" si="0"/>
        <v>5.174806436408054E-2</v>
      </c>
      <c r="K25" s="212"/>
    </row>
    <row r="26" spans="1:11">
      <c r="A26" s="207" t="s">
        <v>1188</v>
      </c>
      <c r="B26" s="144">
        <v>458636214</v>
      </c>
      <c r="C26" s="607">
        <v>3776514238</v>
      </c>
      <c r="D26" s="208">
        <f t="shared" si="1"/>
        <v>8.2342260003044583</v>
      </c>
      <c r="E26" s="209" t="s">
        <v>1196</v>
      </c>
      <c r="F26" s="210">
        <v>0</v>
      </c>
      <c r="G26" s="210">
        <v>0</v>
      </c>
      <c r="H26" s="50" t="str">
        <f t="shared" si="0"/>
        <v>-</v>
      </c>
    </row>
    <row r="27" spans="1:11">
      <c r="A27" s="207" t="s">
        <v>1189</v>
      </c>
      <c r="B27" s="144">
        <v>237601582</v>
      </c>
      <c r="C27" s="607">
        <v>4878660435</v>
      </c>
      <c r="D27" s="208">
        <f t="shared" si="1"/>
        <v>20.532945925418964</v>
      </c>
      <c r="E27" s="209" t="s">
        <v>1197</v>
      </c>
      <c r="F27" s="210">
        <v>0</v>
      </c>
      <c r="G27" s="210">
        <v>0</v>
      </c>
      <c r="H27" s="50" t="str">
        <f t="shared" si="0"/>
        <v>-</v>
      </c>
    </row>
    <row r="28" spans="1:11">
      <c r="A28" s="207" t="s">
        <v>1190</v>
      </c>
      <c r="B28" s="144">
        <v>1000000</v>
      </c>
      <c r="C28" s="607">
        <v>1000000</v>
      </c>
      <c r="D28" s="208">
        <f t="shared" si="1"/>
        <v>1</v>
      </c>
      <c r="E28" s="209" t="s">
        <v>1198</v>
      </c>
      <c r="F28" s="210">
        <v>0</v>
      </c>
      <c r="G28" s="210">
        <v>0</v>
      </c>
      <c r="H28" s="50" t="str">
        <f t="shared" si="0"/>
        <v>-</v>
      </c>
    </row>
    <row r="29" spans="1:11">
      <c r="A29" s="207" t="s">
        <v>1191</v>
      </c>
      <c r="B29" s="607">
        <v>1000000</v>
      </c>
      <c r="C29" s="607">
        <v>1000000</v>
      </c>
      <c r="D29" s="208">
        <f t="shared" si="1"/>
        <v>1</v>
      </c>
      <c r="E29" s="519" t="s">
        <v>147</v>
      </c>
      <c r="F29" s="522">
        <f>SUM(F31:F59)</f>
        <v>18459642610</v>
      </c>
      <c r="G29" s="522">
        <f>SUM(G30:G59)</f>
        <v>19450660783</v>
      </c>
      <c r="H29" s="518">
        <f t="shared" si="0"/>
        <v>1.0536856641234833</v>
      </c>
    </row>
    <row r="30" spans="1:11">
      <c r="A30" s="207" t="s">
        <v>1192</v>
      </c>
      <c r="B30" s="607">
        <v>114432347</v>
      </c>
      <c r="C30" s="607">
        <v>114876241</v>
      </c>
      <c r="D30" s="208">
        <f t="shared" ref="D30" si="2">IF(OR(C30=0,B30=0),"-",IF(OR(C30&lt;0,B30&lt;0),(C30/B30),IF(OR(C30&gt;0,B30&gt;0),(C30/B30))))</f>
        <v>1.0038790954798822</v>
      </c>
      <c r="E30" s="220" t="s">
        <v>1530</v>
      </c>
      <c r="F30" s="214">
        <v>0</v>
      </c>
      <c r="G30" s="214">
        <v>3672222222</v>
      </c>
      <c r="H30" s="51" t="str">
        <f t="shared" ref="H30" si="3">IF(OR(G30=0,F30=0),"-",IF(OR(G30&lt;0,F30&lt;0),(G30/F30),IF(OR(G30&gt;0,F30&gt;0),(G30/F30))))</f>
        <v>-</v>
      </c>
    </row>
    <row r="31" spans="1:11">
      <c r="A31" s="207" t="s">
        <v>1193</v>
      </c>
      <c r="B31" s="607">
        <v>3356641</v>
      </c>
      <c r="C31" s="607">
        <v>512530</v>
      </c>
      <c r="D31" s="208">
        <f t="shared" si="1"/>
        <v>0.15269133636870907</v>
      </c>
      <c r="E31" s="220" t="s">
        <v>148</v>
      </c>
      <c r="F31" s="214">
        <v>36056000</v>
      </c>
      <c r="G31" s="214">
        <v>0</v>
      </c>
      <c r="H31" s="51" t="str">
        <f t="shared" si="0"/>
        <v>-</v>
      </c>
    </row>
    <row r="32" spans="1:11">
      <c r="A32" s="207" t="s">
        <v>1199</v>
      </c>
      <c r="B32" s="607">
        <v>14407414</v>
      </c>
      <c r="C32" s="607">
        <v>14685077</v>
      </c>
      <c r="D32" s="208">
        <f t="shared" si="1"/>
        <v>1.0192722302558945</v>
      </c>
      <c r="E32" s="220" t="s">
        <v>1515</v>
      </c>
      <c r="F32" s="214">
        <v>372020350</v>
      </c>
      <c r="G32" s="214">
        <v>343535100</v>
      </c>
      <c r="H32" s="51">
        <f t="shared" si="0"/>
        <v>0.92343093596895975</v>
      </c>
      <c r="I32" s="182">
        <f>SUM(G32:G35)</f>
        <v>6676252606</v>
      </c>
      <c r="K32" s="215"/>
    </row>
    <row r="33" spans="1:11">
      <c r="A33" s="207" t="s">
        <v>1200</v>
      </c>
      <c r="B33" s="607">
        <v>26239701</v>
      </c>
      <c r="C33" s="607">
        <v>26745398</v>
      </c>
      <c r="D33" s="208">
        <f t="shared" ref="D33:D34" si="4">IF(OR(C33=0,B33=0),"-",IF(OR(C33&lt;0,B33&lt;0),(C33/B33),IF(OR(C33&gt;0,B33&gt;0),(C33/B33))))</f>
        <v>1.0192722089325637</v>
      </c>
      <c r="E33" s="220" t="s">
        <v>149</v>
      </c>
      <c r="F33" s="214">
        <v>5685480968</v>
      </c>
      <c r="G33" s="214">
        <v>5965337008</v>
      </c>
      <c r="H33" s="51">
        <f t="shared" ref="H33:H34" si="5">IF(OR(G33=0,F33=0),"-",IF(OR(G33&lt;0,F33&lt;0),(G33/F33),IF(OR(G33&gt;0,F33&gt;0),(G33/F33))))</f>
        <v>1.0492229314591208</v>
      </c>
      <c r="K33" s="212"/>
    </row>
    <row r="34" spans="1:11">
      <c r="A34" s="207" t="s">
        <v>1209</v>
      </c>
      <c r="B34" s="607">
        <v>113709236</v>
      </c>
      <c r="C34" s="607">
        <v>5094309</v>
      </c>
      <c r="D34" s="208">
        <f t="shared" si="4"/>
        <v>4.4801189236730078E-2</v>
      </c>
      <c r="E34" s="220" t="s">
        <v>1532</v>
      </c>
      <c r="F34" s="214">
        <v>0</v>
      </c>
      <c r="G34" s="214">
        <v>362380498</v>
      </c>
      <c r="H34" s="51" t="str">
        <f t="shared" si="5"/>
        <v>-</v>
      </c>
      <c r="K34" s="212"/>
    </row>
    <row r="35" spans="1:11">
      <c r="A35" s="207" t="s">
        <v>1211</v>
      </c>
      <c r="B35" s="607">
        <v>534119448</v>
      </c>
      <c r="C35" s="607">
        <v>0</v>
      </c>
      <c r="D35" s="208" t="str">
        <f t="shared" si="1"/>
        <v>-</v>
      </c>
      <c r="E35" s="220" t="s">
        <v>1533</v>
      </c>
      <c r="F35" s="214">
        <v>0</v>
      </c>
      <c r="G35" s="214">
        <v>5000000</v>
      </c>
      <c r="H35" s="51" t="str">
        <f t="shared" si="0"/>
        <v>-</v>
      </c>
      <c r="K35" s="212"/>
    </row>
    <row r="36" spans="1:11">
      <c r="A36" s="207" t="s">
        <v>1506</v>
      </c>
      <c r="B36" s="607">
        <v>446239192</v>
      </c>
      <c r="C36" s="607">
        <v>3842152</v>
      </c>
      <c r="D36" s="208">
        <f t="shared" si="1"/>
        <v>8.610072958360861E-3</v>
      </c>
      <c r="E36" s="220" t="s">
        <v>1516</v>
      </c>
      <c r="F36" s="214">
        <v>225000000</v>
      </c>
      <c r="G36" s="214">
        <v>0</v>
      </c>
      <c r="H36" s="51" t="str">
        <f t="shared" si="0"/>
        <v>-</v>
      </c>
      <c r="K36" s="212"/>
    </row>
    <row r="37" spans="1:11">
      <c r="A37" s="207" t="s">
        <v>4</v>
      </c>
      <c r="B37" s="144">
        <v>0</v>
      </c>
      <c r="C37" s="607">
        <v>0</v>
      </c>
      <c r="D37" s="208" t="str">
        <f t="shared" si="1"/>
        <v>-</v>
      </c>
      <c r="E37" s="609" t="s">
        <v>1517</v>
      </c>
      <c r="F37" s="214">
        <v>27870000</v>
      </c>
      <c r="G37" s="214">
        <v>0</v>
      </c>
      <c r="H37" s="51" t="str">
        <f t="shared" si="0"/>
        <v>-</v>
      </c>
      <c r="K37" s="212"/>
    </row>
    <row r="38" spans="1:11">
      <c r="A38" s="207" t="s">
        <v>5</v>
      </c>
      <c r="B38" s="144">
        <v>0</v>
      </c>
      <c r="C38" s="607">
        <v>0</v>
      </c>
      <c r="D38" s="208" t="str">
        <f t="shared" ref="D38:D39" si="6">IF(OR(C38=0,B38=0),"-",IF(OR(C38&lt;0,B38&lt;0),(C38/B38),IF(OR(C38&gt;0,B38&gt;0),(C38/B38))))</f>
        <v>-</v>
      </c>
      <c r="E38" s="609" t="s">
        <v>1213</v>
      </c>
      <c r="F38" s="214">
        <v>4000000</v>
      </c>
      <c r="G38" s="214">
        <v>945555</v>
      </c>
      <c r="H38" s="51">
        <f t="shared" ref="H38" si="7">IF(OR(G38=0,F38=0),"-",IF(OR(G38&lt;0,F38&lt;0),(G38/F38),IF(OR(G38&gt;0,F38&gt;0),(G38/F38))))</f>
        <v>0.23638875000000001</v>
      </c>
      <c r="I38" s="182">
        <f>SUM(G38:G39)</f>
        <v>639086150</v>
      </c>
      <c r="K38" s="212"/>
    </row>
    <row r="39" spans="1:11">
      <c r="A39" s="207" t="s">
        <v>6</v>
      </c>
      <c r="B39" s="144">
        <v>0</v>
      </c>
      <c r="C39" s="607">
        <v>0</v>
      </c>
      <c r="D39" s="208" t="str">
        <f t="shared" si="6"/>
        <v>-</v>
      </c>
      <c r="E39" s="220" t="s">
        <v>1214</v>
      </c>
      <c r="F39" s="214">
        <v>728463200</v>
      </c>
      <c r="G39" s="214">
        <v>638140595</v>
      </c>
      <c r="H39" s="51">
        <f t="shared" si="0"/>
        <v>0.87600937837354032</v>
      </c>
      <c r="K39" s="212"/>
    </row>
    <row r="40" spans="1:11">
      <c r="A40" s="216" t="s">
        <v>7</v>
      </c>
      <c r="B40" s="144">
        <v>25000000000</v>
      </c>
      <c r="C40" s="607">
        <v>0</v>
      </c>
      <c r="D40" s="208" t="str">
        <f t="shared" si="1"/>
        <v>-</v>
      </c>
      <c r="E40" s="220" t="s">
        <v>1215</v>
      </c>
      <c r="F40" s="214">
        <v>16992800</v>
      </c>
      <c r="G40" s="214">
        <v>0</v>
      </c>
      <c r="H40" s="51"/>
    </row>
    <row r="41" spans="1:11">
      <c r="A41" s="216" t="s">
        <v>1538</v>
      </c>
      <c r="B41" s="144">
        <v>0</v>
      </c>
      <c r="C41" s="144">
        <v>0</v>
      </c>
      <c r="D41" s="208" t="str">
        <f t="shared" si="1"/>
        <v>-</v>
      </c>
      <c r="E41" s="220" t="s">
        <v>150</v>
      </c>
      <c r="F41" s="214">
        <v>238931000</v>
      </c>
      <c r="G41" s="214">
        <v>0</v>
      </c>
      <c r="H41" s="51" t="str">
        <f t="shared" si="0"/>
        <v>-</v>
      </c>
    </row>
    <row r="42" spans="1:11">
      <c r="A42" s="216" t="s">
        <v>1539</v>
      </c>
      <c r="B42" s="144">
        <v>0</v>
      </c>
      <c r="C42" s="144">
        <v>0</v>
      </c>
      <c r="D42" s="208" t="str">
        <f t="shared" si="1"/>
        <v>-</v>
      </c>
      <c r="E42" s="220" t="s">
        <v>1501</v>
      </c>
      <c r="F42" s="214">
        <v>95353955</v>
      </c>
      <c r="G42" s="214">
        <v>29884545</v>
      </c>
      <c r="H42" s="51">
        <f t="shared" si="0"/>
        <v>0.31340645492890146</v>
      </c>
      <c r="I42" s="182">
        <f>SUM(G42:G45)</f>
        <v>1929346464</v>
      </c>
    </row>
    <row r="43" spans="1:11">
      <c r="A43" s="216" t="s">
        <v>1531</v>
      </c>
      <c r="B43" s="144">
        <v>0</v>
      </c>
      <c r="C43" s="144">
        <v>0</v>
      </c>
      <c r="D43" s="208" t="str">
        <f t="shared" si="1"/>
        <v>-</v>
      </c>
      <c r="E43" s="220" t="s">
        <v>1518</v>
      </c>
      <c r="F43" s="214">
        <v>20925000</v>
      </c>
      <c r="G43" s="214">
        <v>52285000</v>
      </c>
      <c r="H43" s="51">
        <f t="shared" si="0"/>
        <v>2.4986857825567501</v>
      </c>
    </row>
    <row r="44" spans="1:11">
      <c r="A44" s="519" t="s">
        <v>8</v>
      </c>
      <c r="B44" s="522">
        <f>SUM(B45:B49)</f>
        <v>2637171323</v>
      </c>
      <c r="C44" s="522">
        <f>SUM(C45:C49)</f>
        <v>2851963741</v>
      </c>
      <c r="D44" s="527">
        <f>IF(OR(C44=0,B44=0),"-",IF(OR(C44&lt;0,B44&lt;0),(C44/B44),IF(OR(C44&gt;0,B44&gt;0),(C44/B44))))</f>
        <v>1.0814480334010519</v>
      </c>
      <c r="E44" s="220" t="s">
        <v>1519</v>
      </c>
      <c r="F44" s="214">
        <v>10742564</v>
      </c>
      <c r="G44" s="214">
        <v>74063636</v>
      </c>
      <c r="H44" s="51">
        <f t="shared" si="0"/>
        <v>6.8944095655376127</v>
      </c>
    </row>
    <row r="45" spans="1:11">
      <c r="A45" s="216" t="s">
        <v>1493</v>
      </c>
      <c r="B45" s="144">
        <v>2637171323</v>
      </c>
      <c r="C45" s="144">
        <v>253968028</v>
      </c>
      <c r="D45" s="208">
        <f t="shared" si="1"/>
        <v>9.6303196453346229E-2</v>
      </c>
      <c r="E45" s="220" t="s">
        <v>1508</v>
      </c>
      <c r="F45" s="214">
        <v>6288629472</v>
      </c>
      <c r="G45" s="214">
        <v>1773113283</v>
      </c>
      <c r="H45" s="51">
        <f t="shared" si="0"/>
        <v>0.28195543892270203</v>
      </c>
    </row>
    <row r="46" spans="1:11">
      <c r="A46" s="216" t="s">
        <v>1527</v>
      </c>
      <c r="B46" s="144">
        <v>0</v>
      </c>
      <c r="C46" s="144">
        <v>2597995713</v>
      </c>
      <c r="D46" s="208" t="str">
        <f t="shared" ref="D46" si="8">IF(OR(C46=0,B46=0),"-",IF(OR(C46&lt;0,B46&lt;0),(C46/B46),IF(OR(C46&gt;0,B46&gt;0),(C46/B46))))</f>
        <v>-</v>
      </c>
      <c r="E46" s="220" t="s">
        <v>1534</v>
      </c>
      <c r="F46" s="214">
        <v>0</v>
      </c>
      <c r="G46" s="214">
        <v>230325000</v>
      </c>
      <c r="H46" s="51" t="str">
        <f t="shared" ref="H46" si="9">IF(OR(G46=0,F46=0),"-",IF(OR(G46&lt;0,F46&lt;0),(G46/F46),IF(OR(G46&gt;0,F46&gt;0),(G46/F46))))</f>
        <v>-</v>
      </c>
      <c r="I46" s="182">
        <f>SUM(G46:G47)</f>
        <v>232325000</v>
      </c>
    </row>
    <row r="47" spans="1:11">
      <c r="A47" s="216" t="s">
        <v>1537</v>
      </c>
      <c r="B47" s="144">
        <v>0</v>
      </c>
      <c r="C47" s="144">
        <v>0</v>
      </c>
      <c r="D47" s="208" t="str">
        <f t="shared" si="1"/>
        <v>-</v>
      </c>
      <c r="E47" s="220" t="s">
        <v>1502</v>
      </c>
      <c r="F47" s="214">
        <v>8000000</v>
      </c>
      <c r="G47" s="214">
        <v>2000000</v>
      </c>
      <c r="H47" s="51">
        <f t="shared" si="0"/>
        <v>0.25</v>
      </c>
    </row>
    <row r="48" spans="1:11">
      <c r="A48" s="216" t="s">
        <v>9</v>
      </c>
      <c r="B48" s="144">
        <v>0</v>
      </c>
      <c r="C48" s="144">
        <v>0</v>
      </c>
      <c r="D48" s="208" t="str">
        <f t="shared" si="1"/>
        <v>-</v>
      </c>
      <c r="E48" s="220" t="s">
        <v>1365</v>
      </c>
      <c r="F48" s="214">
        <v>0</v>
      </c>
      <c r="G48" s="214">
        <v>0</v>
      </c>
      <c r="H48" s="51" t="str">
        <f t="shared" si="0"/>
        <v>-</v>
      </c>
    </row>
    <row r="49" spans="1:9">
      <c r="A49" s="217" t="s">
        <v>1082</v>
      </c>
      <c r="B49" s="144">
        <v>0</v>
      </c>
      <c r="C49" s="144">
        <v>0</v>
      </c>
      <c r="D49" s="208" t="str">
        <f t="shared" si="1"/>
        <v>-</v>
      </c>
      <c r="E49" s="220" t="s">
        <v>1520</v>
      </c>
      <c r="F49" s="214">
        <v>58174500</v>
      </c>
      <c r="G49" s="214">
        <v>26693638</v>
      </c>
      <c r="H49" s="51">
        <f t="shared" si="0"/>
        <v>0.45885461843247471</v>
      </c>
    </row>
    <row r="50" spans="1:9">
      <c r="A50" s="519" t="s">
        <v>10</v>
      </c>
      <c r="B50" s="528">
        <f>SUM(B51:B51)</f>
        <v>1950261663</v>
      </c>
      <c r="C50" s="520">
        <f>SUM(C51:C51)</f>
        <v>5184424394</v>
      </c>
      <c r="D50" s="529">
        <f>IF(OR(C50=0,B50=0),"-",IF(OR(C50&lt;0,B50&lt;0),(C50/B50),IF(OR(C50&gt;0,B50&gt;0),(C50/B50))))</f>
        <v>2.6583224663428151</v>
      </c>
      <c r="E50" s="220" t="s">
        <v>1366</v>
      </c>
      <c r="F50" s="214">
        <v>0</v>
      </c>
      <c r="G50" s="214">
        <v>0</v>
      </c>
      <c r="H50" s="51" t="str">
        <f t="shared" si="0"/>
        <v>-</v>
      </c>
    </row>
    <row r="51" spans="1:9">
      <c r="A51" s="216" t="s">
        <v>1505</v>
      </c>
      <c r="B51" s="144">
        <v>1950261663</v>
      </c>
      <c r="C51" s="144">
        <v>5184424394</v>
      </c>
      <c r="D51" s="208">
        <f t="shared" si="1"/>
        <v>2.6583224663428151</v>
      </c>
      <c r="E51" s="220" t="s">
        <v>1216</v>
      </c>
      <c r="F51" s="214">
        <v>1234000</v>
      </c>
      <c r="G51" s="214">
        <v>2468000</v>
      </c>
      <c r="H51" s="51">
        <f t="shared" ref="H51:H65" si="10">IF(OR(G51=0,F51=0),"-",IF(OR(G51&lt;0,F51&lt;0),(G51/F51),IF(OR(G51&gt;0,F51&gt;0),(G51/F51))))</f>
        <v>2</v>
      </c>
    </row>
    <row r="52" spans="1:9">
      <c r="A52" s="519" t="s">
        <v>11</v>
      </c>
      <c r="B52" s="522">
        <f>SUM(B53:B53)</f>
        <v>0</v>
      </c>
      <c r="C52" s="522">
        <f>SUM(C53:C53)</f>
        <v>0</v>
      </c>
      <c r="D52" s="527" t="str">
        <f>IF(OR(C52=0,B52=0),"-",IF(OR(C52&lt;0,B52&lt;0),(C52/B52),IF(OR(C52&gt;0,B52&gt;0),(C52/B52))))</f>
        <v>-</v>
      </c>
      <c r="E52" s="220" t="s">
        <v>1217</v>
      </c>
      <c r="F52" s="214">
        <v>20774519</v>
      </c>
      <c r="G52" s="214">
        <v>9063519</v>
      </c>
      <c r="H52" s="51">
        <f t="shared" si="10"/>
        <v>0.43628057044305091</v>
      </c>
    </row>
    <row r="53" spans="1:9">
      <c r="A53" s="530" t="s">
        <v>12</v>
      </c>
      <c r="B53" s="144">
        <v>0</v>
      </c>
      <c r="C53" s="144">
        <v>0</v>
      </c>
      <c r="D53" s="208" t="str">
        <f t="shared" si="1"/>
        <v>-</v>
      </c>
      <c r="E53" s="220" t="s">
        <v>151</v>
      </c>
      <c r="F53" s="214">
        <v>100000000</v>
      </c>
      <c r="G53" s="214">
        <v>100000000</v>
      </c>
      <c r="H53" s="51">
        <f t="shared" si="10"/>
        <v>1</v>
      </c>
    </row>
    <row r="54" spans="1:9">
      <c r="A54" s="519" t="s">
        <v>13</v>
      </c>
      <c r="B54" s="522">
        <f>SUM(B55:B57)</f>
        <v>152947324084</v>
      </c>
      <c r="C54" s="522">
        <f>SUM(C55:C57)</f>
        <v>124021272932</v>
      </c>
      <c r="D54" s="529">
        <f>IF(OR(C54=0,B54=0),"-",IF(OR(C54&lt;0,B54&lt;0),(C54/B54),IF(OR(C54&gt;0,B54&gt;0),(C54/B54))))</f>
        <v>0.81087572910975836</v>
      </c>
      <c r="E54" s="220" t="s">
        <v>1081</v>
      </c>
      <c r="F54" s="214">
        <v>1818408269</v>
      </c>
      <c r="G54" s="214">
        <v>2064587091</v>
      </c>
      <c r="H54" s="51">
        <f t="shared" si="10"/>
        <v>1.1353814906128763</v>
      </c>
    </row>
    <row r="55" spans="1:9">
      <c r="A55" s="207" t="s">
        <v>1359</v>
      </c>
      <c r="B55" s="418">
        <v>0</v>
      </c>
      <c r="C55" s="418">
        <f>85149-85149</f>
        <v>0</v>
      </c>
      <c r="D55" s="208" t="str">
        <f t="shared" ref="D55:D56" si="11">IF(OR(C55=0,B55=0),"-",IF(OR(C55&lt;0,B55&lt;0),(C55/B55),IF(OR(C55&gt;0,B55&gt;0),(C55/B55))))</f>
        <v>-</v>
      </c>
      <c r="E55" s="220" t="s">
        <v>1085</v>
      </c>
      <c r="F55" s="214">
        <v>4250000</v>
      </c>
      <c r="G55" s="214">
        <v>5500000</v>
      </c>
      <c r="H55" s="51">
        <f t="shared" si="10"/>
        <v>1.2941176470588236</v>
      </c>
    </row>
    <row r="56" spans="1:9">
      <c r="A56" s="207" t="s">
        <v>1498</v>
      </c>
      <c r="B56" s="417">
        <v>608416737</v>
      </c>
      <c r="C56" s="417">
        <v>1802380910</v>
      </c>
      <c r="D56" s="208">
        <f t="shared" si="11"/>
        <v>2.962411781909938</v>
      </c>
      <c r="E56" s="220" t="s">
        <v>1083</v>
      </c>
      <c r="F56" s="214">
        <v>544502458</v>
      </c>
      <c r="G56" s="214">
        <v>298295616</v>
      </c>
      <c r="H56" s="51">
        <f t="shared" si="10"/>
        <v>0.54783153247032723</v>
      </c>
      <c r="I56" s="182">
        <f>SUM(G55:G56)</f>
        <v>303795616</v>
      </c>
    </row>
    <row r="57" spans="1:9">
      <c r="A57" s="207" t="s">
        <v>14</v>
      </c>
      <c r="B57" s="417">
        <v>152338907347</v>
      </c>
      <c r="C57" s="417">
        <v>122218892022</v>
      </c>
      <c r="D57" s="208">
        <f t="shared" si="1"/>
        <v>0.8022828452064964</v>
      </c>
      <c r="E57" s="220" t="s">
        <v>1218</v>
      </c>
      <c r="F57" s="214">
        <v>30000000</v>
      </c>
      <c r="G57" s="214">
        <v>19491317</v>
      </c>
      <c r="H57" s="51">
        <f t="shared" si="10"/>
        <v>0.64971056666666671</v>
      </c>
    </row>
    <row r="58" spans="1:9">
      <c r="A58" s="519" t="s">
        <v>15</v>
      </c>
      <c r="B58" s="522">
        <f>SUM(B59:B61)</f>
        <v>218730500</v>
      </c>
      <c r="C58" s="522">
        <f>SUM(C59:C61)</f>
        <v>1666744000</v>
      </c>
      <c r="D58" s="529">
        <f>IF(OR(C58=0,B58=0),"-",IF(OR(C58&lt;0,B58&lt;0),(C58/B58),IF(OR(C58&gt;0,B58&gt;0),(C58/B58))))</f>
        <v>7.6200804185973148</v>
      </c>
      <c r="E58" s="220" t="s">
        <v>1360</v>
      </c>
      <c r="F58" s="214">
        <v>3000000</v>
      </c>
      <c r="G58" s="214">
        <v>0</v>
      </c>
      <c r="H58" s="51" t="str">
        <f t="shared" si="10"/>
        <v>-</v>
      </c>
    </row>
    <row r="59" spans="1:9">
      <c r="A59" s="207" t="s">
        <v>16</v>
      </c>
      <c r="B59" s="532">
        <v>218730500</v>
      </c>
      <c r="C59" s="532">
        <v>1666744000</v>
      </c>
      <c r="D59" s="208">
        <f t="shared" si="1"/>
        <v>7.6200804185973148</v>
      </c>
      <c r="E59" s="220" t="s">
        <v>152</v>
      </c>
      <c r="F59" s="214">
        <v>2120833555</v>
      </c>
      <c r="G59" s="214">
        <v>3775329160</v>
      </c>
      <c r="H59" s="51">
        <f t="shared" si="10"/>
        <v>1.7801157243572563</v>
      </c>
    </row>
    <row r="60" spans="1:9">
      <c r="A60" s="207" t="s">
        <v>17</v>
      </c>
      <c r="B60" s="144">
        <v>0</v>
      </c>
      <c r="C60" s="144">
        <v>0</v>
      </c>
      <c r="D60" s="208" t="str">
        <f t="shared" ref="D60" si="12">IF(OR(C60=0,B60=0),"-",IF(OR(C60&lt;0,B60&lt;0),(C60/B60),IF(OR(C60&gt;0,B60&gt;0),(C60/B60))))</f>
        <v>-</v>
      </c>
      <c r="E60" s="519" t="s">
        <v>153</v>
      </c>
      <c r="F60" s="675">
        <f>SUM(F61:F65)</f>
        <v>2984349505</v>
      </c>
      <c r="G60" s="522">
        <f>SUM(G61:G65)</f>
        <v>4326437070</v>
      </c>
      <c r="H60" s="518">
        <f t="shared" si="10"/>
        <v>1.4497085756046526</v>
      </c>
    </row>
    <row r="61" spans="1:9">
      <c r="A61" s="593" t="s">
        <v>1464</v>
      </c>
      <c r="B61" s="144">
        <v>0</v>
      </c>
      <c r="C61" s="144">
        <v>0</v>
      </c>
      <c r="D61" s="208" t="str">
        <f t="shared" si="1"/>
        <v>-</v>
      </c>
      <c r="E61" s="531" t="s">
        <v>154</v>
      </c>
      <c r="F61" s="210">
        <v>178683809</v>
      </c>
      <c r="G61" s="210">
        <v>237226463</v>
      </c>
      <c r="H61" s="51">
        <f t="shared" si="10"/>
        <v>1.3276326731987227</v>
      </c>
    </row>
    <row r="62" spans="1:9">
      <c r="A62" s="519" t="s">
        <v>18</v>
      </c>
      <c r="B62" s="522">
        <f>SUM(B63:B97)</f>
        <v>214110000</v>
      </c>
      <c r="C62" s="522">
        <f>SUM(C63:C97)</f>
        <v>86445000</v>
      </c>
      <c r="D62" s="529">
        <f>IF(OR(C62=0,B62=0),"-",IF(OR(C62&lt;0,B62&lt;0),(C62/B62),IF(OR(C62&gt;0,B62&gt;0),(C62/B62))))</f>
        <v>0.40374106767549389</v>
      </c>
      <c r="E62" s="213" t="s">
        <v>155</v>
      </c>
      <c r="F62" s="210">
        <v>59390515</v>
      </c>
      <c r="G62" s="210">
        <v>2122311</v>
      </c>
      <c r="H62" s="51">
        <f t="shared" si="10"/>
        <v>3.5734847559412475E-2</v>
      </c>
    </row>
    <row r="63" spans="1:9">
      <c r="A63" s="218" t="s">
        <v>1176</v>
      </c>
      <c r="B63" s="144">
        <v>0</v>
      </c>
      <c r="C63" s="144">
        <v>0</v>
      </c>
      <c r="D63" s="208" t="str">
        <f t="shared" si="1"/>
        <v>-</v>
      </c>
      <c r="E63" s="211" t="s">
        <v>1087</v>
      </c>
      <c r="F63" s="210">
        <v>0</v>
      </c>
      <c r="G63" s="210">
        <v>0</v>
      </c>
      <c r="H63" s="51" t="str">
        <f t="shared" si="10"/>
        <v>-</v>
      </c>
    </row>
    <row r="64" spans="1:9">
      <c r="A64" s="219" t="s">
        <v>1086</v>
      </c>
      <c r="B64" s="144">
        <v>0</v>
      </c>
      <c r="C64" s="144">
        <v>0</v>
      </c>
      <c r="D64" s="208" t="str">
        <f t="shared" si="1"/>
        <v>-</v>
      </c>
      <c r="E64" s="211" t="s">
        <v>1458</v>
      </c>
      <c r="F64" s="210">
        <v>393636465</v>
      </c>
      <c r="G64" s="210">
        <v>393636465</v>
      </c>
      <c r="H64" s="51">
        <f t="shared" si="10"/>
        <v>1</v>
      </c>
    </row>
    <row r="65" spans="1:10">
      <c r="A65" s="219" t="s">
        <v>1084</v>
      </c>
      <c r="B65" s="144">
        <v>0</v>
      </c>
      <c r="C65" s="144">
        <v>0</v>
      </c>
      <c r="D65" s="208" t="str">
        <f t="shared" si="1"/>
        <v>-</v>
      </c>
      <c r="E65" s="211" t="s">
        <v>1463</v>
      </c>
      <c r="F65" s="210">
        <v>2352638716</v>
      </c>
      <c r="G65" s="210">
        <v>3693451831</v>
      </c>
      <c r="H65" s="51">
        <f t="shared" si="10"/>
        <v>1.5699188344905228</v>
      </c>
    </row>
    <row r="66" spans="1:10">
      <c r="A66" s="207" t="s">
        <v>19</v>
      </c>
      <c r="B66" s="144">
        <v>0</v>
      </c>
      <c r="C66" s="144">
        <v>0</v>
      </c>
      <c r="D66" s="208" t="str">
        <f t="shared" si="1"/>
        <v>-</v>
      </c>
      <c r="E66" s="519" t="s">
        <v>156</v>
      </c>
      <c r="F66" s="522">
        <f>SUM(F67:F67)</f>
        <v>0</v>
      </c>
      <c r="G66" s="520">
        <f>SUM(G67:G67)</f>
        <v>0</v>
      </c>
      <c r="H66" s="518" t="str">
        <f t="shared" si="0"/>
        <v>-</v>
      </c>
    </row>
    <row r="67" spans="1:10">
      <c r="A67" s="207" t="s">
        <v>20</v>
      </c>
      <c r="B67" s="144">
        <v>0</v>
      </c>
      <c r="C67" s="144">
        <v>0</v>
      </c>
      <c r="D67" s="208" t="str">
        <f t="shared" si="1"/>
        <v>-</v>
      </c>
      <c r="E67" s="533" t="s">
        <v>157</v>
      </c>
      <c r="F67" s="210">
        <v>0</v>
      </c>
      <c r="G67" s="210">
        <v>0</v>
      </c>
      <c r="H67" s="51" t="str">
        <f t="shared" si="0"/>
        <v>-</v>
      </c>
    </row>
    <row r="68" spans="1:10">
      <c r="A68" s="207" t="s">
        <v>21</v>
      </c>
      <c r="B68" s="144">
        <v>0</v>
      </c>
      <c r="C68" s="144">
        <v>0</v>
      </c>
      <c r="D68" s="208" t="str">
        <f t="shared" si="1"/>
        <v>-</v>
      </c>
      <c r="E68" s="519" t="s">
        <v>158</v>
      </c>
      <c r="F68" s="522">
        <f>SUM(F69:F69)</f>
        <v>876317391</v>
      </c>
      <c r="G68" s="732">
        <f>SUM(G69:G69)</f>
        <v>-9346641615</v>
      </c>
      <c r="H68" s="518">
        <f t="shared" si="0"/>
        <v>-10.665817785875712</v>
      </c>
    </row>
    <row r="69" spans="1:10">
      <c r="A69" s="207" t="s">
        <v>22</v>
      </c>
      <c r="B69" s="144">
        <v>0</v>
      </c>
      <c r="C69" s="144">
        <v>0</v>
      </c>
      <c r="D69" s="208" t="str">
        <f t="shared" si="1"/>
        <v>-</v>
      </c>
      <c r="E69" s="533" t="s">
        <v>1459</v>
      </c>
      <c r="F69" s="210">
        <v>876317391</v>
      </c>
      <c r="G69" s="731">
        <v>-9346641615</v>
      </c>
      <c r="H69" s="51">
        <f t="shared" si="0"/>
        <v>-10.665817785875712</v>
      </c>
      <c r="I69" s="736" t="s">
        <v>1555</v>
      </c>
    </row>
    <row r="70" spans="1:10">
      <c r="A70" s="207" t="s">
        <v>23</v>
      </c>
      <c r="B70" s="144">
        <v>0</v>
      </c>
      <c r="C70" s="144">
        <v>0</v>
      </c>
      <c r="D70" s="208" t="str">
        <f t="shared" si="1"/>
        <v>-</v>
      </c>
      <c r="E70" s="519" t="s">
        <v>159</v>
      </c>
      <c r="F70" s="522">
        <f>SUM(F71:F71)</f>
        <v>71667029</v>
      </c>
      <c r="G70" s="520">
        <f>SUM(G71:G71)</f>
        <v>83537202</v>
      </c>
      <c r="H70" s="518">
        <f t="shared" si="0"/>
        <v>1.1656294835383785</v>
      </c>
    </row>
    <row r="71" spans="1:10">
      <c r="A71" s="207" t="s">
        <v>1088</v>
      </c>
      <c r="B71" s="144">
        <v>0</v>
      </c>
      <c r="C71" s="144">
        <v>0</v>
      </c>
      <c r="D71" s="208" t="str">
        <f t="shared" si="1"/>
        <v>-</v>
      </c>
      <c r="E71" s="220" t="s">
        <v>160</v>
      </c>
      <c r="F71" s="526">
        <v>71667029</v>
      </c>
      <c r="G71" s="526">
        <v>83537202</v>
      </c>
      <c r="H71" s="51">
        <f t="shared" si="0"/>
        <v>1.1656294835383785</v>
      </c>
    </row>
    <row r="72" spans="1:10">
      <c r="A72" s="207" t="s">
        <v>24</v>
      </c>
      <c r="B72" s="144">
        <v>0</v>
      </c>
      <c r="C72" s="144">
        <v>0</v>
      </c>
      <c r="D72" s="208" t="str">
        <f t="shared" si="1"/>
        <v>-</v>
      </c>
      <c r="E72" s="519" t="s">
        <v>161</v>
      </c>
      <c r="F72" s="522">
        <f>SUM(F73:F74)</f>
        <v>439503155</v>
      </c>
      <c r="G72" s="522">
        <f>SUM(G73:G74)</f>
        <v>90438311067</v>
      </c>
      <c r="H72" s="518">
        <f t="shared" si="0"/>
        <v>205.77397463051204</v>
      </c>
    </row>
    <row r="73" spans="1:10">
      <c r="A73" s="207" t="s">
        <v>25</v>
      </c>
      <c r="B73" s="144">
        <v>0</v>
      </c>
      <c r="C73" s="144">
        <v>0</v>
      </c>
      <c r="D73" s="208" t="str">
        <f t="shared" ref="D73" si="13">IF(OR(C73=0,B73=0),"-",IF(OR(C73&lt;0,B73&lt;0),(C73/B73),IF(OR(C73&gt;0,B73&gt;0),(C73/B73))))</f>
        <v>-</v>
      </c>
      <c r="E73" s="531" t="s">
        <v>1535</v>
      </c>
      <c r="F73" s="210">
        <v>0</v>
      </c>
      <c r="G73" s="210">
        <v>90000000000</v>
      </c>
      <c r="H73" s="51" t="str">
        <f t="shared" ref="H73" si="14">IF(OR(G73=0,F73=0),"-",IF(OR(G73&lt;0,F73&lt;0),(G73/F73),IF(OR(G73&gt;0,F73&gt;0),(G73/F73))))</f>
        <v>-</v>
      </c>
      <c r="I73" s="736" t="s">
        <v>1551</v>
      </c>
      <c r="J73" s="182">
        <f>G73+G98</f>
        <v>142640624100</v>
      </c>
    </row>
    <row r="74" spans="1:10">
      <c r="A74" s="207" t="s">
        <v>25</v>
      </c>
      <c r="B74" s="144">
        <v>0</v>
      </c>
      <c r="C74" s="144">
        <v>0</v>
      </c>
      <c r="D74" s="208" t="str">
        <f t="shared" si="1"/>
        <v>-</v>
      </c>
      <c r="E74" s="730" t="s">
        <v>1457</v>
      </c>
      <c r="F74" s="210">
        <v>439503155</v>
      </c>
      <c r="G74" s="210">
        <v>438311067</v>
      </c>
      <c r="H74" s="51">
        <f t="shared" si="0"/>
        <v>0.99728764631962652</v>
      </c>
      <c r="I74" s="736" t="s">
        <v>1552</v>
      </c>
    </row>
    <row r="75" spans="1:10">
      <c r="A75" s="207" t="s">
        <v>26</v>
      </c>
      <c r="B75" s="144">
        <v>0</v>
      </c>
      <c r="C75" s="144">
        <v>0</v>
      </c>
      <c r="D75" s="208" t="str">
        <f t="shared" si="1"/>
        <v>-</v>
      </c>
      <c r="E75" s="519" t="s">
        <v>162</v>
      </c>
      <c r="F75" s="522">
        <f>F76</f>
        <v>0</v>
      </c>
      <c r="G75" s="520">
        <f>G76</f>
        <v>0</v>
      </c>
      <c r="H75" s="518" t="str">
        <f t="shared" si="0"/>
        <v>-</v>
      </c>
    </row>
    <row r="76" spans="1:10">
      <c r="A76" s="207" t="s">
        <v>27</v>
      </c>
      <c r="B76" s="144">
        <v>0</v>
      </c>
      <c r="C76" s="144">
        <v>0</v>
      </c>
      <c r="D76" s="208" t="str">
        <f t="shared" si="1"/>
        <v>-</v>
      </c>
      <c r="E76" s="534" t="s">
        <v>163</v>
      </c>
      <c r="F76" s="210">
        <v>0</v>
      </c>
      <c r="G76" s="210">
        <v>0</v>
      </c>
      <c r="H76" s="51" t="str">
        <f t="shared" si="0"/>
        <v>-</v>
      </c>
    </row>
    <row r="77" spans="1:10">
      <c r="A77" s="207" t="s">
        <v>28</v>
      </c>
      <c r="B77" s="144">
        <v>0</v>
      </c>
      <c r="C77" s="144">
        <v>0</v>
      </c>
      <c r="D77" s="208" t="str">
        <f t="shared" si="1"/>
        <v>-</v>
      </c>
      <c r="E77" s="519" t="s">
        <v>164</v>
      </c>
      <c r="F77" s="522">
        <f>F78</f>
        <v>0</v>
      </c>
      <c r="G77" s="520">
        <f>G78</f>
        <v>0</v>
      </c>
      <c r="H77" s="518" t="str">
        <f t="shared" si="0"/>
        <v>-</v>
      </c>
    </row>
    <row r="78" spans="1:10">
      <c r="A78" s="207" t="s">
        <v>29</v>
      </c>
      <c r="B78" s="144">
        <v>0</v>
      </c>
      <c r="C78" s="144">
        <v>0</v>
      </c>
      <c r="D78" s="208" t="str">
        <f t="shared" si="1"/>
        <v>-</v>
      </c>
      <c r="E78" s="534" t="s">
        <v>165</v>
      </c>
      <c r="F78" s="210">
        <v>0</v>
      </c>
      <c r="G78" s="210">
        <v>0</v>
      </c>
      <c r="H78" s="51" t="str">
        <f t="shared" si="0"/>
        <v>-</v>
      </c>
    </row>
    <row r="79" spans="1:10">
      <c r="A79" s="207" t="s">
        <v>30</v>
      </c>
      <c r="B79" s="144">
        <v>0</v>
      </c>
      <c r="C79" s="144">
        <v>0</v>
      </c>
      <c r="D79" s="208" t="str">
        <f t="shared" si="1"/>
        <v>-</v>
      </c>
      <c r="E79" s="519" t="s">
        <v>166</v>
      </c>
      <c r="F79" s="522">
        <f>F80</f>
        <v>0</v>
      </c>
      <c r="G79" s="520">
        <f>G80</f>
        <v>0</v>
      </c>
      <c r="H79" s="518" t="str">
        <f t="shared" si="0"/>
        <v>-</v>
      </c>
    </row>
    <row r="80" spans="1:10">
      <c r="A80" s="207" t="s">
        <v>1514</v>
      </c>
      <c r="B80" s="144">
        <v>214110000</v>
      </c>
      <c r="C80" s="144">
        <v>86445000</v>
      </c>
      <c r="D80" s="208">
        <f t="shared" si="1"/>
        <v>0.40374106767549389</v>
      </c>
      <c r="E80" s="534" t="s">
        <v>167</v>
      </c>
      <c r="F80" s="210">
        <v>0</v>
      </c>
      <c r="G80" s="210">
        <v>0</v>
      </c>
      <c r="H80" s="51" t="str">
        <f t="shared" si="0"/>
        <v>-</v>
      </c>
    </row>
    <row r="81" spans="1:9">
      <c r="A81" s="207" t="s">
        <v>31</v>
      </c>
      <c r="B81" s="144">
        <v>0</v>
      </c>
      <c r="C81" s="144">
        <v>0</v>
      </c>
      <c r="D81" s="208" t="str">
        <f t="shared" si="1"/>
        <v>-</v>
      </c>
      <c r="E81" s="519" t="s">
        <v>168</v>
      </c>
      <c r="F81" s="522">
        <f>SUM(F82:F82)</f>
        <v>0</v>
      </c>
      <c r="G81" s="520">
        <f>SUM(G82:G82)</f>
        <v>0</v>
      </c>
      <c r="H81" s="518" t="str">
        <f t="shared" si="0"/>
        <v>-</v>
      </c>
    </row>
    <row r="82" spans="1:9">
      <c r="A82" s="207" t="s">
        <v>32</v>
      </c>
      <c r="B82" s="144">
        <v>0</v>
      </c>
      <c r="C82" s="144">
        <f>55001000-55001000</f>
        <v>0</v>
      </c>
      <c r="D82" s="208" t="str">
        <f t="shared" si="1"/>
        <v>-</v>
      </c>
      <c r="E82" s="531" t="s">
        <v>169</v>
      </c>
      <c r="F82" s="210">
        <v>0</v>
      </c>
      <c r="G82" s="210">
        <v>0</v>
      </c>
      <c r="H82" s="51" t="str">
        <f t="shared" si="0"/>
        <v>-</v>
      </c>
    </row>
    <row r="83" spans="1:9">
      <c r="A83" s="207" t="s">
        <v>33</v>
      </c>
      <c r="B83" s="144">
        <v>0</v>
      </c>
      <c r="C83" s="144">
        <v>0</v>
      </c>
      <c r="D83" s="208" t="str">
        <f t="shared" si="1"/>
        <v>-</v>
      </c>
      <c r="E83" s="519" t="s">
        <v>170</v>
      </c>
      <c r="F83" s="522">
        <f>F84+F88+F90+F99+F102+F105+F107+F109+F117+F119+F124+F126+F128+F130+F133</f>
        <v>1945603623187</v>
      </c>
      <c r="G83" s="520">
        <f>G84+G88+G90+G99+G102+G105+G107+G109+G117+G119+G124+G126+G128+G130+G133</f>
        <v>2022489233791</v>
      </c>
      <c r="H83" s="518">
        <f t="shared" si="0"/>
        <v>1.039517612779759</v>
      </c>
    </row>
    <row r="84" spans="1:9">
      <c r="A84" s="207" t="s">
        <v>34</v>
      </c>
      <c r="B84" s="144">
        <v>0</v>
      </c>
      <c r="C84" s="144">
        <v>0</v>
      </c>
      <c r="D84" s="208" t="str">
        <f t="shared" si="1"/>
        <v>-</v>
      </c>
      <c r="E84" s="519" t="s">
        <v>171</v>
      </c>
      <c r="F84" s="522">
        <f>SUM(F85:F87)</f>
        <v>1916136679242</v>
      </c>
      <c r="G84" s="520">
        <f>SUM(G85:G87)</f>
        <v>1919934104613</v>
      </c>
      <c r="H84" s="518">
        <f t="shared" si="0"/>
        <v>1.0019818134124452</v>
      </c>
    </row>
    <row r="85" spans="1:9">
      <c r="A85" s="207" t="s">
        <v>35</v>
      </c>
      <c r="B85" s="144">
        <v>0</v>
      </c>
      <c r="C85" s="144">
        <v>0</v>
      </c>
      <c r="D85" s="221" t="str">
        <f t="shared" si="1"/>
        <v>-</v>
      </c>
      <c r="E85" s="531" t="s">
        <v>172</v>
      </c>
      <c r="F85" s="210">
        <v>0</v>
      </c>
      <c r="G85" s="210">
        <v>0</v>
      </c>
      <c r="H85" s="51" t="str">
        <f t="shared" si="0"/>
        <v>-</v>
      </c>
    </row>
    <row r="86" spans="1:9">
      <c r="A86" s="207" t="s">
        <v>36</v>
      </c>
      <c r="B86" s="144">
        <v>0</v>
      </c>
      <c r="C86" s="144">
        <v>0</v>
      </c>
      <c r="D86" s="221" t="str">
        <f t="shared" si="1"/>
        <v>-</v>
      </c>
      <c r="E86" s="213" t="s">
        <v>173</v>
      </c>
      <c r="F86" s="210">
        <v>1796561131533</v>
      </c>
      <c r="G86" s="210">
        <v>1800710987570</v>
      </c>
      <c r="H86" s="51">
        <f t="shared" si="0"/>
        <v>1.0023098885777735</v>
      </c>
      <c r="I86" s="736" t="s">
        <v>1553</v>
      </c>
    </row>
    <row r="87" spans="1:9">
      <c r="A87" s="207" t="s">
        <v>37</v>
      </c>
      <c r="B87" s="144">
        <v>0</v>
      </c>
      <c r="C87" s="144">
        <v>0</v>
      </c>
      <c r="D87" s="208" t="str">
        <f t="shared" si="1"/>
        <v>-</v>
      </c>
      <c r="E87" s="213" t="s">
        <v>1230</v>
      </c>
      <c r="F87" s="210">
        <v>119575547709</v>
      </c>
      <c r="G87" s="210">
        <v>119223117043</v>
      </c>
      <c r="H87" s="51">
        <f t="shared" si="0"/>
        <v>0.99705265271410104</v>
      </c>
    </row>
    <row r="88" spans="1:9">
      <c r="A88" s="207" t="s">
        <v>38</v>
      </c>
      <c r="B88" s="144">
        <v>0</v>
      </c>
      <c r="C88" s="144">
        <v>0</v>
      </c>
      <c r="D88" s="208" t="str">
        <f t="shared" si="1"/>
        <v>-</v>
      </c>
      <c r="E88" s="519" t="s">
        <v>174</v>
      </c>
      <c r="F88" s="522">
        <f>SUM(F89)</f>
        <v>0</v>
      </c>
      <c r="G88" s="520">
        <f>SUM(G89)</f>
        <v>0</v>
      </c>
      <c r="H88" s="518" t="str">
        <f t="shared" ref="H88:H162" si="15">IF(OR(G88=0,F88=0),"-",IF(OR(G88&lt;0,F88&lt;0),(G88/F88),IF(OR(G88&gt;0,F88&gt;0),(G88/F88))))</f>
        <v>-</v>
      </c>
    </row>
    <row r="89" spans="1:9">
      <c r="A89" s="207" t="s">
        <v>39</v>
      </c>
      <c r="B89" s="144">
        <v>0</v>
      </c>
      <c r="C89" s="144">
        <v>0</v>
      </c>
      <c r="D89" s="208" t="str">
        <f t="shared" si="1"/>
        <v>-</v>
      </c>
      <c r="E89" s="534" t="s">
        <v>175</v>
      </c>
      <c r="F89" s="210">
        <v>0</v>
      </c>
      <c r="G89" s="210">
        <v>0</v>
      </c>
      <c r="H89" s="51" t="str">
        <f t="shared" si="15"/>
        <v>-</v>
      </c>
    </row>
    <row r="90" spans="1:9">
      <c r="A90" s="207" t="s">
        <v>40</v>
      </c>
      <c r="B90" s="144">
        <v>0</v>
      </c>
      <c r="C90" s="144">
        <v>0</v>
      </c>
      <c r="D90" s="208" t="str">
        <f t="shared" si="1"/>
        <v>-</v>
      </c>
      <c r="E90" s="519" t="s">
        <v>176</v>
      </c>
      <c r="F90" s="522">
        <f>SUM(F91:F98)</f>
        <v>0</v>
      </c>
      <c r="G90" s="520">
        <f>SUM(G91:G98)</f>
        <v>52640624100</v>
      </c>
      <c r="H90" s="518" t="str">
        <f t="shared" si="15"/>
        <v>-</v>
      </c>
    </row>
    <row r="91" spans="1:9">
      <c r="A91" s="207" t="s">
        <v>41</v>
      </c>
      <c r="B91" s="144">
        <v>0</v>
      </c>
      <c r="C91" s="144">
        <v>0</v>
      </c>
      <c r="D91" s="208" t="str">
        <f t="shared" si="1"/>
        <v>-</v>
      </c>
      <c r="E91" s="531" t="s">
        <v>177</v>
      </c>
      <c r="F91" s="210">
        <v>0</v>
      </c>
      <c r="G91" s="210">
        <v>0</v>
      </c>
      <c r="H91" s="51" t="str">
        <f t="shared" si="15"/>
        <v>-</v>
      </c>
    </row>
    <row r="92" spans="1:9">
      <c r="A92" s="207" t="s">
        <v>42</v>
      </c>
      <c r="B92" s="144">
        <v>0</v>
      </c>
      <c r="C92" s="144">
        <v>0</v>
      </c>
      <c r="D92" s="208" t="str">
        <f t="shared" si="1"/>
        <v>-</v>
      </c>
      <c r="E92" s="213" t="s">
        <v>178</v>
      </c>
      <c r="F92" s="210">
        <v>0</v>
      </c>
      <c r="G92" s="210">
        <v>0</v>
      </c>
      <c r="H92" s="51" t="str">
        <f t="shared" si="15"/>
        <v>-</v>
      </c>
    </row>
    <row r="93" spans="1:9">
      <c r="A93" s="207" t="s">
        <v>43</v>
      </c>
      <c r="B93" s="144">
        <v>0</v>
      </c>
      <c r="C93" s="144">
        <v>0</v>
      </c>
      <c r="D93" s="208" t="str">
        <f t="shared" ref="D93:D158" si="16">IF(OR(C93=0,B93=0),"-",IF(OR(C93&lt;0,B93&lt;0),(C93/B93),IF(OR(C93&gt;0,B93&gt;0),(C93/B93))))</f>
        <v>-</v>
      </c>
      <c r="E93" s="213" t="s">
        <v>179</v>
      </c>
      <c r="F93" s="210">
        <v>0</v>
      </c>
      <c r="G93" s="210">
        <v>0</v>
      </c>
      <c r="H93" s="51" t="str">
        <f t="shared" si="15"/>
        <v>-</v>
      </c>
    </row>
    <row r="94" spans="1:9">
      <c r="A94" s="207" t="s">
        <v>44</v>
      </c>
      <c r="B94" s="144">
        <v>0</v>
      </c>
      <c r="C94" s="144">
        <v>0</v>
      </c>
      <c r="D94" s="208" t="str">
        <f t="shared" si="16"/>
        <v>-</v>
      </c>
      <c r="E94" s="213" t="s">
        <v>180</v>
      </c>
      <c r="F94" s="210">
        <v>0</v>
      </c>
      <c r="G94" s="210">
        <v>0</v>
      </c>
      <c r="H94" s="51" t="str">
        <f t="shared" si="15"/>
        <v>-</v>
      </c>
    </row>
    <row r="95" spans="1:9">
      <c r="A95" s="207" t="s">
        <v>45</v>
      </c>
      <c r="B95" s="144">
        <v>0</v>
      </c>
      <c r="C95" s="144">
        <v>0</v>
      </c>
      <c r="D95" s="208" t="str">
        <f t="shared" si="16"/>
        <v>-</v>
      </c>
      <c r="E95" s="213" t="s">
        <v>181</v>
      </c>
      <c r="F95" s="210">
        <v>0</v>
      </c>
      <c r="G95" s="210">
        <v>0</v>
      </c>
      <c r="H95" s="51" t="str">
        <f t="shared" si="15"/>
        <v>-</v>
      </c>
    </row>
    <row r="96" spans="1:9">
      <c r="A96" s="207" t="s">
        <v>46</v>
      </c>
      <c r="B96" s="144">
        <v>0</v>
      </c>
      <c r="C96" s="144">
        <v>0</v>
      </c>
      <c r="D96" s="208" t="str">
        <f t="shared" si="16"/>
        <v>-</v>
      </c>
      <c r="E96" s="213" t="s">
        <v>182</v>
      </c>
      <c r="F96" s="210">
        <v>0</v>
      </c>
      <c r="G96" s="210">
        <v>0</v>
      </c>
      <c r="H96" s="51" t="str">
        <f t="shared" si="15"/>
        <v>-</v>
      </c>
    </row>
    <row r="97" spans="1:8">
      <c r="A97" s="222" t="s">
        <v>47</v>
      </c>
      <c r="B97" s="144">
        <v>0</v>
      </c>
      <c r="C97" s="144">
        <v>0</v>
      </c>
      <c r="D97" s="208" t="str">
        <f t="shared" si="16"/>
        <v>-</v>
      </c>
      <c r="E97" s="213" t="s">
        <v>183</v>
      </c>
      <c r="F97" s="210">
        <v>0</v>
      </c>
      <c r="G97" s="210">
        <v>0</v>
      </c>
      <c r="H97" s="51" t="str">
        <f t="shared" si="15"/>
        <v>-</v>
      </c>
    </row>
    <row r="98" spans="1:8">
      <c r="A98" s="519" t="s">
        <v>48</v>
      </c>
      <c r="B98" s="522">
        <f t="shared" ref="B98:C98" si="17">B99</f>
        <v>0</v>
      </c>
      <c r="C98" s="522">
        <f t="shared" si="17"/>
        <v>0</v>
      </c>
      <c r="D98" s="535" t="str">
        <f>IF(OR(C98=0,B98=0),"-",IF(OR(C98&lt;0,B98&lt;0),(C98/B98),IF(OR(C98&gt;0,B98&gt;0),(C98/B98))))</f>
        <v>-</v>
      </c>
      <c r="E98" s="213" t="s">
        <v>1536</v>
      </c>
      <c r="F98" s="210">
        <v>0</v>
      </c>
      <c r="G98" s="210">
        <v>52640624100</v>
      </c>
      <c r="H98" s="51" t="str">
        <f t="shared" si="15"/>
        <v>-</v>
      </c>
    </row>
    <row r="99" spans="1:8">
      <c r="A99" s="536" t="s">
        <v>49</v>
      </c>
      <c r="B99" s="144">
        <v>0</v>
      </c>
      <c r="C99" s="144">
        <v>0</v>
      </c>
      <c r="D99" s="224" t="str">
        <f t="shared" si="16"/>
        <v>-</v>
      </c>
      <c r="E99" s="519" t="s">
        <v>184</v>
      </c>
      <c r="F99" s="522">
        <f>SUM(F100:F101)</f>
        <v>0</v>
      </c>
      <c r="G99" s="520">
        <f>SUM(G100:G101)</f>
        <v>0</v>
      </c>
      <c r="H99" s="518" t="str">
        <f t="shared" si="15"/>
        <v>-</v>
      </c>
    </row>
    <row r="100" spans="1:8">
      <c r="A100" s="519" t="s">
        <v>50</v>
      </c>
      <c r="B100" s="522">
        <f t="shared" ref="B100:C100" si="18">SUM(B101:B103)</f>
        <v>0</v>
      </c>
      <c r="C100" s="522">
        <f t="shared" si="18"/>
        <v>0</v>
      </c>
      <c r="D100" s="535" t="str">
        <f>IF(OR(C100=0,B100=0),"-",IF(OR(C100&lt;0,B100&lt;0),(C100/B100),IF(OR(C100&gt;0,B100&gt;0),(C100/B100))))</f>
        <v>-</v>
      </c>
      <c r="E100" s="531" t="s">
        <v>185</v>
      </c>
      <c r="F100" s="210">
        <v>0</v>
      </c>
      <c r="G100" s="210">
        <v>0</v>
      </c>
      <c r="H100" s="51" t="str">
        <f t="shared" si="15"/>
        <v>-</v>
      </c>
    </row>
    <row r="101" spans="1:8">
      <c r="A101" s="537" t="s">
        <v>51</v>
      </c>
      <c r="B101" s="144">
        <v>0</v>
      </c>
      <c r="C101" s="144">
        <v>0</v>
      </c>
      <c r="D101" s="208" t="str">
        <f t="shared" si="16"/>
        <v>-</v>
      </c>
      <c r="E101" s="223" t="s">
        <v>186</v>
      </c>
      <c r="F101" s="210">
        <v>0</v>
      </c>
      <c r="G101" s="210">
        <v>0</v>
      </c>
      <c r="H101" s="51" t="str">
        <f t="shared" si="15"/>
        <v>-</v>
      </c>
    </row>
    <row r="102" spans="1:8">
      <c r="A102" s="207" t="s">
        <v>52</v>
      </c>
      <c r="B102" s="144">
        <v>0</v>
      </c>
      <c r="C102" s="144">
        <v>0</v>
      </c>
      <c r="D102" s="208" t="str">
        <f t="shared" si="16"/>
        <v>-</v>
      </c>
      <c r="E102" s="519" t="s">
        <v>187</v>
      </c>
      <c r="F102" s="522">
        <f>SUM(F103:F104)</f>
        <v>0</v>
      </c>
      <c r="G102" s="520">
        <f>SUM(G103:G104)</f>
        <v>0</v>
      </c>
      <c r="H102" s="518" t="str">
        <f t="shared" si="15"/>
        <v>-</v>
      </c>
    </row>
    <row r="103" spans="1:8">
      <c r="A103" s="222" t="s">
        <v>53</v>
      </c>
      <c r="B103" s="144">
        <v>0</v>
      </c>
      <c r="C103" s="144">
        <v>0</v>
      </c>
      <c r="D103" s="208" t="str">
        <f t="shared" si="16"/>
        <v>-</v>
      </c>
      <c r="E103" s="531" t="s">
        <v>188</v>
      </c>
      <c r="F103" s="210">
        <v>0</v>
      </c>
      <c r="G103" s="210">
        <v>0</v>
      </c>
      <c r="H103" s="51" t="str">
        <f t="shared" si="15"/>
        <v>-</v>
      </c>
    </row>
    <row r="104" spans="1:8">
      <c r="A104" s="519" t="s">
        <v>54</v>
      </c>
      <c r="B104" s="522">
        <f>B105+B120+B134+B139+B144+B162+B180+B190+B193+B175</f>
        <v>3022570437875</v>
      </c>
      <c r="C104" s="522">
        <f>C105+C120+C134+C139+C144+C162+C180+C190+C193+C175</f>
        <v>2998071148248</v>
      </c>
      <c r="D104" s="529">
        <f t="shared" si="16"/>
        <v>0.9918945512997791</v>
      </c>
      <c r="E104" s="223" t="s">
        <v>189</v>
      </c>
      <c r="F104" s="210">
        <v>0</v>
      </c>
      <c r="G104" s="210">
        <v>0</v>
      </c>
      <c r="H104" s="51" t="str">
        <f t="shared" si="15"/>
        <v>-</v>
      </c>
    </row>
    <row r="105" spans="1:8">
      <c r="A105" s="519" t="s">
        <v>55</v>
      </c>
      <c r="B105" s="522">
        <f t="shared" ref="B105:C105" si="19">SUM(B106:B119)</f>
        <v>0</v>
      </c>
      <c r="C105" s="522">
        <f t="shared" si="19"/>
        <v>0</v>
      </c>
      <c r="D105" s="529" t="str">
        <f t="shared" si="16"/>
        <v>-</v>
      </c>
      <c r="E105" s="519" t="s">
        <v>190</v>
      </c>
      <c r="F105" s="522">
        <f>SUM(F106)</f>
        <v>0</v>
      </c>
      <c r="G105" s="520">
        <f>SUM(G106)</f>
        <v>0</v>
      </c>
      <c r="H105" s="518" t="str">
        <f t="shared" si="15"/>
        <v>-</v>
      </c>
    </row>
    <row r="106" spans="1:8">
      <c r="A106" s="537" t="s">
        <v>56</v>
      </c>
      <c r="B106" s="144">
        <v>0</v>
      </c>
      <c r="C106" s="144">
        <v>0</v>
      </c>
      <c r="D106" s="208" t="str">
        <f t="shared" si="16"/>
        <v>-</v>
      </c>
      <c r="E106" s="534" t="s">
        <v>191</v>
      </c>
      <c r="F106" s="210">
        <v>0</v>
      </c>
      <c r="G106" s="210">
        <v>0</v>
      </c>
      <c r="H106" s="51" t="str">
        <f t="shared" si="15"/>
        <v>-</v>
      </c>
    </row>
    <row r="107" spans="1:8">
      <c r="A107" s="207" t="s">
        <v>57</v>
      </c>
      <c r="B107" s="144">
        <v>0</v>
      </c>
      <c r="C107" s="144">
        <v>0</v>
      </c>
      <c r="D107" s="208" t="str">
        <f t="shared" si="16"/>
        <v>-</v>
      </c>
      <c r="E107" s="519" t="s">
        <v>192</v>
      </c>
      <c r="F107" s="522">
        <f>SUM(F108)</f>
        <v>0</v>
      </c>
      <c r="G107" s="520">
        <f>SUM(G108)</f>
        <v>0</v>
      </c>
      <c r="H107" s="518" t="str">
        <f t="shared" si="15"/>
        <v>-</v>
      </c>
    </row>
    <row r="108" spans="1:8">
      <c r="A108" s="207" t="s">
        <v>58</v>
      </c>
      <c r="B108" s="144">
        <v>0</v>
      </c>
      <c r="C108" s="144">
        <v>0</v>
      </c>
      <c r="D108" s="208" t="str">
        <f t="shared" si="16"/>
        <v>-</v>
      </c>
      <c r="E108" s="534" t="s">
        <v>193</v>
      </c>
      <c r="F108" s="210">
        <v>0</v>
      </c>
      <c r="G108" s="210">
        <v>0</v>
      </c>
      <c r="H108" s="51" t="str">
        <f t="shared" si="15"/>
        <v>-</v>
      </c>
    </row>
    <row r="109" spans="1:8">
      <c r="A109" s="207" t="s">
        <v>59</v>
      </c>
      <c r="B109" s="144">
        <v>0</v>
      </c>
      <c r="C109" s="144">
        <v>0</v>
      </c>
      <c r="D109" s="208" t="str">
        <f t="shared" si="16"/>
        <v>-</v>
      </c>
      <c r="E109" s="519" t="s">
        <v>194</v>
      </c>
      <c r="F109" s="522">
        <f>SUM(F110:F116)</f>
        <v>0</v>
      </c>
      <c r="G109" s="520">
        <f>SUM(G110:G116)</f>
        <v>0</v>
      </c>
      <c r="H109" s="518" t="str">
        <f t="shared" si="15"/>
        <v>-</v>
      </c>
    </row>
    <row r="110" spans="1:8">
      <c r="A110" s="207" t="s">
        <v>60</v>
      </c>
      <c r="B110" s="144">
        <v>0</v>
      </c>
      <c r="C110" s="144">
        <v>0</v>
      </c>
      <c r="D110" s="208" t="str">
        <f t="shared" si="16"/>
        <v>-</v>
      </c>
      <c r="E110" s="531" t="s">
        <v>195</v>
      </c>
      <c r="F110" s="210">
        <v>0</v>
      </c>
      <c r="G110" s="210">
        <v>0</v>
      </c>
      <c r="H110" s="51" t="str">
        <f t="shared" si="15"/>
        <v>-</v>
      </c>
    </row>
    <row r="111" spans="1:8">
      <c r="A111" s="207" t="s">
        <v>61</v>
      </c>
      <c r="B111" s="144">
        <v>0</v>
      </c>
      <c r="C111" s="144">
        <v>0</v>
      </c>
      <c r="D111" s="208" t="str">
        <f t="shared" si="16"/>
        <v>-</v>
      </c>
      <c r="E111" s="213" t="s">
        <v>196</v>
      </c>
      <c r="F111" s="210">
        <v>0</v>
      </c>
      <c r="G111" s="210">
        <v>0</v>
      </c>
      <c r="H111" s="51" t="str">
        <f t="shared" si="15"/>
        <v>-</v>
      </c>
    </row>
    <row r="112" spans="1:8">
      <c r="A112" s="207" t="s">
        <v>62</v>
      </c>
      <c r="B112" s="144">
        <v>0</v>
      </c>
      <c r="C112" s="144">
        <v>0</v>
      </c>
      <c r="D112" s="208" t="str">
        <f t="shared" si="16"/>
        <v>-</v>
      </c>
      <c r="E112" s="213" t="s">
        <v>197</v>
      </c>
      <c r="F112" s="210">
        <v>0</v>
      </c>
      <c r="G112" s="210">
        <v>0</v>
      </c>
      <c r="H112" s="51" t="str">
        <f t="shared" si="15"/>
        <v>-</v>
      </c>
    </row>
    <row r="113" spans="1:9">
      <c r="A113" s="207" t="s">
        <v>63</v>
      </c>
      <c r="B113" s="144">
        <v>0</v>
      </c>
      <c r="C113" s="144">
        <v>0</v>
      </c>
      <c r="D113" s="208" t="str">
        <f t="shared" si="16"/>
        <v>-</v>
      </c>
      <c r="E113" s="213" t="s">
        <v>198</v>
      </c>
      <c r="F113" s="210">
        <v>0</v>
      </c>
      <c r="G113" s="210">
        <v>0</v>
      </c>
      <c r="H113" s="51" t="str">
        <f t="shared" si="15"/>
        <v>-</v>
      </c>
    </row>
    <row r="114" spans="1:9">
      <c r="A114" s="207" t="s">
        <v>64</v>
      </c>
      <c r="B114" s="144">
        <v>0</v>
      </c>
      <c r="C114" s="144">
        <v>0</v>
      </c>
      <c r="D114" s="208" t="str">
        <f t="shared" si="16"/>
        <v>-</v>
      </c>
      <c r="E114" s="213" t="s">
        <v>199</v>
      </c>
      <c r="F114" s="210">
        <v>0</v>
      </c>
      <c r="G114" s="210">
        <v>0</v>
      </c>
      <c r="H114" s="51" t="str">
        <f t="shared" si="15"/>
        <v>-</v>
      </c>
    </row>
    <row r="115" spans="1:9">
      <c r="A115" s="207" t="s">
        <v>65</v>
      </c>
      <c r="B115" s="144">
        <v>0</v>
      </c>
      <c r="C115" s="144">
        <v>0</v>
      </c>
      <c r="D115" s="208" t="str">
        <f t="shared" si="16"/>
        <v>-</v>
      </c>
      <c r="E115" s="213" t="s">
        <v>200</v>
      </c>
      <c r="F115" s="210">
        <v>0</v>
      </c>
      <c r="G115" s="210">
        <v>0</v>
      </c>
      <c r="H115" s="51" t="str">
        <f t="shared" si="15"/>
        <v>-</v>
      </c>
    </row>
    <row r="116" spans="1:9">
      <c r="A116" s="207" t="s">
        <v>66</v>
      </c>
      <c r="B116" s="144">
        <v>0</v>
      </c>
      <c r="C116" s="144">
        <v>0</v>
      </c>
      <c r="D116" s="208" t="str">
        <f t="shared" si="16"/>
        <v>-</v>
      </c>
      <c r="E116" s="223" t="s">
        <v>201</v>
      </c>
      <c r="F116" s="210">
        <v>0</v>
      </c>
      <c r="G116" s="210">
        <v>0</v>
      </c>
      <c r="H116" s="51" t="str">
        <f t="shared" si="15"/>
        <v>-</v>
      </c>
    </row>
    <row r="117" spans="1:9">
      <c r="A117" s="207" t="s">
        <v>67</v>
      </c>
      <c r="B117" s="144">
        <v>0</v>
      </c>
      <c r="C117" s="144">
        <v>0</v>
      </c>
      <c r="D117" s="208" t="str">
        <f t="shared" si="16"/>
        <v>-</v>
      </c>
      <c r="E117" s="519" t="s">
        <v>202</v>
      </c>
      <c r="F117" s="522">
        <f>F118</f>
        <v>0</v>
      </c>
      <c r="G117" s="520">
        <f>G118</f>
        <v>0</v>
      </c>
      <c r="H117" s="518" t="str">
        <f t="shared" si="15"/>
        <v>-</v>
      </c>
    </row>
    <row r="118" spans="1:9">
      <c r="A118" s="207" t="s">
        <v>68</v>
      </c>
      <c r="B118" s="144">
        <v>0</v>
      </c>
      <c r="C118" s="144">
        <v>0</v>
      </c>
      <c r="D118" s="208" t="str">
        <f t="shared" si="16"/>
        <v>-</v>
      </c>
      <c r="E118" s="534" t="s">
        <v>203</v>
      </c>
      <c r="F118" s="210">
        <v>0</v>
      </c>
      <c r="G118" s="210">
        <v>0</v>
      </c>
      <c r="H118" s="51" t="str">
        <f t="shared" si="15"/>
        <v>-</v>
      </c>
    </row>
    <row r="119" spans="1:9">
      <c r="A119" s="222" t="s">
        <v>69</v>
      </c>
      <c r="B119" s="144">
        <v>0</v>
      </c>
      <c r="C119" s="144">
        <v>0</v>
      </c>
      <c r="D119" s="208" t="str">
        <f t="shared" si="16"/>
        <v>-</v>
      </c>
      <c r="E119" s="519" t="s">
        <v>204</v>
      </c>
      <c r="F119" s="522">
        <f>SUM(F120:F123)</f>
        <v>310362469</v>
      </c>
      <c r="G119" s="520">
        <f>SUM(G120:G123)</f>
        <v>379601893</v>
      </c>
      <c r="H119" s="518">
        <f t="shared" si="15"/>
        <v>1.2230921290937404</v>
      </c>
      <c r="I119" s="736" t="s">
        <v>1554</v>
      </c>
    </row>
    <row r="120" spans="1:9">
      <c r="A120" s="519" t="s">
        <v>70</v>
      </c>
      <c r="B120" s="522">
        <f t="shared" ref="B120:C120" si="20">SUM(B121:B133)</f>
        <v>2335500000</v>
      </c>
      <c r="C120" s="522">
        <f t="shared" si="20"/>
        <v>2335500000</v>
      </c>
      <c r="D120" s="529">
        <f t="shared" si="16"/>
        <v>1</v>
      </c>
      <c r="E120" s="531" t="s">
        <v>205</v>
      </c>
      <c r="F120" s="210">
        <v>310362469</v>
      </c>
      <c r="G120" s="210">
        <v>379601893</v>
      </c>
      <c r="H120" s="51">
        <f t="shared" si="15"/>
        <v>1.2230921290937404</v>
      </c>
    </row>
    <row r="121" spans="1:9">
      <c r="A121" s="537" t="s">
        <v>71</v>
      </c>
      <c r="B121" s="144">
        <v>2335500000</v>
      </c>
      <c r="C121" s="144">
        <v>2335500000</v>
      </c>
      <c r="D121" s="208">
        <f t="shared" si="16"/>
        <v>1</v>
      </c>
      <c r="E121" s="213" t="s">
        <v>206</v>
      </c>
      <c r="F121" s="210">
        <v>0</v>
      </c>
      <c r="G121" s="210">
        <v>0</v>
      </c>
      <c r="H121" s="51" t="str">
        <f t="shared" si="15"/>
        <v>-</v>
      </c>
    </row>
    <row r="122" spans="1:9">
      <c r="A122" s="207" t="s">
        <v>72</v>
      </c>
      <c r="B122" s="144">
        <v>0</v>
      </c>
      <c r="C122" s="144">
        <v>0</v>
      </c>
      <c r="D122" s="208" t="str">
        <f t="shared" si="16"/>
        <v>-</v>
      </c>
      <c r="E122" s="213" t="s">
        <v>207</v>
      </c>
      <c r="F122" s="210">
        <v>0</v>
      </c>
      <c r="G122" s="210">
        <v>0</v>
      </c>
      <c r="H122" s="51" t="str">
        <f t="shared" si="15"/>
        <v>-</v>
      </c>
    </row>
    <row r="123" spans="1:9">
      <c r="A123" s="207" t="s">
        <v>73</v>
      </c>
      <c r="B123" s="144">
        <v>0</v>
      </c>
      <c r="C123" s="144">
        <v>0</v>
      </c>
      <c r="D123" s="208" t="str">
        <f t="shared" si="16"/>
        <v>-</v>
      </c>
      <c r="E123" s="223" t="s">
        <v>208</v>
      </c>
      <c r="F123" s="210">
        <v>0</v>
      </c>
      <c r="G123" s="210">
        <v>0</v>
      </c>
      <c r="H123" s="51" t="str">
        <f t="shared" si="15"/>
        <v>-</v>
      </c>
    </row>
    <row r="124" spans="1:9">
      <c r="A124" s="207" t="s">
        <v>74</v>
      </c>
      <c r="B124" s="144">
        <v>0</v>
      </c>
      <c r="C124" s="144">
        <v>0</v>
      </c>
      <c r="D124" s="208" t="str">
        <f t="shared" si="16"/>
        <v>-</v>
      </c>
      <c r="E124" s="519" t="s">
        <v>209</v>
      </c>
      <c r="F124" s="522">
        <f>F125</f>
        <v>0</v>
      </c>
      <c r="G124" s="520">
        <f>G125</f>
        <v>0</v>
      </c>
      <c r="H124" s="518" t="str">
        <f t="shared" si="15"/>
        <v>-</v>
      </c>
    </row>
    <row r="125" spans="1:9">
      <c r="A125" s="207" t="s">
        <v>75</v>
      </c>
      <c r="B125" s="144">
        <v>0</v>
      </c>
      <c r="C125" s="144">
        <v>0</v>
      </c>
      <c r="D125" s="208" t="str">
        <f t="shared" si="16"/>
        <v>-</v>
      </c>
      <c r="E125" s="534" t="s">
        <v>210</v>
      </c>
      <c r="F125" s="210">
        <v>0</v>
      </c>
      <c r="G125" s="210">
        <v>0</v>
      </c>
      <c r="H125" s="51" t="str">
        <f t="shared" si="15"/>
        <v>-</v>
      </c>
    </row>
    <row r="126" spans="1:9">
      <c r="A126" s="207" t="s">
        <v>76</v>
      </c>
      <c r="B126" s="144">
        <v>0</v>
      </c>
      <c r="C126" s="144">
        <v>0</v>
      </c>
      <c r="D126" s="208" t="str">
        <f t="shared" si="16"/>
        <v>-</v>
      </c>
      <c r="E126" s="519" t="s">
        <v>211</v>
      </c>
      <c r="F126" s="522">
        <f>F127</f>
        <v>0</v>
      </c>
      <c r="G126" s="520">
        <f>G127</f>
        <v>0</v>
      </c>
      <c r="H126" s="518" t="str">
        <f t="shared" si="15"/>
        <v>-</v>
      </c>
    </row>
    <row r="127" spans="1:9">
      <c r="A127" s="207" t="s">
        <v>77</v>
      </c>
      <c r="B127" s="144">
        <v>0</v>
      </c>
      <c r="C127" s="144">
        <v>0</v>
      </c>
      <c r="D127" s="208" t="str">
        <f t="shared" si="16"/>
        <v>-</v>
      </c>
      <c r="E127" s="534" t="s">
        <v>212</v>
      </c>
      <c r="F127" s="210">
        <v>0</v>
      </c>
      <c r="G127" s="210">
        <v>0</v>
      </c>
      <c r="H127" s="51" t="str">
        <f t="shared" si="15"/>
        <v>-</v>
      </c>
    </row>
    <row r="128" spans="1:9">
      <c r="A128" s="207" t="s">
        <v>78</v>
      </c>
      <c r="B128" s="144">
        <v>0</v>
      </c>
      <c r="C128" s="144">
        <v>0</v>
      </c>
      <c r="D128" s="208" t="str">
        <f t="shared" si="16"/>
        <v>-</v>
      </c>
      <c r="E128" s="519" t="s">
        <v>213</v>
      </c>
      <c r="F128" s="522">
        <f>F129</f>
        <v>29156581476</v>
      </c>
      <c r="G128" s="520">
        <f>G129</f>
        <v>49534903185</v>
      </c>
      <c r="H128" s="518">
        <f t="shared" si="15"/>
        <v>1.6989269892896823</v>
      </c>
    </row>
    <row r="129" spans="1:8">
      <c r="A129" s="207" t="s">
        <v>79</v>
      </c>
      <c r="B129" s="144">
        <v>0</v>
      </c>
      <c r="C129" s="144">
        <v>0</v>
      </c>
      <c r="D129" s="208" t="str">
        <f t="shared" si="16"/>
        <v>-</v>
      </c>
      <c r="E129" s="534" t="s">
        <v>214</v>
      </c>
      <c r="F129" s="210">
        <v>29156581476</v>
      </c>
      <c r="G129" s="210">
        <v>49534903185</v>
      </c>
      <c r="H129" s="51">
        <f t="shared" si="15"/>
        <v>1.6989269892896823</v>
      </c>
    </row>
    <row r="130" spans="1:8">
      <c r="A130" s="207" t="s">
        <v>80</v>
      </c>
      <c r="B130" s="144">
        <v>0</v>
      </c>
      <c r="C130" s="144">
        <v>0</v>
      </c>
      <c r="D130" s="208" t="str">
        <f t="shared" si="16"/>
        <v>-</v>
      </c>
      <c r="E130" s="519" t="s">
        <v>215</v>
      </c>
      <c r="F130" s="522">
        <f>SUM(F131:F132)</f>
        <v>0</v>
      </c>
      <c r="G130" s="520">
        <f>SUM(G131:G132)</f>
        <v>0</v>
      </c>
      <c r="H130" s="518" t="str">
        <f t="shared" si="15"/>
        <v>-</v>
      </c>
    </row>
    <row r="131" spans="1:8">
      <c r="A131" s="207" t="s">
        <v>81</v>
      </c>
      <c r="B131" s="144">
        <v>0</v>
      </c>
      <c r="C131" s="144">
        <v>0</v>
      </c>
      <c r="D131" s="208" t="str">
        <f t="shared" si="16"/>
        <v>-</v>
      </c>
      <c r="E131" s="538" t="s">
        <v>216</v>
      </c>
      <c r="F131" s="205">
        <v>0</v>
      </c>
      <c r="G131" s="539">
        <v>0</v>
      </c>
      <c r="H131" s="51" t="str">
        <f t="shared" si="15"/>
        <v>-</v>
      </c>
    </row>
    <row r="132" spans="1:8">
      <c r="A132" s="207" t="s">
        <v>82</v>
      </c>
      <c r="B132" s="144">
        <v>0</v>
      </c>
      <c r="C132" s="144">
        <v>0</v>
      </c>
      <c r="D132" s="208" t="str">
        <f t="shared" si="16"/>
        <v>-</v>
      </c>
      <c r="E132" s="225" t="s">
        <v>217</v>
      </c>
      <c r="F132" s="226">
        <v>0</v>
      </c>
      <c r="G132" s="227">
        <v>0</v>
      </c>
      <c r="H132" s="51" t="str">
        <f t="shared" si="15"/>
        <v>-</v>
      </c>
    </row>
    <row r="133" spans="1:8">
      <c r="A133" s="222" t="s">
        <v>83</v>
      </c>
      <c r="B133" s="144">
        <v>0</v>
      </c>
      <c r="C133" s="144">
        <v>0</v>
      </c>
      <c r="D133" s="208" t="str">
        <f t="shared" si="16"/>
        <v>-</v>
      </c>
      <c r="E133" s="519" t="s">
        <v>218</v>
      </c>
      <c r="F133" s="522">
        <f>SUM(F134:F135)</f>
        <v>0</v>
      </c>
      <c r="G133" s="520">
        <f>SUM(G134:G135)</f>
        <v>0</v>
      </c>
      <c r="H133" s="518" t="str">
        <f t="shared" si="15"/>
        <v>-</v>
      </c>
    </row>
    <row r="134" spans="1:8">
      <c r="A134" s="519" t="s">
        <v>84</v>
      </c>
      <c r="B134" s="522">
        <f t="shared" ref="B134:C134" si="21">SUM(B135:B138)</f>
        <v>0</v>
      </c>
      <c r="C134" s="522">
        <f t="shared" si="21"/>
        <v>0</v>
      </c>
      <c r="D134" s="529" t="str">
        <f t="shared" si="16"/>
        <v>-</v>
      </c>
      <c r="E134" s="531" t="s">
        <v>219</v>
      </c>
      <c r="F134" s="210">
        <v>0</v>
      </c>
      <c r="G134" s="210">
        <v>0</v>
      </c>
      <c r="H134" s="51" t="str">
        <f t="shared" si="15"/>
        <v>-</v>
      </c>
    </row>
    <row r="135" spans="1:8">
      <c r="A135" s="537" t="s">
        <v>85</v>
      </c>
      <c r="B135" s="144">
        <v>0</v>
      </c>
      <c r="C135" s="144">
        <v>0</v>
      </c>
      <c r="D135" s="208" t="str">
        <f t="shared" si="16"/>
        <v>-</v>
      </c>
      <c r="E135" s="223" t="s">
        <v>220</v>
      </c>
      <c r="F135" s="210">
        <v>0</v>
      </c>
      <c r="G135" s="210">
        <v>0</v>
      </c>
      <c r="H135" s="51" t="str">
        <f t="shared" si="15"/>
        <v>-</v>
      </c>
    </row>
    <row r="136" spans="1:8">
      <c r="A136" s="207" t="s">
        <v>86</v>
      </c>
      <c r="B136" s="144">
        <v>0</v>
      </c>
      <c r="C136" s="144">
        <v>0</v>
      </c>
      <c r="D136" s="208" t="str">
        <f t="shared" si="16"/>
        <v>-</v>
      </c>
      <c r="E136" s="519" t="s">
        <v>221</v>
      </c>
      <c r="F136" s="519"/>
      <c r="G136" s="520"/>
      <c r="H136" s="522"/>
    </row>
    <row r="137" spans="1:8">
      <c r="A137" s="207" t="s">
        <v>87</v>
      </c>
      <c r="B137" s="144">
        <v>0</v>
      </c>
      <c r="C137" s="144">
        <v>0</v>
      </c>
      <c r="D137" s="208" t="str">
        <f t="shared" si="16"/>
        <v>-</v>
      </c>
      <c r="E137" s="519" t="s">
        <v>222</v>
      </c>
      <c r="F137" s="522">
        <f>F138+F196</f>
        <v>1064667735949</v>
      </c>
      <c r="G137" s="520">
        <f>G138+G196</f>
        <v>1021170552905</v>
      </c>
      <c r="H137" s="518">
        <f t="shared" si="15"/>
        <v>0.95914482840486526</v>
      </c>
    </row>
    <row r="138" spans="1:8">
      <c r="A138" s="222" t="s">
        <v>88</v>
      </c>
      <c r="B138" s="144">
        <v>0</v>
      </c>
      <c r="C138" s="144">
        <v>0</v>
      </c>
      <c r="D138" s="208" t="str">
        <f t="shared" si="16"/>
        <v>-</v>
      </c>
      <c r="E138" s="519" t="s">
        <v>223</v>
      </c>
      <c r="F138" s="522">
        <f>F139+F141+F150+F155+F157+F165+F166+F161+F164</f>
        <v>1064667735949</v>
      </c>
      <c r="G138" s="520">
        <f>G139+G141+G150+G155+G157+G165+G166+G161+G164</f>
        <v>1021170552905</v>
      </c>
      <c r="H138" s="518">
        <f t="shared" si="15"/>
        <v>0.95914482840486526</v>
      </c>
    </row>
    <row r="139" spans="1:8">
      <c r="A139" s="519" t="s">
        <v>89</v>
      </c>
      <c r="B139" s="522">
        <f t="shared" ref="B139" si="22">SUM(B140:B143)</f>
        <v>0</v>
      </c>
      <c r="C139" s="522">
        <f t="shared" ref="C139" si="23">SUM(C140:C143)</f>
        <v>0</v>
      </c>
      <c r="D139" s="529" t="str">
        <f t="shared" si="16"/>
        <v>-</v>
      </c>
      <c r="E139" s="519" t="s">
        <v>224</v>
      </c>
      <c r="F139" s="522">
        <f>F140</f>
        <v>1222464000000</v>
      </c>
      <c r="G139" s="520">
        <f>G140</f>
        <v>1222464000000</v>
      </c>
      <c r="H139" s="518">
        <f t="shared" si="15"/>
        <v>1</v>
      </c>
    </row>
    <row r="140" spans="1:8">
      <c r="A140" s="537" t="s">
        <v>90</v>
      </c>
      <c r="B140" s="144">
        <v>0</v>
      </c>
      <c r="C140" s="144">
        <v>0</v>
      </c>
      <c r="D140" s="208" t="str">
        <f t="shared" si="16"/>
        <v>-</v>
      </c>
      <c r="E140" s="534" t="s">
        <v>225</v>
      </c>
      <c r="F140" s="210">
        <v>1222464000000</v>
      </c>
      <c r="G140" s="210">
        <v>1222464000000</v>
      </c>
      <c r="H140" s="51">
        <f t="shared" si="15"/>
        <v>1</v>
      </c>
    </row>
    <row r="141" spans="1:8">
      <c r="A141" s="207" t="s">
        <v>91</v>
      </c>
      <c r="B141" s="144">
        <v>0</v>
      </c>
      <c r="C141" s="144">
        <v>0</v>
      </c>
      <c r="D141" s="208" t="str">
        <f t="shared" si="16"/>
        <v>-</v>
      </c>
      <c r="E141" s="540" t="s">
        <v>226</v>
      </c>
      <c r="F141" s="541">
        <f>SUM(F142:F147)</f>
        <v>0</v>
      </c>
      <c r="G141" s="542">
        <f>SUM(G142:G147)</f>
        <v>0</v>
      </c>
      <c r="H141" s="518" t="str">
        <f t="shared" si="15"/>
        <v>-</v>
      </c>
    </row>
    <row r="142" spans="1:8">
      <c r="A142" s="207" t="s">
        <v>92</v>
      </c>
      <c r="B142" s="144">
        <v>0</v>
      </c>
      <c r="C142" s="144">
        <v>0</v>
      </c>
      <c r="D142" s="208" t="str">
        <f t="shared" si="16"/>
        <v>-</v>
      </c>
      <c r="E142" s="531" t="s">
        <v>227</v>
      </c>
      <c r="F142" s="210">
        <v>0</v>
      </c>
      <c r="G142" s="210">
        <v>0</v>
      </c>
      <c r="H142" s="51" t="str">
        <f t="shared" si="15"/>
        <v>-</v>
      </c>
    </row>
    <row r="143" spans="1:8">
      <c r="A143" s="222" t="s">
        <v>93</v>
      </c>
      <c r="B143" s="144">
        <v>0</v>
      </c>
      <c r="C143" s="144">
        <v>0</v>
      </c>
      <c r="D143" s="208" t="str">
        <f t="shared" si="16"/>
        <v>-</v>
      </c>
      <c r="E143" s="213" t="s">
        <v>228</v>
      </c>
      <c r="F143" s="210">
        <v>0</v>
      </c>
      <c r="G143" s="210">
        <v>0</v>
      </c>
      <c r="H143" s="51" t="str">
        <f t="shared" si="15"/>
        <v>-</v>
      </c>
    </row>
    <row r="144" spans="1:8">
      <c r="A144" s="519" t="s">
        <v>94</v>
      </c>
      <c r="B144" s="522">
        <f>SUM(B145:B161)</f>
        <v>0</v>
      </c>
      <c r="C144" s="522">
        <f>SUM(C145:C161)</f>
        <v>0</v>
      </c>
      <c r="D144" s="529" t="str">
        <f t="shared" si="16"/>
        <v>-</v>
      </c>
      <c r="E144" s="213" t="s">
        <v>229</v>
      </c>
      <c r="F144" s="210">
        <v>0</v>
      </c>
      <c r="G144" s="210">
        <v>0</v>
      </c>
      <c r="H144" s="51" t="str">
        <f t="shared" si="15"/>
        <v>-</v>
      </c>
    </row>
    <row r="145" spans="1:9">
      <c r="A145" s="537" t="s">
        <v>95</v>
      </c>
      <c r="B145" s="144">
        <v>0</v>
      </c>
      <c r="C145" s="144">
        <v>0</v>
      </c>
      <c r="D145" s="208" t="str">
        <f t="shared" si="16"/>
        <v>-</v>
      </c>
      <c r="E145" s="213" t="s">
        <v>230</v>
      </c>
      <c r="F145" s="210">
        <v>0</v>
      </c>
      <c r="G145" s="210">
        <v>0</v>
      </c>
      <c r="H145" s="51" t="str">
        <f t="shared" si="15"/>
        <v>-</v>
      </c>
    </row>
    <row r="146" spans="1:9">
      <c r="A146" s="207" t="s">
        <v>96</v>
      </c>
      <c r="B146" s="144">
        <v>0</v>
      </c>
      <c r="C146" s="144">
        <v>0</v>
      </c>
      <c r="D146" s="208" t="str">
        <f t="shared" si="16"/>
        <v>-</v>
      </c>
      <c r="E146" s="213" t="s">
        <v>231</v>
      </c>
      <c r="F146" s="210">
        <v>0</v>
      </c>
      <c r="G146" s="210">
        <v>0</v>
      </c>
      <c r="H146" s="51" t="str">
        <f t="shared" si="15"/>
        <v>-</v>
      </c>
    </row>
    <row r="147" spans="1:9">
      <c r="A147" s="207" t="s">
        <v>97</v>
      </c>
      <c r="B147" s="144">
        <v>0</v>
      </c>
      <c r="C147" s="144">
        <v>0</v>
      </c>
      <c r="D147" s="208" t="str">
        <f t="shared" si="16"/>
        <v>-</v>
      </c>
      <c r="E147" s="223" t="s">
        <v>232</v>
      </c>
      <c r="F147" s="210">
        <v>0</v>
      </c>
      <c r="G147" s="210">
        <v>0</v>
      </c>
      <c r="H147" s="51" t="str">
        <f t="shared" si="15"/>
        <v>-</v>
      </c>
    </row>
    <row r="148" spans="1:9">
      <c r="A148" s="207" t="s">
        <v>98</v>
      </c>
      <c r="B148" s="144">
        <v>0</v>
      </c>
      <c r="C148" s="144">
        <v>0</v>
      </c>
      <c r="D148" s="208" t="str">
        <f t="shared" si="16"/>
        <v>-</v>
      </c>
      <c r="E148" s="519" t="s">
        <v>233</v>
      </c>
      <c r="F148" s="522">
        <f>SUM(F149)</f>
        <v>0</v>
      </c>
      <c r="G148" s="520">
        <f>SUM(G149)</f>
        <v>0</v>
      </c>
      <c r="H148" s="518" t="str">
        <f t="shared" si="15"/>
        <v>-</v>
      </c>
    </row>
    <row r="149" spans="1:9">
      <c r="A149" s="207" t="s">
        <v>99</v>
      </c>
      <c r="B149" s="144">
        <v>0</v>
      </c>
      <c r="C149" s="144">
        <v>0</v>
      </c>
      <c r="D149" s="208" t="str">
        <f t="shared" si="16"/>
        <v>-</v>
      </c>
      <c r="E149" s="534" t="s">
        <v>234</v>
      </c>
      <c r="F149" s="210">
        <v>0</v>
      </c>
      <c r="G149" s="210">
        <v>0</v>
      </c>
      <c r="H149" s="51" t="str">
        <f t="shared" si="15"/>
        <v>-</v>
      </c>
    </row>
    <row r="150" spans="1:9">
      <c r="A150" s="207" t="s">
        <v>100</v>
      </c>
      <c r="B150" s="144">
        <v>0</v>
      </c>
      <c r="C150" s="144">
        <v>0</v>
      </c>
      <c r="D150" s="208" t="str">
        <f t="shared" si="16"/>
        <v>-</v>
      </c>
      <c r="E150" s="519" t="s">
        <v>235</v>
      </c>
      <c r="F150" s="522">
        <f>SUM(F151:F152)</f>
        <v>0</v>
      </c>
      <c r="G150" s="520">
        <f>SUM(G151:G152)</f>
        <v>0</v>
      </c>
      <c r="H150" s="518" t="str">
        <f t="shared" si="15"/>
        <v>-</v>
      </c>
    </row>
    <row r="151" spans="1:9">
      <c r="A151" s="207" t="s">
        <v>101</v>
      </c>
      <c r="B151" s="144">
        <v>0</v>
      </c>
      <c r="C151" s="144">
        <v>0</v>
      </c>
      <c r="D151" s="208" t="str">
        <f t="shared" si="16"/>
        <v>-</v>
      </c>
      <c r="E151" s="531" t="s">
        <v>236</v>
      </c>
      <c r="F151" s="210">
        <v>0</v>
      </c>
      <c r="G151" s="210">
        <v>0</v>
      </c>
      <c r="H151" s="51" t="str">
        <f t="shared" si="15"/>
        <v>-</v>
      </c>
    </row>
    <row r="152" spans="1:9">
      <c r="A152" s="207" t="s">
        <v>102</v>
      </c>
      <c r="B152" s="144">
        <v>0</v>
      </c>
      <c r="C152" s="144">
        <v>0</v>
      </c>
      <c r="D152" s="208" t="str">
        <f t="shared" si="16"/>
        <v>-</v>
      </c>
      <c r="E152" s="223" t="s">
        <v>237</v>
      </c>
      <c r="F152" s="210">
        <v>0</v>
      </c>
      <c r="G152" s="210">
        <v>0</v>
      </c>
      <c r="H152" s="51" t="str">
        <f t="shared" si="15"/>
        <v>-</v>
      </c>
    </row>
    <row r="153" spans="1:9">
      <c r="A153" s="207" t="s">
        <v>103</v>
      </c>
      <c r="B153" s="144">
        <v>0</v>
      </c>
      <c r="C153" s="144">
        <v>0</v>
      </c>
      <c r="D153" s="208" t="str">
        <f t="shared" si="16"/>
        <v>-</v>
      </c>
      <c r="E153" s="519" t="s">
        <v>238</v>
      </c>
      <c r="F153" s="519"/>
      <c r="G153" s="520">
        <f>G154</f>
        <v>0</v>
      </c>
      <c r="H153" s="518" t="str">
        <f t="shared" si="15"/>
        <v>-</v>
      </c>
    </row>
    <row r="154" spans="1:9">
      <c r="A154" s="207" t="s">
        <v>104</v>
      </c>
      <c r="B154" s="144">
        <v>0</v>
      </c>
      <c r="C154" s="144">
        <v>0</v>
      </c>
      <c r="D154" s="208" t="str">
        <f t="shared" si="16"/>
        <v>-</v>
      </c>
      <c r="E154" s="534" t="s">
        <v>239</v>
      </c>
      <c r="F154" s="210">
        <v>0</v>
      </c>
      <c r="G154" s="210">
        <v>0</v>
      </c>
      <c r="H154" s="51" t="str">
        <f t="shared" si="15"/>
        <v>-</v>
      </c>
    </row>
    <row r="155" spans="1:9">
      <c r="A155" s="207" t="s">
        <v>105</v>
      </c>
      <c r="B155" s="144">
        <v>0</v>
      </c>
      <c r="C155" s="144">
        <v>0</v>
      </c>
      <c r="D155" s="208" t="str">
        <f t="shared" si="16"/>
        <v>-</v>
      </c>
      <c r="E155" s="519" t="s">
        <v>240</v>
      </c>
      <c r="F155" s="519"/>
      <c r="G155" s="520">
        <f>G156</f>
        <v>0</v>
      </c>
      <c r="H155" s="518" t="str">
        <f t="shared" si="15"/>
        <v>-</v>
      </c>
    </row>
    <row r="156" spans="1:9">
      <c r="A156" s="207" t="s">
        <v>106</v>
      </c>
      <c r="B156" s="144">
        <v>0</v>
      </c>
      <c r="C156" s="144">
        <v>0</v>
      </c>
      <c r="D156" s="208" t="str">
        <f t="shared" si="16"/>
        <v>-</v>
      </c>
      <c r="E156" s="534" t="s">
        <v>241</v>
      </c>
      <c r="F156" s="210">
        <v>0</v>
      </c>
      <c r="G156" s="210">
        <v>0</v>
      </c>
      <c r="H156" s="51" t="str">
        <f t="shared" si="15"/>
        <v>-</v>
      </c>
    </row>
    <row r="157" spans="1:9">
      <c r="A157" s="207" t="s">
        <v>107</v>
      </c>
      <c r="B157" s="144">
        <v>0</v>
      </c>
      <c r="C157" s="144">
        <v>0</v>
      </c>
      <c r="D157" s="208" t="str">
        <f t="shared" si="16"/>
        <v>-</v>
      </c>
      <c r="E157" s="519" t="s">
        <v>242</v>
      </c>
      <c r="F157" s="517">
        <f>F158</f>
        <v>-39807817012</v>
      </c>
      <c r="G157" s="528">
        <f>G158</f>
        <v>-170894814450</v>
      </c>
      <c r="H157" s="518">
        <f t="shared" si="15"/>
        <v>4.2929963830592381</v>
      </c>
    </row>
    <row r="158" spans="1:9">
      <c r="A158" s="207" t="s">
        <v>108</v>
      </c>
      <c r="B158" s="144">
        <v>0</v>
      </c>
      <c r="C158" s="144">
        <v>0</v>
      </c>
      <c r="D158" s="208" t="str">
        <f t="shared" si="16"/>
        <v>-</v>
      </c>
      <c r="E158" s="519" t="s">
        <v>243</v>
      </c>
      <c r="F158" s="517">
        <f>SUM(F159)</f>
        <v>-39807817012</v>
      </c>
      <c r="G158" s="528">
        <f>SUM(G159)</f>
        <v>-170894814450</v>
      </c>
      <c r="H158" s="518">
        <f t="shared" si="15"/>
        <v>4.2929963830592381</v>
      </c>
      <c r="I158" s="182" t="s">
        <v>1504</v>
      </c>
    </row>
    <row r="159" spans="1:9">
      <c r="A159" s="207" t="s">
        <v>109</v>
      </c>
      <c r="B159" s="144">
        <v>0</v>
      </c>
      <c r="C159" s="144">
        <v>0</v>
      </c>
      <c r="D159" s="208" t="str">
        <f t="shared" ref="D159:D201" si="24">IF(OR(C159=0,B159=0),"-",IF(OR(C159&lt;0,B159&lt;0),(C159/B159),IF(OR(C159&gt;0,B159&gt;0),(C159/B159))))</f>
        <v>-</v>
      </c>
      <c r="E159" s="543" t="s">
        <v>244</v>
      </c>
      <c r="F159" s="46">
        <v>-39807817012</v>
      </c>
      <c r="G159" s="46">
        <v>-170894814450</v>
      </c>
      <c r="H159" s="51">
        <f t="shared" si="15"/>
        <v>4.2929963830592381</v>
      </c>
    </row>
    <row r="160" spans="1:9">
      <c r="A160" s="207" t="s">
        <v>110</v>
      </c>
      <c r="B160" s="144">
        <v>0</v>
      </c>
      <c r="C160" s="144">
        <v>0</v>
      </c>
      <c r="D160" s="208" t="str">
        <f t="shared" si="24"/>
        <v>-</v>
      </c>
      <c r="E160" s="519" t="s">
        <v>245</v>
      </c>
      <c r="F160" s="519"/>
      <c r="G160" s="528"/>
      <c r="H160" s="518" t="str">
        <f t="shared" si="15"/>
        <v>-</v>
      </c>
    </row>
    <row r="161" spans="1:9">
      <c r="A161" s="222" t="s">
        <v>111</v>
      </c>
      <c r="B161" s="144">
        <v>0</v>
      </c>
      <c r="C161" s="144">
        <v>0</v>
      </c>
      <c r="D161" s="208" t="str">
        <f t="shared" si="24"/>
        <v>-</v>
      </c>
      <c r="E161" s="519" t="s">
        <v>246</v>
      </c>
      <c r="F161" s="517">
        <f>F162</f>
        <v>-117988447039</v>
      </c>
      <c r="G161" s="528">
        <f>G162</f>
        <v>-30398632645</v>
      </c>
      <c r="H161" s="518">
        <f t="shared" si="15"/>
        <v>0.25764075558136645</v>
      </c>
    </row>
    <row r="162" spans="1:9">
      <c r="A162" s="519" t="s">
        <v>112</v>
      </c>
      <c r="B162" s="522">
        <f>SUM(B163:B174)</f>
        <v>0</v>
      </c>
      <c r="C162" s="522">
        <f>SUM(C163:C174)</f>
        <v>0</v>
      </c>
      <c r="D162" s="529" t="str">
        <f t="shared" si="24"/>
        <v>-</v>
      </c>
      <c r="E162" s="544" t="s">
        <v>247</v>
      </c>
      <c r="F162" s="46">
        <v>-117988447039</v>
      </c>
      <c r="G162" s="46">
        <v>-30398632645</v>
      </c>
      <c r="H162" s="51">
        <f t="shared" si="15"/>
        <v>0.25764075558136645</v>
      </c>
      <c r="I162" s="46"/>
    </row>
    <row r="163" spans="1:9">
      <c r="A163" s="537" t="s">
        <v>113</v>
      </c>
      <c r="B163" s="144">
        <v>0</v>
      </c>
      <c r="C163" s="144">
        <v>0</v>
      </c>
      <c r="D163" s="208" t="str">
        <f t="shared" si="24"/>
        <v>-</v>
      </c>
      <c r="E163" s="545" t="s">
        <v>248</v>
      </c>
      <c r="F163" s="545"/>
      <c r="G163" s="520" t="s">
        <v>1180</v>
      </c>
      <c r="H163" s="522"/>
    </row>
    <row r="164" spans="1:9">
      <c r="A164" s="207" t="s">
        <v>114</v>
      </c>
      <c r="B164" s="144">
        <v>0</v>
      </c>
      <c r="C164" s="144">
        <v>0</v>
      </c>
      <c r="D164" s="208" t="str">
        <f t="shared" si="24"/>
        <v>-</v>
      </c>
      <c r="E164" s="546" t="s">
        <v>249</v>
      </c>
      <c r="F164" s="546"/>
      <c r="G164" s="520"/>
      <c r="H164" s="522"/>
    </row>
    <row r="165" spans="1:9">
      <c r="A165" s="207" t="s">
        <v>115</v>
      </c>
      <c r="B165" s="144">
        <v>0</v>
      </c>
      <c r="C165" s="144">
        <v>0</v>
      </c>
      <c r="D165" s="208" t="str">
        <f t="shared" si="24"/>
        <v>-</v>
      </c>
      <c r="E165" s="547" t="s">
        <v>250</v>
      </c>
      <c r="F165" s="547"/>
      <c r="G165" s="548"/>
      <c r="H165" s="549"/>
    </row>
    <row r="166" spans="1:9">
      <c r="A166" s="207" t="s">
        <v>116</v>
      </c>
      <c r="B166" s="144">
        <v>0</v>
      </c>
      <c r="C166" s="144">
        <v>0</v>
      </c>
      <c r="D166" s="208" t="str">
        <f t="shared" si="24"/>
        <v>-</v>
      </c>
      <c r="E166" s="550" t="s">
        <v>251</v>
      </c>
      <c r="F166" s="522">
        <f>SUM(F167:F171)</f>
        <v>0</v>
      </c>
      <c r="G166" s="520">
        <f>SUM(G167:G171)</f>
        <v>0</v>
      </c>
      <c r="H166" s="518" t="str">
        <f t="shared" ref="H166:H196" si="25">IF(OR(G166=0,F166=0),"-",IF(OR(G166&lt;0,F166&lt;0),(G166/F166),IF(OR(G166&gt;0,F166&gt;0),(G166/F166))))</f>
        <v>-</v>
      </c>
    </row>
    <row r="167" spans="1:9">
      <c r="A167" s="207" t="s">
        <v>117</v>
      </c>
      <c r="B167" s="144">
        <v>0</v>
      </c>
      <c r="C167" s="144">
        <v>0</v>
      </c>
      <c r="D167" s="208" t="str">
        <f t="shared" si="24"/>
        <v>-</v>
      </c>
      <c r="E167" s="531" t="s">
        <v>252</v>
      </c>
      <c r="F167" s="210">
        <v>0</v>
      </c>
      <c r="G167" s="210">
        <v>0</v>
      </c>
      <c r="H167" s="51" t="str">
        <f t="shared" si="25"/>
        <v>-</v>
      </c>
    </row>
    <row r="168" spans="1:9">
      <c r="A168" s="207" t="s">
        <v>118</v>
      </c>
      <c r="B168" s="144">
        <v>0</v>
      </c>
      <c r="C168" s="144">
        <v>0</v>
      </c>
      <c r="D168" s="208" t="str">
        <f t="shared" si="24"/>
        <v>-</v>
      </c>
      <c r="E168" s="213" t="s">
        <v>253</v>
      </c>
      <c r="F168" s="210">
        <v>0</v>
      </c>
      <c r="G168" s="210">
        <v>0</v>
      </c>
      <c r="H168" s="51" t="str">
        <f t="shared" si="25"/>
        <v>-</v>
      </c>
    </row>
    <row r="169" spans="1:9">
      <c r="A169" s="207" t="s">
        <v>119</v>
      </c>
      <c r="B169" s="144">
        <v>0</v>
      </c>
      <c r="C169" s="144">
        <v>0</v>
      </c>
      <c r="D169" s="208" t="str">
        <f t="shared" si="24"/>
        <v>-</v>
      </c>
      <c r="E169" s="213" t="s">
        <v>254</v>
      </c>
      <c r="F169" s="210">
        <v>0</v>
      </c>
      <c r="G169" s="210">
        <v>0</v>
      </c>
      <c r="H169" s="51" t="str">
        <f t="shared" si="25"/>
        <v>-</v>
      </c>
    </row>
    <row r="170" spans="1:9">
      <c r="A170" s="207" t="s">
        <v>1355</v>
      </c>
      <c r="B170" s="144">
        <v>0</v>
      </c>
      <c r="C170" s="144">
        <v>0</v>
      </c>
      <c r="D170" s="208" t="str">
        <f t="shared" si="24"/>
        <v>-</v>
      </c>
      <c r="E170" s="213" t="s">
        <v>255</v>
      </c>
      <c r="F170" s="210">
        <v>0</v>
      </c>
      <c r="G170" s="210">
        <v>0</v>
      </c>
      <c r="H170" s="51" t="str">
        <f t="shared" si="25"/>
        <v>-</v>
      </c>
    </row>
    <row r="171" spans="1:9">
      <c r="A171" s="207" t="s">
        <v>120</v>
      </c>
      <c r="B171" s="144">
        <v>0</v>
      </c>
      <c r="C171" s="144">
        <v>0</v>
      </c>
      <c r="D171" s="208" t="str">
        <f t="shared" si="24"/>
        <v>-</v>
      </c>
      <c r="E171" s="213" t="s">
        <v>256</v>
      </c>
      <c r="F171" s="210">
        <v>0</v>
      </c>
      <c r="G171" s="210">
        <v>0</v>
      </c>
      <c r="H171" s="51" t="str">
        <f t="shared" si="25"/>
        <v>-</v>
      </c>
    </row>
    <row r="172" spans="1:9">
      <c r="A172" s="207" t="s">
        <v>121</v>
      </c>
      <c r="B172" s="144">
        <v>0</v>
      </c>
      <c r="C172" s="144">
        <v>0</v>
      </c>
      <c r="D172" s="208" t="str">
        <f t="shared" si="24"/>
        <v>-</v>
      </c>
      <c r="E172" s="213"/>
      <c r="F172" s="210"/>
      <c r="G172" s="210"/>
      <c r="H172" s="51"/>
    </row>
    <row r="173" spans="1:9">
      <c r="A173" s="207" t="s">
        <v>1367</v>
      </c>
      <c r="B173" s="144">
        <v>0</v>
      </c>
      <c r="C173" s="144">
        <f>579892500-579892500</f>
        <v>0</v>
      </c>
      <c r="D173" s="208" t="str">
        <f t="shared" si="24"/>
        <v>-</v>
      </c>
      <c r="E173" s="213"/>
      <c r="F173" s="210"/>
      <c r="G173" s="210"/>
      <c r="H173" s="51"/>
    </row>
    <row r="174" spans="1:9">
      <c r="A174" s="207" t="s">
        <v>122</v>
      </c>
      <c r="B174" s="144">
        <v>0</v>
      </c>
      <c r="C174" s="144">
        <v>0</v>
      </c>
      <c r="D174" s="208" t="str">
        <f t="shared" si="24"/>
        <v>-</v>
      </c>
      <c r="E174" s="213"/>
      <c r="F174" s="210"/>
      <c r="G174" s="210"/>
      <c r="H174" s="51"/>
    </row>
    <row r="175" spans="1:9">
      <c r="A175" s="519" t="s">
        <v>1451</v>
      </c>
      <c r="B175" s="522">
        <f>+SUM(B176:B179)</f>
        <v>499015913</v>
      </c>
      <c r="C175" s="522">
        <f>+SUM(C176:C179)</f>
        <v>295254293</v>
      </c>
      <c r="D175" s="529">
        <f t="shared" si="24"/>
        <v>0.59167310161509823</v>
      </c>
      <c r="E175" s="213"/>
      <c r="F175" s="210"/>
      <c r="G175" s="210"/>
      <c r="H175" s="51"/>
    </row>
    <row r="176" spans="1:9">
      <c r="A176" s="537" t="s">
        <v>1452</v>
      </c>
      <c r="B176" s="144">
        <v>961869894</v>
      </c>
      <c r="C176" s="144">
        <v>961869894</v>
      </c>
      <c r="D176" s="208">
        <f t="shared" si="24"/>
        <v>1</v>
      </c>
      <c r="E176" s="213"/>
      <c r="F176" s="213"/>
      <c r="G176" s="213"/>
      <c r="H176" s="213"/>
    </row>
    <row r="177" spans="1:11">
      <c r="A177" s="551" t="s">
        <v>1453</v>
      </c>
      <c r="B177" s="144">
        <v>1092302040</v>
      </c>
      <c r="C177" s="144">
        <v>1182936889</v>
      </c>
      <c r="D177" s="208">
        <f t="shared" si="24"/>
        <v>1.0829759953574745</v>
      </c>
      <c r="E177" s="213"/>
      <c r="F177" s="213"/>
      <c r="G177" s="213"/>
      <c r="H177" s="213"/>
    </row>
    <row r="178" spans="1:11">
      <c r="A178" s="551" t="s">
        <v>1454</v>
      </c>
      <c r="B178" s="134">
        <v>-561090186</v>
      </c>
      <c r="C178" s="134">
        <v>-694683086</v>
      </c>
      <c r="D178" s="208">
        <f t="shared" si="24"/>
        <v>1.2380952355491743</v>
      </c>
      <c r="E178" s="213"/>
      <c r="F178" s="213"/>
      <c r="G178" s="213"/>
      <c r="H178" s="213"/>
    </row>
    <row r="179" spans="1:11">
      <c r="A179" s="551" t="s">
        <v>1455</v>
      </c>
      <c r="B179" s="134">
        <v>-994065835</v>
      </c>
      <c r="C179" s="134">
        <v>-1154869404</v>
      </c>
      <c r="D179" s="208">
        <f t="shared" si="24"/>
        <v>1.1617635003017683</v>
      </c>
      <c r="E179" s="213"/>
      <c r="F179" s="213"/>
      <c r="G179" s="213"/>
      <c r="H179" s="213"/>
    </row>
    <row r="180" spans="1:11">
      <c r="A180" s="519" t="s">
        <v>123</v>
      </c>
      <c r="B180" s="522">
        <f>SUM(B181:B189)</f>
        <v>2994793561357</v>
      </c>
      <c r="C180" s="522">
        <f>SUM(C181:C189)</f>
        <v>2959508349709</v>
      </c>
      <c r="D180" s="529">
        <f t="shared" si="24"/>
        <v>0.98821781504298023</v>
      </c>
      <c r="E180" s="213"/>
      <c r="F180" s="213"/>
      <c r="G180" s="213"/>
      <c r="H180" s="213"/>
    </row>
    <row r="181" spans="1:11">
      <c r="A181" s="207" t="s">
        <v>1356</v>
      </c>
      <c r="B181" s="144">
        <v>230670000</v>
      </c>
      <c r="C181" s="144">
        <v>230670000</v>
      </c>
      <c r="D181" s="208">
        <f t="shared" si="24"/>
        <v>1</v>
      </c>
      <c r="E181" s="213"/>
      <c r="F181" s="213"/>
      <c r="G181" s="213"/>
      <c r="H181" s="213"/>
      <c r="K181" s="212"/>
    </row>
    <row r="182" spans="1:11">
      <c r="A182" s="207" t="s">
        <v>1206</v>
      </c>
      <c r="B182" s="144">
        <v>143030000</v>
      </c>
      <c r="C182" s="144">
        <v>143030000</v>
      </c>
      <c r="D182" s="208">
        <f t="shared" si="24"/>
        <v>1</v>
      </c>
      <c r="E182" s="213"/>
      <c r="F182" s="213"/>
      <c r="G182" s="213"/>
      <c r="H182" s="213"/>
      <c r="K182" s="212"/>
    </row>
    <row r="183" spans="1:11">
      <c r="A183" s="207" t="s">
        <v>124</v>
      </c>
      <c r="B183" s="144">
        <v>986096932</v>
      </c>
      <c r="C183" s="144">
        <v>986096932</v>
      </c>
      <c r="D183" s="208">
        <f t="shared" si="24"/>
        <v>1</v>
      </c>
      <c r="E183" s="213"/>
      <c r="F183" s="210"/>
      <c r="G183" s="210"/>
      <c r="H183" s="51"/>
    </row>
    <row r="184" spans="1:11">
      <c r="A184" s="207" t="s">
        <v>125</v>
      </c>
      <c r="B184" s="134">
        <v>-986096932</v>
      </c>
      <c r="C184" s="134">
        <v>-986096932</v>
      </c>
      <c r="D184" s="208">
        <f t="shared" si="24"/>
        <v>1</v>
      </c>
      <c r="E184" s="213"/>
      <c r="F184" s="210"/>
      <c r="G184" s="210"/>
      <c r="H184" s="51"/>
    </row>
    <row r="185" spans="1:11">
      <c r="A185" s="207" t="s">
        <v>1460</v>
      </c>
      <c r="B185" s="134">
        <v>3026848300703</v>
      </c>
      <c r="C185" s="134">
        <v>3013270399819</v>
      </c>
      <c r="D185" s="208">
        <f t="shared" ref="D185:D187" si="26">IF(OR(C185=0,B185=0),"-",IF(OR(C185&lt;0,B185&lt;0),(C185/B185),IF(OR(C185&gt;0,B185&gt;0),(C185/B185))))</f>
        <v>0.9955141785992887</v>
      </c>
      <c r="E185" s="213"/>
      <c r="F185" s="210"/>
      <c r="G185" s="210"/>
      <c r="H185" s="51"/>
    </row>
    <row r="186" spans="1:11">
      <c r="A186" s="207" t="s">
        <v>1528</v>
      </c>
      <c r="B186" s="134">
        <v>0</v>
      </c>
      <c r="C186" s="134">
        <v>-53823000</v>
      </c>
      <c r="D186" s="208" t="str">
        <f t="shared" ref="D186" si="27">IF(OR(C186=0,B186=0),"-",IF(OR(C186&lt;0,B186&lt;0),(C186/B186),IF(OR(C186&gt;0,B186&gt;0),(C186/B186))))</f>
        <v>-</v>
      </c>
      <c r="E186" s="213"/>
      <c r="F186" s="210"/>
      <c r="G186" s="210"/>
      <c r="H186" s="51"/>
    </row>
    <row r="187" spans="1:11">
      <c r="A187" s="207" t="s">
        <v>1529</v>
      </c>
      <c r="B187" s="134">
        <v>0</v>
      </c>
      <c r="C187" s="134">
        <v>-33373666</v>
      </c>
      <c r="D187" s="208" t="str">
        <f t="shared" si="26"/>
        <v>-</v>
      </c>
      <c r="E187" s="213"/>
      <c r="F187" s="210"/>
      <c r="G187" s="210"/>
      <c r="H187" s="51"/>
    </row>
    <row r="188" spans="1:11">
      <c r="A188" s="207" t="s">
        <v>1462</v>
      </c>
      <c r="B188" s="134">
        <v>-32428439346</v>
      </c>
      <c r="C188" s="134">
        <v>-54048553444</v>
      </c>
      <c r="D188" s="208">
        <f t="shared" si="24"/>
        <v>1.6667022691817208</v>
      </c>
      <c r="E188" s="213"/>
      <c r="F188" s="210"/>
      <c r="G188" s="210"/>
      <c r="H188" s="51"/>
    </row>
    <row r="189" spans="1:11">
      <c r="A189" s="207" t="s">
        <v>1461</v>
      </c>
      <c r="B189" s="134">
        <v>0</v>
      </c>
      <c r="C189" s="134">
        <v>0</v>
      </c>
      <c r="D189" s="208" t="str">
        <f t="shared" si="24"/>
        <v>-</v>
      </c>
      <c r="E189" s="213"/>
      <c r="F189" s="210"/>
      <c r="G189" s="210"/>
      <c r="H189" s="51"/>
    </row>
    <row r="190" spans="1:11">
      <c r="A190" s="519" t="s">
        <v>126</v>
      </c>
      <c r="B190" s="522">
        <f t="shared" ref="B190:C190" si="28">SUM(B191:B192)</f>
        <v>24942360605</v>
      </c>
      <c r="C190" s="522">
        <f t="shared" si="28"/>
        <v>35932044246</v>
      </c>
      <c r="D190" s="529">
        <f t="shared" si="24"/>
        <v>1.4406031896915557</v>
      </c>
      <c r="E190" s="213"/>
      <c r="F190" s="210"/>
      <c r="G190" s="210"/>
      <c r="H190" s="51"/>
    </row>
    <row r="191" spans="1:11">
      <c r="A191" s="537" t="s">
        <v>127</v>
      </c>
      <c r="B191" s="144">
        <v>24942360605</v>
      </c>
      <c r="C191" s="144">
        <v>35932044246</v>
      </c>
      <c r="D191" s="208">
        <f t="shared" si="24"/>
        <v>1.4406031896915557</v>
      </c>
      <c r="E191" s="213"/>
      <c r="F191" s="210"/>
      <c r="G191" s="210"/>
      <c r="H191" s="51"/>
    </row>
    <row r="192" spans="1:11">
      <c r="A192" s="228" t="s">
        <v>128</v>
      </c>
      <c r="B192" s="144">
        <v>0</v>
      </c>
      <c r="C192" s="144">
        <v>0</v>
      </c>
      <c r="D192" s="208" t="str">
        <f t="shared" si="24"/>
        <v>-</v>
      </c>
      <c r="E192" s="213"/>
      <c r="F192" s="210">
        <v>0</v>
      </c>
      <c r="G192" s="210">
        <v>0</v>
      </c>
      <c r="H192" s="51" t="str">
        <f t="shared" si="25"/>
        <v>-</v>
      </c>
    </row>
    <row r="193" spans="1:8">
      <c r="A193" s="519" t="s">
        <v>129</v>
      </c>
      <c r="B193" s="522">
        <f>SUM(B194:B201)</f>
        <v>0</v>
      </c>
      <c r="C193" s="522">
        <f>SUM(C194:C201)</f>
        <v>0</v>
      </c>
      <c r="D193" s="529" t="str">
        <f t="shared" si="24"/>
        <v>-</v>
      </c>
      <c r="E193" s="213"/>
      <c r="F193" s="210">
        <v>0</v>
      </c>
      <c r="G193" s="210">
        <v>0</v>
      </c>
      <c r="H193" s="51" t="str">
        <f t="shared" si="25"/>
        <v>-</v>
      </c>
    </row>
    <row r="194" spans="1:8">
      <c r="A194" s="207" t="s">
        <v>130</v>
      </c>
      <c r="B194" s="144">
        <v>0</v>
      </c>
      <c r="C194" s="144">
        <v>0</v>
      </c>
      <c r="D194" s="208" t="str">
        <f t="shared" si="24"/>
        <v>-</v>
      </c>
      <c r="E194" s="550" t="s">
        <v>257</v>
      </c>
      <c r="F194" s="522">
        <f>F195</f>
        <v>0</v>
      </c>
      <c r="G194" s="520" t="str">
        <f>G195</f>
        <v xml:space="preserve"> </v>
      </c>
      <c r="H194" s="518" t="str">
        <f t="shared" si="25"/>
        <v>-</v>
      </c>
    </row>
    <row r="195" spans="1:8">
      <c r="A195" s="207" t="s">
        <v>131</v>
      </c>
      <c r="B195" s="144">
        <v>0</v>
      </c>
      <c r="C195" s="144">
        <v>0</v>
      </c>
      <c r="D195" s="208" t="str">
        <f t="shared" si="24"/>
        <v>-</v>
      </c>
      <c r="E195" s="536" t="s">
        <v>258</v>
      </c>
      <c r="F195" s="210">
        <v>0</v>
      </c>
      <c r="G195" s="210" t="s">
        <v>1180</v>
      </c>
      <c r="H195" s="229"/>
    </row>
    <row r="196" spans="1:8">
      <c r="A196" s="207" t="s">
        <v>132</v>
      </c>
      <c r="B196" s="144">
        <v>0</v>
      </c>
      <c r="C196" s="144">
        <v>0</v>
      </c>
      <c r="D196" s="208" t="str">
        <f t="shared" si="24"/>
        <v>-</v>
      </c>
      <c r="E196" s="550" t="s">
        <v>259</v>
      </c>
      <c r="F196" s="522">
        <f>SUM(F197:F200)</f>
        <v>0</v>
      </c>
      <c r="G196" s="520">
        <f>SUM(G197:G200)</f>
        <v>0</v>
      </c>
      <c r="H196" s="518" t="str">
        <f t="shared" si="25"/>
        <v>-</v>
      </c>
    </row>
    <row r="197" spans="1:8">
      <c r="A197" s="207" t="s">
        <v>133</v>
      </c>
      <c r="B197" s="144">
        <v>0</v>
      </c>
      <c r="C197" s="144">
        <v>0</v>
      </c>
      <c r="D197" s="208" t="str">
        <f t="shared" si="24"/>
        <v>-</v>
      </c>
      <c r="E197" s="536" t="s">
        <v>260</v>
      </c>
      <c r="F197" s="210">
        <v>0</v>
      </c>
      <c r="G197" s="210">
        <v>0</v>
      </c>
      <c r="H197" s="229">
        <v>0</v>
      </c>
    </row>
    <row r="198" spans="1:8">
      <c r="A198" s="207" t="s">
        <v>134</v>
      </c>
      <c r="B198" s="144">
        <v>0</v>
      </c>
      <c r="C198" s="144">
        <v>0</v>
      </c>
      <c r="D198" s="208" t="str">
        <f t="shared" si="24"/>
        <v>-</v>
      </c>
      <c r="E198" s="552" t="s">
        <v>261</v>
      </c>
      <c r="F198" s="552"/>
      <c r="G198" s="553"/>
      <c r="H198" s="554"/>
    </row>
    <row r="199" spans="1:8">
      <c r="A199" s="207" t="s">
        <v>135</v>
      </c>
      <c r="B199" s="144">
        <v>0</v>
      </c>
      <c r="C199" s="144">
        <v>0</v>
      </c>
      <c r="D199" s="208" t="str">
        <f t="shared" si="24"/>
        <v>-</v>
      </c>
      <c r="E199" s="537" t="s">
        <v>262</v>
      </c>
      <c r="F199" s="210">
        <v>0</v>
      </c>
      <c r="G199" s="210">
        <v>0</v>
      </c>
      <c r="H199" s="229">
        <v>0</v>
      </c>
    </row>
    <row r="200" spans="1:8">
      <c r="A200" s="207" t="s">
        <v>136</v>
      </c>
      <c r="B200" s="144">
        <v>0</v>
      </c>
      <c r="C200" s="144">
        <v>0</v>
      </c>
      <c r="D200" s="208" t="str">
        <f t="shared" si="24"/>
        <v>-</v>
      </c>
      <c r="E200" s="222" t="s">
        <v>263</v>
      </c>
      <c r="F200" s="210">
        <v>0</v>
      </c>
      <c r="G200" s="210">
        <v>0</v>
      </c>
      <c r="H200" s="229">
        <v>0</v>
      </c>
    </row>
    <row r="201" spans="1:8">
      <c r="A201" s="222" t="s">
        <v>137</v>
      </c>
      <c r="B201" s="144">
        <v>0</v>
      </c>
      <c r="C201" s="230">
        <v>0</v>
      </c>
      <c r="D201" s="231" t="str">
        <f t="shared" si="24"/>
        <v>-</v>
      </c>
      <c r="E201" s="555" t="s">
        <v>264</v>
      </c>
      <c r="F201" s="555"/>
      <c r="G201" s="556"/>
      <c r="H201" s="557"/>
    </row>
    <row r="202" spans="1:8">
      <c r="A202" s="558"/>
      <c r="B202" s="232"/>
      <c r="C202" s="232"/>
      <c r="D202" s="232"/>
      <c r="E202" s="232"/>
      <c r="F202" s="232"/>
      <c r="G202" s="232"/>
      <c r="H202" s="559"/>
    </row>
    <row r="203" spans="1:8">
      <c r="A203" s="196"/>
      <c r="B203" s="233"/>
      <c r="C203" s="233"/>
      <c r="D203" s="233"/>
      <c r="E203" s="233"/>
      <c r="F203" s="233"/>
      <c r="G203" s="233"/>
      <c r="H203" s="234"/>
    </row>
    <row r="204" spans="1:8">
      <c r="A204" s="196"/>
      <c r="B204" s="233"/>
      <c r="C204" s="233"/>
      <c r="D204" s="233"/>
      <c r="E204" s="751" t="s">
        <v>1546</v>
      </c>
      <c r="F204" s="751"/>
      <c r="G204" s="751"/>
      <c r="H204" s="752"/>
    </row>
    <row r="205" spans="1:8">
      <c r="A205" s="196"/>
      <c r="B205" s="233"/>
      <c r="C205" s="606"/>
      <c r="D205" s="233"/>
      <c r="E205" s="751" t="s">
        <v>1210</v>
      </c>
      <c r="F205" s="751"/>
      <c r="G205" s="751"/>
      <c r="H205" s="752"/>
    </row>
    <row r="206" spans="1:8">
      <c r="A206" s="196"/>
      <c r="B206" s="233"/>
      <c r="C206" s="233"/>
      <c r="D206" s="233"/>
      <c r="E206" s="512"/>
      <c r="F206" s="512"/>
      <c r="G206" s="512"/>
      <c r="H206" s="513"/>
    </row>
    <row r="207" spans="1:8">
      <c r="A207" s="196"/>
      <c r="B207" s="233"/>
      <c r="C207" s="233"/>
      <c r="D207" s="233"/>
      <c r="E207" s="512"/>
      <c r="F207" s="512"/>
      <c r="G207" s="512"/>
      <c r="H207" s="513"/>
    </row>
    <row r="208" spans="1:8">
      <c r="A208" s="196"/>
      <c r="B208" s="233"/>
      <c r="C208" s="233"/>
      <c r="D208" s="233"/>
      <c r="E208" s="235"/>
      <c r="F208" s="235"/>
      <c r="G208" s="235"/>
      <c r="H208" s="236"/>
    </row>
    <row r="209" spans="1:8">
      <c r="A209" s="196"/>
      <c r="B209" s="233"/>
      <c r="C209" s="233"/>
      <c r="D209" s="233"/>
      <c r="E209" s="235"/>
      <c r="F209" s="235"/>
      <c r="G209" s="235"/>
      <c r="H209" s="236"/>
    </row>
    <row r="210" spans="1:8">
      <c r="A210" s="196"/>
      <c r="B210" s="233"/>
      <c r="C210" s="233"/>
      <c r="D210" s="233"/>
      <c r="E210" s="235"/>
      <c r="F210" s="235"/>
      <c r="G210" s="235"/>
      <c r="H210" s="236"/>
    </row>
    <row r="211" spans="1:8">
      <c r="A211" s="196"/>
      <c r="B211" s="233"/>
      <c r="C211" s="233"/>
      <c r="D211" s="233"/>
      <c r="E211" s="235"/>
      <c r="F211" s="235"/>
      <c r="G211" s="235"/>
      <c r="H211" s="236"/>
    </row>
    <row r="212" spans="1:8">
      <c r="A212" s="196"/>
      <c r="B212" s="233"/>
      <c r="C212" s="233"/>
      <c r="D212" s="233"/>
      <c r="E212" s="751" t="s">
        <v>1456</v>
      </c>
      <c r="F212" s="751"/>
      <c r="G212" s="751"/>
      <c r="H212" s="752"/>
    </row>
    <row r="213" spans="1:8" ht="15.75" thickBot="1">
      <c r="A213" s="237"/>
      <c r="B213" s="238"/>
      <c r="C213" s="238"/>
      <c r="D213" s="238"/>
      <c r="E213" s="238"/>
      <c r="F213" s="238"/>
      <c r="G213" s="238"/>
      <c r="H213" s="239"/>
    </row>
    <row r="220" spans="1:8" hidden="1"/>
    <row r="221" spans="1:8" hidden="1">
      <c r="A221" s="560" t="s">
        <v>271</v>
      </c>
      <c r="B221" s="560"/>
      <c r="C221" s="413">
        <f t="shared" ref="C221" si="29">C222-C344</f>
        <v>0</v>
      </c>
      <c r="D221" s="35"/>
    </row>
    <row r="222" spans="1:8" hidden="1">
      <c r="A222" s="561" t="s">
        <v>272</v>
      </c>
      <c r="B222" s="561"/>
      <c r="C222" s="413">
        <f t="shared" ref="C222" si="30">C223+C235+C251+C254+C262+C270+C265+C275+C240+C282+C288+C303+C307+C320+C322+C324+C326+C328</f>
        <v>0</v>
      </c>
      <c r="D222" s="35"/>
    </row>
    <row r="223" spans="1:8" hidden="1">
      <c r="A223" s="562" t="s">
        <v>273</v>
      </c>
      <c r="B223" s="562"/>
      <c r="C223" s="413">
        <f t="shared" ref="C223" si="31">SUM(C224:C234)</f>
        <v>0</v>
      </c>
      <c r="D223" s="35"/>
    </row>
    <row r="224" spans="1:8" hidden="1">
      <c r="A224" s="563" t="s">
        <v>274</v>
      </c>
      <c r="B224" s="563"/>
      <c r="C224" s="564"/>
      <c r="D224" s="240"/>
    </row>
    <row r="225" spans="1:4" hidden="1">
      <c r="A225" s="241" t="s">
        <v>275</v>
      </c>
      <c r="B225" s="241"/>
      <c r="C225" s="242"/>
      <c r="D225" s="240"/>
    </row>
    <row r="226" spans="1:4" hidden="1">
      <c r="A226" s="241" t="s">
        <v>276</v>
      </c>
      <c r="B226" s="241"/>
      <c r="C226" s="242"/>
      <c r="D226" s="240"/>
    </row>
    <row r="227" spans="1:4" hidden="1">
      <c r="A227" s="241" t="s">
        <v>277</v>
      </c>
      <c r="B227" s="241"/>
      <c r="C227" s="242"/>
      <c r="D227" s="240"/>
    </row>
    <row r="228" spans="1:4" hidden="1">
      <c r="A228" s="241" t="s">
        <v>278</v>
      </c>
      <c r="B228" s="241"/>
      <c r="C228" s="242"/>
      <c r="D228" s="240"/>
    </row>
    <row r="229" spans="1:4" hidden="1">
      <c r="A229" s="241" t="s">
        <v>279</v>
      </c>
      <c r="B229" s="241"/>
      <c r="C229" s="242"/>
      <c r="D229" s="240"/>
    </row>
    <row r="230" spans="1:4" hidden="1">
      <c r="A230" s="241" t="s">
        <v>280</v>
      </c>
      <c r="B230" s="241"/>
      <c r="C230" s="242"/>
      <c r="D230" s="240"/>
    </row>
    <row r="231" spans="1:4" hidden="1">
      <c r="A231" s="241" t="s">
        <v>281</v>
      </c>
      <c r="B231" s="241"/>
      <c r="C231" s="242"/>
      <c r="D231" s="240"/>
    </row>
    <row r="232" spans="1:4" hidden="1">
      <c r="A232" s="241" t="s">
        <v>282</v>
      </c>
      <c r="B232" s="241"/>
      <c r="C232" s="242"/>
      <c r="D232" s="240"/>
    </row>
    <row r="233" spans="1:4" hidden="1">
      <c r="A233" s="241" t="s">
        <v>283</v>
      </c>
      <c r="B233" s="241"/>
      <c r="C233" s="242"/>
      <c r="D233" s="240"/>
    </row>
    <row r="234" spans="1:4" hidden="1">
      <c r="A234" s="243" t="s">
        <v>284</v>
      </c>
      <c r="B234" s="243"/>
      <c r="C234" s="244"/>
      <c r="D234" s="240"/>
    </row>
    <row r="235" spans="1:4" hidden="1">
      <c r="A235" s="562" t="s">
        <v>285</v>
      </c>
      <c r="B235" s="562"/>
      <c r="C235" s="413">
        <f t="shared" ref="C235" si="32">SUM(C236:C239)</f>
        <v>0</v>
      </c>
      <c r="D235" s="35"/>
    </row>
    <row r="236" spans="1:4" hidden="1">
      <c r="A236" s="563" t="s">
        <v>286</v>
      </c>
      <c r="B236" s="563"/>
      <c r="C236" s="564"/>
      <c r="D236" s="240"/>
    </row>
    <row r="237" spans="1:4" hidden="1">
      <c r="A237" s="241" t="s">
        <v>287</v>
      </c>
      <c r="B237" s="241"/>
      <c r="C237" s="242"/>
      <c r="D237" s="240"/>
    </row>
    <row r="238" spans="1:4" hidden="1">
      <c r="A238" s="241" t="s">
        <v>288</v>
      </c>
      <c r="B238" s="241"/>
      <c r="C238" s="242"/>
      <c r="D238" s="240"/>
    </row>
    <row r="239" spans="1:4" hidden="1">
      <c r="A239" s="243" t="s">
        <v>289</v>
      </c>
      <c r="B239" s="243"/>
      <c r="C239" s="244"/>
      <c r="D239" s="240"/>
    </row>
    <row r="240" spans="1:4" hidden="1">
      <c r="A240" s="562" t="s">
        <v>290</v>
      </c>
      <c r="B240" s="562"/>
      <c r="C240" s="413">
        <f t="shared" ref="C240" si="33">SUM(C241:C250)</f>
        <v>0</v>
      </c>
      <c r="D240" s="35"/>
    </row>
    <row r="241" spans="1:4" hidden="1">
      <c r="A241" s="563" t="s">
        <v>291</v>
      </c>
      <c r="B241" s="563"/>
      <c r="C241" s="564"/>
      <c r="D241" s="240"/>
    </row>
    <row r="242" spans="1:4" hidden="1">
      <c r="A242" s="241" t="s">
        <v>292</v>
      </c>
      <c r="B242" s="241"/>
      <c r="C242" s="242"/>
      <c r="D242" s="240"/>
    </row>
    <row r="243" spans="1:4" hidden="1">
      <c r="A243" s="241" t="s">
        <v>293</v>
      </c>
      <c r="B243" s="241"/>
      <c r="C243" s="242"/>
      <c r="D243" s="240"/>
    </row>
    <row r="244" spans="1:4" hidden="1">
      <c r="A244" s="241" t="s">
        <v>294</v>
      </c>
      <c r="B244" s="241"/>
      <c r="C244" s="242"/>
      <c r="D244" s="240"/>
    </row>
    <row r="245" spans="1:4" hidden="1">
      <c r="A245" s="241" t="s">
        <v>295</v>
      </c>
      <c r="B245" s="241"/>
      <c r="C245" s="242"/>
      <c r="D245" s="240"/>
    </row>
    <row r="246" spans="1:4" hidden="1">
      <c r="A246" s="241" t="s">
        <v>296</v>
      </c>
      <c r="B246" s="241"/>
      <c r="C246" s="242"/>
      <c r="D246" s="240"/>
    </row>
    <row r="247" spans="1:4" hidden="1">
      <c r="A247" s="241" t="s">
        <v>297</v>
      </c>
      <c r="B247" s="241"/>
      <c r="C247" s="242"/>
      <c r="D247" s="240"/>
    </row>
    <row r="248" spans="1:4" hidden="1">
      <c r="A248" s="241" t="s">
        <v>298</v>
      </c>
      <c r="B248" s="241"/>
      <c r="C248" s="242"/>
      <c r="D248" s="240"/>
    </row>
    <row r="249" spans="1:4" hidden="1">
      <c r="A249" s="241" t="s">
        <v>299</v>
      </c>
      <c r="B249" s="241"/>
      <c r="C249" s="242"/>
      <c r="D249" s="240"/>
    </row>
    <row r="250" spans="1:4" hidden="1">
      <c r="A250" s="243" t="s">
        <v>300</v>
      </c>
      <c r="B250" s="243"/>
      <c r="C250" s="244"/>
      <c r="D250" s="240"/>
    </row>
    <row r="251" spans="1:4" hidden="1">
      <c r="A251" s="562" t="s">
        <v>301</v>
      </c>
      <c r="B251" s="562"/>
      <c r="C251" s="413">
        <f t="shared" ref="C251" si="34">SUM(C252:C253)</f>
        <v>0</v>
      </c>
      <c r="D251" s="35"/>
    </row>
    <row r="252" spans="1:4" hidden="1">
      <c r="A252" s="563" t="s">
        <v>302</v>
      </c>
      <c r="B252" s="563"/>
      <c r="C252" s="564"/>
      <c r="D252" s="240"/>
    </row>
    <row r="253" spans="1:4" hidden="1">
      <c r="A253" s="243" t="s">
        <v>303</v>
      </c>
      <c r="B253" s="243"/>
      <c r="C253" s="244"/>
      <c r="D253" s="240"/>
    </row>
    <row r="254" spans="1:4" hidden="1">
      <c r="A254" s="562" t="s">
        <v>304</v>
      </c>
      <c r="B254" s="562"/>
      <c r="C254" s="413">
        <f t="shared" ref="C254" si="35">SUM(C255:C261)</f>
        <v>0</v>
      </c>
      <c r="D254" s="35"/>
    </row>
    <row r="255" spans="1:4" hidden="1">
      <c r="A255" s="563" t="s">
        <v>305</v>
      </c>
      <c r="B255" s="563"/>
      <c r="C255" s="564"/>
      <c r="D255" s="240"/>
    </row>
    <row r="256" spans="1:4" hidden="1">
      <c r="A256" s="241" t="s">
        <v>306</v>
      </c>
      <c r="B256" s="241"/>
      <c r="C256" s="242"/>
      <c r="D256" s="240"/>
    </row>
    <row r="257" spans="1:4" hidden="1">
      <c r="A257" s="241" t="s">
        <v>307</v>
      </c>
      <c r="B257" s="241"/>
      <c r="C257" s="242"/>
      <c r="D257" s="240"/>
    </row>
    <row r="258" spans="1:4" hidden="1">
      <c r="A258" s="241" t="s">
        <v>308</v>
      </c>
      <c r="B258" s="241"/>
      <c r="C258" s="242"/>
      <c r="D258" s="240"/>
    </row>
    <row r="259" spans="1:4" hidden="1">
      <c r="A259" s="241" t="s">
        <v>309</v>
      </c>
      <c r="B259" s="241"/>
      <c r="C259" s="242"/>
      <c r="D259" s="240"/>
    </row>
    <row r="260" spans="1:4" hidden="1">
      <c r="A260" s="241" t="s">
        <v>310</v>
      </c>
      <c r="B260" s="241"/>
      <c r="C260" s="242"/>
      <c r="D260" s="240"/>
    </row>
    <row r="261" spans="1:4" hidden="1">
      <c r="A261" s="243" t="s">
        <v>311</v>
      </c>
      <c r="B261" s="243"/>
      <c r="C261" s="244"/>
      <c r="D261" s="240"/>
    </row>
    <row r="262" spans="1:4" hidden="1">
      <c r="A262" s="562" t="s">
        <v>312</v>
      </c>
      <c r="B262" s="562"/>
      <c r="C262" s="413">
        <f t="shared" ref="C262" si="36">SUM(C263:C264)</f>
        <v>0</v>
      </c>
      <c r="D262" s="35"/>
    </row>
    <row r="263" spans="1:4" hidden="1">
      <c r="A263" s="563" t="s">
        <v>313</v>
      </c>
      <c r="B263" s="563"/>
      <c r="C263" s="564"/>
      <c r="D263" s="240"/>
    </row>
    <row r="264" spans="1:4" hidden="1">
      <c r="A264" s="243" t="s">
        <v>314</v>
      </c>
      <c r="B264" s="243"/>
      <c r="C264" s="244"/>
      <c r="D264" s="240"/>
    </row>
    <row r="265" spans="1:4" hidden="1">
      <c r="A265" s="562" t="s">
        <v>315</v>
      </c>
      <c r="B265" s="562"/>
      <c r="C265" s="413">
        <f t="shared" ref="C265" si="37">SUM(C266:C269)</f>
        <v>0</v>
      </c>
      <c r="D265" s="35"/>
    </row>
    <row r="266" spans="1:4" hidden="1">
      <c r="A266" s="563" t="s">
        <v>316</v>
      </c>
      <c r="B266" s="563"/>
      <c r="C266" s="564"/>
      <c r="D266" s="240"/>
    </row>
    <row r="267" spans="1:4" hidden="1">
      <c r="A267" s="241" t="s">
        <v>317</v>
      </c>
      <c r="B267" s="241"/>
      <c r="C267" s="242"/>
      <c r="D267" s="240"/>
    </row>
    <row r="268" spans="1:4" hidden="1">
      <c r="A268" s="241" t="s">
        <v>318</v>
      </c>
      <c r="B268" s="241"/>
      <c r="C268" s="242"/>
      <c r="D268" s="240"/>
    </row>
    <row r="269" spans="1:4" hidden="1">
      <c r="A269" s="243" t="s">
        <v>319</v>
      </c>
      <c r="B269" s="243"/>
      <c r="C269" s="244"/>
      <c r="D269" s="240"/>
    </row>
    <row r="270" spans="1:4" hidden="1">
      <c r="A270" s="562" t="s">
        <v>320</v>
      </c>
      <c r="B270" s="562"/>
      <c r="C270" s="413">
        <f t="shared" ref="C270" si="38">SUM(C271:C274)</f>
        <v>0</v>
      </c>
      <c r="D270" s="35"/>
    </row>
    <row r="271" spans="1:4" hidden="1">
      <c r="A271" s="563" t="s">
        <v>321</v>
      </c>
      <c r="B271" s="563"/>
      <c r="C271" s="564"/>
      <c r="D271" s="240"/>
    </row>
    <row r="272" spans="1:4" hidden="1">
      <c r="A272" s="241" t="s">
        <v>322</v>
      </c>
      <c r="B272" s="241"/>
      <c r="C272" s="242"/>
      <c r="D272" s="240"/>
    </row>
    <row r="273" spans="1:4" hidden="1">
      <c r="A273" s="241" t="s">
        <v>323</v>
      </c>
      <c r="B273" s="241"/>
      <c r="C273" s="242"/>
      <c r="D273" s="240"/>
    </row>
    <row r="274" spans="1:4" hidden="1">
      <c r="A274" s="243" t="s">
        <v>324</v>
      </c>
      <c r="B274" s="243"/>
      <c r="C274" s="244"/>
      <c r="D274" s="240"/>
    </row>
    <row r="275" spans="1:4" hidden="1">
      <c r="A275" s="562" t="s">
        <v>325</v>
      </c>
      <c r="B275" s="562"/>
      <c r="C275" s="413">
        <f t="shared" ref="C275" si="39">SUM(C276:C281)</f>
        <v>0</v>
      </c>
      <c r="D275" s="35"/>
    </row>
    <row r="276" spans="1:4" hidden="1">
      <c r="A276" s="563" t="s">
        <v>326</v>
      </c>
      <c r="B276" s="245"/>
      <c r="C276" s="242"/>
      <c r="D276" s="240"/>
    </row>
    <row r="277" spans="1:4" hidden="1">
      <c r="A277" s="241" t="s">
        <v>327</v>
      </c>
      <c r="B277" s="241"/>
      <c r="C277" s="242"/>
      <c r="D277" s="240"/>
    </row>
    <row r="278" spans="1:4" hidden="1">
      <c r="A278" s="241" t="s">
        <v>328</v>
      </c>
      <c r="B278" s="241"/>
      <c r="C278" s="242"/>
      <c r="D278" s="240"/>
    </row>
    <row r="279" spans="1:4" hidden="1">
      <c r="A279" s="241" t="s">
        <v>329</v>
      </c>
      <c r="B279" s="241"/>
      <c r="C279" s="242"/>
      <c r="D279" s="240"/>
    </row>
    <row r="280" spans="1:4" hidden="1">
      <c r="A280" s="241" t="s">
        <v>330</v>
      </c>
      <c r="B280" s="241"/>
      <c r="C280" s="242"/>
      <c r="D280" s="240"/>
    </row>
    <row r="281" spans="1:4" hidden="1">
      <c r="A281" s="243" t="s">
        <v>331</v>
      </c>
      <c r="B281" s="246"/>
      <c r="C281" s="242"/>
      <c r="D281" s="240"/>
    </row>
    <row r="282" spans="1:4" hidden="1">
      <c r="A282" s="562" t="s">
        <v>332</v>
      </c>
      <c r="B282" s="562"/>
      <c r="C282" s="413">
        <f t="shared" ref="C282" si="40">SUM(C283:C287)</f>
        <v>0</v>
      </c>
      <c r="D282" s="35"/>
    </row>
    <row r="283" spans="1:4" hidden="1">
      <c r="A283" s="563" t="s">
        <v>333</v>
      </c>
      <c r="B283" s="563"/>
      <c r="C283" s="564"/>
      <c r="D283" s="240"/>
    </row>
    <row r="284" spans="1:4" hidden="1">
      <c r="A284" s="241" t="s">
        <v>334</v>
      </c>
      <c r="B284" s="241"/>
      <c r="C284" s="242"/>
      <c r="D284" s="240"/>
    </row>
    <row r="285" spans="1:4" hidden="1">
      <c r="A285" s="241" t="s">
        <v>335</v>
      </c>
      <c r="B285" s="241"/>
      <c r="C285" s="242"/>
      <c r="D285" s="240"/>
    </row>
    <row r="286" spans="1:4" hidden="1">
      <c r="A286" s="241" t="s">
        <v>336</v>
      </c>
      <c r="B286" s="241"/>
      <c r="C286" s="242"/>
      <c r="D286" s="240"/>
    </row>
    <row r="287" spans="1:4" hidden="1">
      <c r="A287" s="243" t="s">
        <v>337</v>
      </c>
      <c r="B287" s="243"/>
      <c r="C287" s="244"/>
      <c r="D287" s="240"/>
    </row>
    <row r="288" spans="1:4" hidden="1">
      <c r="A288" s="562" t="s">
        <v>338</v>
      </c>
      <c r="B288" s="562"/>
      <c r="C288" s="413">
        <f t="shared" ref="C288" si="41">SUM(C289:C292)</f>
        <v>0</v>
      </c>
      <c r="D288" s="35"/>
    </row>
    <row r="289" spans="1:4" hidden="1">
      <c r="A289" s="563" t="s">
        <v>339</v>
      </c>
      <c r="B289" s="563"/>
      <c r="C289" s="564"/>
      <c r="D289" s="240"/>
    </row>
    <row r="290" spans="1:4" hidden="1">
      <c r="A290" s="241" t="s">
        <v>340</v>
      </c>
      <c r="B290" s="241"/>
      <c r="C290" s="242"/>
      <c r="D290" s="240"/>
    </row>
    <row r="291" spans="1:4" hidden="1">
      <c r="A291" s="241" t="s">
        <v>341</v>
      </c>
      <c r="B291" s="241"/>
      <c r="C291" s="242"/>
      <c r="D291" s="240"/>
    </row>
    <row r="292" spans="1:4" hidden="1">
      <c r="A292" s="243" t="s">
        <v>342</v>
      </c>
      <c r="B292" s="243"/>
      <c r="C292" s="244"/>
      <c r="D292" s="240"/>
    </row>
    <row r="293" spans="1:4" hidden="1">
      <c r="A293" s="562" t="s">
        <v>343</v>
      </c>
      <c r="B293" s="562"/>
      <c r="C293" s="413">
        <f t="shared" ref="C293" si="42">SUM(C294:C302)</f>
        <v>0</v>
      </c>
      <c r="D293" s="35"/>
    </row>
    <row r="294" spans="1:4" hidden="1">
      <c r="A294" s="563" t="s">
        <v>344</v>
      </c>
      <c r="B294" s="563"/>
      <c r="C294" s="564"/>
      <c r="D294" s="240"/>
    </row>
    <row r="295" spans="1:4" hidden="1">
      <c r="A295" s="241" t="s">
        <v>345</v>
      </c>
      <c r="B295" s="241"/>
      <c r="C295" s="242"/>
      <c r="D295" s="240"/>
    </row>
    <row r="296" spans="1:4" hidden="1">
      <c r="A296" s="241" t="s">
        <v>346</v>
      </c>
      <c r="B296" s="241"/>
      <c r="C296" s="242"/>
      <c r="D296" s="240"/>
    </row>
    <row r="297" spans="1:4" hidden="1">
      <c r="A297" s="241" t="s">
        <v>347</v>
      </c>
      <c r="B297" s="241"/>
      <c r="C297" s="242"/>
      <c r="D297" s="240"/>
    </row>
    <row r="298" spans="1:4" hidden="1">
      <c r="A298" s="241" t="s">
        <v>348</v>
      </c>
      <c r="B298" s="241"/>
      <c r="C298" s="242"/>
      <c r="D298" s="240"/>
    </row>
    <row r="299" spans="1:4" hidden="1">
      <c r="A299" s="241" t="s">
        <v>349</v>
      </c>
      <c r="B299" s="241"/>
      <c r="C299" s="242"/>
      <c r="D299" s="240"/>
    </row>
    <row r="300" spans="1:4" hidden="1">
      <c r="A300" s="241" t="s">
        <v>350</v>
      </c>
      <c r="B300" s="241"/>
      <c r="C300" s="242"/>
      <c r="D300" s="240"/>
    </row>
    <row r="301" spans="1:4" hidden="1">
      <c r="A301" s="241" t="s">
        <v>351</v>
      </c>
      <c r="B301" s="241"/>
      <c r="C301" s="242"/>
      <c r="D301" s="240"/>
    </row>
    <row r="302" spans="1:4" hidden="1">
      <c r="A302" s="243" t="s">
        <v>352</v>
      </c>
      <c r="B302" s="243"/>
      <c r="C302" s="244"/>
      <c r="D302" s="240"/>
    </row>
    <row r="303" spans="1:4" hidden="1">
      <c r="A303" s="562" t="s">
        <v>353</v>
      </c>
      <c r="B303" s="562"/>
      <c r="C303" s="413">
        <f t="shared" ref="C303" si="43">SUM(C304:C306)</f>
        <v>0</v>
      </c>
      <c r="D303" s="35"/>
    </row>
    <row r="304" spans="1:4" hidden="1">
      <c r="A304" s="563" t="s">
        <v>354</v>
      </c>
      <c r="B304" s="563"/>
      <c r="C304" s="564"/>
      <c r="D304" s="240"/>
    </row>
    <row r="305" spans="1:4" hidden="1">
      <c r="A305" s="241" t="s">
        <v>355</v>
      </c>
      <c r="B305" s="241"/>
      <c r="C305" s="242"/>
      <c r="D305" s="240"/>
    </row>
    <row r="306" spans="1:4" hidden="1">
      <c r="A306" s="243" t="s">
        <v>356</v>
      </c>
      <c r="B306" s="243"/>
      <c r="C306" s="244"/>
      <c r="D306" s="240"/>
    </row>
    <row r="307" spans="1:4" hidden="1">
      <c r="A307" s="562" t="s">
        <v>357</v>
      </c>
      <c r="B307" s="562"/>
      <c r="C307" s="413">
        <f t="shared" ref="C307" si="44">SUM(C308:C312)</f>
        <v>0</v>
      </c>
      <c r="D307" s="35"/>
    </row>
    <row r="308" spans="1:4" hidden="1">
      <c r="A308" s="563" t="s">
        <v>358</v>
      </c>
      <c r="B308" s="563"/>
      <c r="C308" s="564"/>
      <c r="D308" s="240"/>
    </row>
    <row r="309" spans="1:4" hidden="1">
      <c r="A309" s="241" t="s">
        <v>359</v>
      </c>
      <c r="B309" s="241"/>
      <c r="C309" s="242"/>
      <c r="D309" s="240"/>
    </row>
    <row r="310" spans="1:4" hidden="1">
      <c r="A310" s="241" t="s">
        <v>360</v>
      </c>
      <c r="B310" s="241"/>
      <c r="C310" s="242"/>
      <c r="D310" s="240"/>
    </row>
    <row r="311" spans="1:4" hidden="1">
      <c r="A311" s="241" t="s">
        <v>361</v>
      </c>
      <c r="B311" s="241"/>
      <c r="C311" s="242"/>
      <c r="D311" s="240"/>
    </row>
    <row r="312" spans="1:4" hidden="1">
      <c r="A312" s="243" t="s">
        <v>362</v>
      </c>
      <c r="B312" s="243"/>
      <c r="C312" s="244"/>
      <c r="D312" s="240"/>
    </row>
    <row r="313" spans="1:4" hidden="1">
      <c r="A313" s="562" t="s">
        <v>363</v>
      </c>
      <c r="B313" s="562"/>
      <c r="C313" s="413">
        <f t="shared" ref="C313" si="45">SUM(C314:C319)</f>
        <v>0</v>
      </c>
      <c r="D313" s="35"/>
    </row>
    <row r="314" spans="1:4" hidden="1">
      <c r="A314" s="563" t="s">
        <v>364</v>
      </c>
      <c r="B314" s="563"/>
      <c r="C314" s="564"/>
      <c r="D314" s="240"/>
    </row>
    <row r="315" spans="1:4" hidden="1">
      <c r="A315" s="241" t="s">
        <v>365</v>
      </c>
      <c r="B315" s="241"/>
      <c r="C315" s="242"/>
      <c r="D315" s="240"/>
    </row>
    <row r="316" spans="1:4" hidden="1">
      <c r="A316" s="241" t="s">
        <v>366</v>
      </c>
      <c r="B316" s="241"/>
      <c r="C316" s="242"/>
      <c r="D316" s="240"/>
    </row>
    <row r="317" spans="1:4" hidden="1">
      <c r="A317" s="241" t="s">
        <v>367</v>
      </c>
      <c r="B317" s="241"/>
      <c r="C317" s="242"/>
      <c r="D317" s="240"/>
    </row>
    <row r="318" spans="1:4" hidden="1">
      <c r="A318" s="241" t="s">
        <v>368</v>
      </c>
      <c r="B318" s="241"/>
      <c r="C318" s="242"/>
      <c r="D318" s="240"/>
    </row>
    <row r="319" spans="1:4" hidden="1">
      <c r="A319" s="243" t="s">
        <v>369</v>
      </c>
      <c r="B319" s="243"/>
      <c r="C319" s="244"/>
      <c r="D319" s="240"/>
    </row>
    <row r="320" spans="1:4" hidden="1">
      <c r="A320" s="562" t="s">
        <v>370</v>
      </c>
      <c r="B320" s="562"/>
      <c r="C320" s="413">
        <f t="shared" ref="C320" si="46">SUM(C321)</f>
        <v>0</v>
      </c>
      <c r="D320" s="35"/>
    </row>
    <row r="321" spans="1:4" hidden="1">
      <c r="A321" s="565" t="s">
        <v>371</v>
      </c>
      <c r="B321" s="565"/>
      <c r="C321" s="566"/>
      <c r="D321" s="240"/>
    </row>
    <row r="322" spans="1:4" hidden="1">
      <c r="A322" s="562" t="s">
        <v>372</v>
      </c>
      <c r="B322" s="562"/>
      <c r="C322" s="413">
        <f t="shared" ref="C322" si="47">SUM(C323)</f>
        <v>0</v>
      </c>
      <c r="D322" s="35"/>
    </row>
    <row r="323" spans="1:4" hidden="1">
      <c r="A323" s="565" t="s">
        <v>373</v>
      </c>
      <c r="B323" s="565"/>
      <c r="C323" s="566"/>
      <c r="D323" s="240"/>
    </row>
    <row r="324" spans="1:4" hidden="1">
      <c r="A324" s="562" t="s">
        <v>374</v>
      </c>
      <c r="B324" s="562"/>
      <c r="C324" s="413">
        <f t="shared" ref="C324" si="48">SUM(C325)</f>
        <v>0</v>
      </c>
      <c r="D324" s="35"/>
    </row>
    <row r="325" spans="1:4" hidden="1">
      <c r="A325" s="565" t="s">
        <v>375</v>
      </c>
      <c r="B325" s="565"/>
      <c r="C325" s="566"/>
      <c r="D325" s="240"/>
    </row>
    <row r="326" spans="1:4" hidden="1">
      <c r="A326" s="562" t="s">
        <v>376</v>
      </c>
      <c r="B326" s="562"/>
      <c r="C326" s="413">
        <f t="shared" ref="C326" si="49">SUM(C327)</f>
        <v>0</v>
      </c>
      <c r="D326" s="35"/>
    </row>
    <row r="327" spans="1:4" hidden="1">
      <c r="A327" s="565" t="s">
        <v>377</v>
      </c>
      <c r="B327" s="565"/>
      <c r="C327" s="566"/>
      <c r="D327" s="240"/>
    </row>
    <row r="328" spans="1:4" hidden="1">
      <c r="A328" s="562" t="s">
        <v>378</v>
      </c>
      <c r="B328" s="562"/>
      <c r="C328" s="413">
        <f t="shared" ref="C328" si="50">SUM(C329:C343)</f>
        <v>0</v>
      </c>
      <c r="D328" s="35"/>
    </row>
    <row r="329" spans="1:4" hidden="1">
      <c r="A329" s="563" t="s">
        <v>379</v>
      </c>
      <c r="B329" s="563"/>
      <c r="C329" s="564"/>
      <c r="D329" s="240"/>
    </row>
    <row r="330" spans="1:4" hidden="1">
      <c r="A330" s="241" t="s">
        <v>380</v>
      </c>
      <c r="B330" s="241"/>
      <c r="C330" s="242"/>
      <c r="D330" s="240"/>
    </row>
    <row r="331" spans="1:4" hidden="1">
      <c r="A331" s="241" t="s">
        <v>381</v>
      </c>
      <c r="B331" s="241"/>
      <c r="C331" s="242"/>
      <c r="D331" s="240"/>
    </row>
    <row r="332" spans="1:4" hidden="1">
      <c r="A332" s="241" t="s">
        <v>382</v>
      </c>
      <c r="B332" s="241"/>
      <c r="C332" s="242"/>
      <c r="D332" s="240"/>
    </row>
    <row r="333" spans="1:4" hidden="1">
      <c r="A333" s="241" t="s">
        <v>383</v>
      </c>
      <c r="B333" s="241"/>
      <c r="C333" s="242"/>
      <c r="D333" s="240"/>
    </row>
    <row r="334" spans="1:4" hidden="1">
      <c r="A334" s="241" t="s">
        <v>384</v>
      </c>
      <c r="B334" s="241"/>
      <c r="C334" s="242"/>
      <c r="D334" s="240"/>
    </row>
    <row r="335" spans="1:4" hidden="1">
      <c r="A335" s="241" t="s">
        <v>385</v>
      </c>
      <c r="B335" s="241"/>
      <c r="C335" s="242"/>
      <c r="D335" s="240"/>
    </row>
    <row r="336" spans="1:4" hidden="1">
      <c r="A336" s="241" t="s">
        <v>386</v>
      </c>
      <c r="B336" s="241"/>
      <c r="C336" s="242"/>
      <c r="D336" s="240"/>
    </row>
    <row r="337" spans="1:4" hidden="1">
      <c r="A337" s="241" t="s">
        <v>387</v>
      </c>
      <c r="B337" s="241"/>
      <c r="C337" s="242"/>
      <c r="D337" s="240"/>
    </row>
    <row r="338" spans="1:4" hidden="1">
      <c r="A338" s="241" t="s">
        <v>388</v>
      </c>
      <c r="B338" s="241"/>
      <c r="C338" s="242"/>
      <c r="D338" s="240"/>
    </row>
    <row r="339" spans="1:4" hidden="1">
      <c r="A339" s="241" t="s">
        <v>389</v>
      </c>
      <c r="B339" s="241"/>
      <c r="C339" s="242"/>
      <c r="D339" s="240"/>
    </row>
    <row r="340" spans="1:4" hidden="1">
      <c r="A340" s="241" t="s">
        <v>390</v>
      </c>
      <c r="B340" s="241"/>
      <c r="C340" s="242"/>
      <c r="D340" s="240"/>
    </row>
    <row r="341" spans="1:4" hidden="1">
      <c r="A341" s="241" t="s">
        <v>391</v>
      </c>
      <c r="B341" s="241"/>
      <c r="C341" s="242"/>
      <c r="D341" s="240"/>
    </row>
    <row r="342" spans="1:4" hidden="1">
      <c r="A342" s="241" t="s">
        <v>392</v>
      </c>
      <c r="B342" s="241"/>
      <c r="C342" s="242"/>
      <c r="D342" s="240"/>
    </row>
    <row r="343" spans="1:4" hidden="1">
      <c r="A343" s="243" t="s">
        <v>393</v>
      </c>
      <c r="B343" s="243"/>
      <c r="C343" s="244"/>
      <c r="D343" s="240"/>
    </row>
    <row r="344" spans="1:4" hidden="1">
      <c r="A344" s="562" t="s">
        <v>394</v>
      </c>
      <c r="B344" s="562"/>
      <c r="C344" s="413">
        <f t="shared" ref="C344" si="51">C345+C353+C363+C366+C374+C377+C382+C385+C390+C395+C398+C408+C412+C418+C424+C426+C428+C430+C432</f>
        <v>0</v>
      </c>
      <c r="D344" s="35"/>
    </row>
    <row r="345" spans="1:4" hidden="1">
      <c r="A345" s="562" t="s">
        <v>395</v>
      </c>
      <c r="B345" s="562"/>
      <c r="C345" s="413">
        <f t="shared" ref="C345" si="52">SUM(C346:C352)</f>
        <v>0</v>
      </c>
      <c r="D345" s="35"/>
    </row>
    <row r="346" spans="1:4" hidden="1">
      <c r="A346" s="563" t="s">
        <v>396</v>
      </c>
      <c r="B346" s="563"/>
      <c r="C346" s="564"/>
      <c r="D346" s="240"/>
    </row>
    <row r="347" spans="1:4" hidden="1">
      <c r="A347" s="241" t="s">
        <v>397</v>
      </c>
      <c r="B347" s="241"/>
      <c r="C347" s="242"/>
      <c r="D347" s="240"/>
    </row>
    <row r="348" spans="1:4" hidden="1">
      <c r="A348" s="241" t="s">
        <v>398</v>
      </c>
      <c r="B348" s="241"/>
      <c r="C348" s="242"/>
      <c r="D348" s="240"/>
    </row>
    <row r="349" spans="1:4" hidden="1">
      <c r="A349" s="241" t="s">
        <v>399</v>
      </c>
      <c r="B349" s="241"/>
      <c r="C349" s="242"/>
      <c r="D349" s="240"/>
    </row>
    <row r="350" spans="1:4" hidden="1">
      <c r="A350" s="241" t="s">
        <v>400</v>
      </c>
      <c r="B350" s="241"/>
      <c r="C350" s="242"/>
      <c r="D350" s="240"/>
    </row>
    <row r="351" spans="1:4" hidden="1">
      <c r="A351" s="241" t="s">
        <v>401</v>
      </c>
      <c r="B351" s="241"/>
      <c r="C351" s="242"/>
      <c r="D351" s="240"/>
    </row>
    <row r="352" spans="1:4" hidden="1">
      <c r="A352" s="243" t="s">
        <v>402</v>
      </c>
      <c r="B352" s="243"/>
      <c r="C352" s="244"/>
      <c r="D352" s="240"/>
    </row>
    <row r="353" spans="1:4" hidden="1">
      <c r="A353" s="562" t="s">
        <v>403</v>
      </c>
      <c r="B353" s="562"/>
      <c r="C353" s="413">
        <f t="shared" ref="C353" si="53">SUM(C354:C355)</f>
        <v>0</v>
      </c>
      <c r="D353" s="35"/>
    </row>
    <row r="354" spans="1:4" hidden="1">
      <c r="A354" s="563" t="s">
        <v>404</v>
      </c>
      <c r="B354" s="563"/>
      <c r="C354" s="564"/>
      <c r="D354" s="240"/>
    </row>
    <row r="355" spans="1:4" hidden="1">
      <c r="A355" s="243" t="s">
        <v>405</v>
      </c>
      <c r="B355" s="243"/>
      <c r="C355" s="244"/>
      <c r="D355" s="240"/>
    </row>
    <row r="356" spans="1:4" hidden="1">
      <c r="A356" s="562" t="s">
        <v>406</v>
      </c>
      <c r="B356" s="562"/>
      <c r="C356" s="413">
        <f t="shared" ref="C356" si="54">SUM(C357:C362)</f>
        <v>0</v>
      </c>
      <c r="D356" s="35"/>
    </row>
    <row r="357" spans="1:4" hidden="1">
      <c r="A357" s="563" t="s">
        <v>407</v>
      </c>
      <c r="B357" s="563"/>
      <c r="C357" s="564"/>
      <c r="D357" s="240"/>
    </row>
    <row r="358" spans="1:4" hidden="1">
      <c r="A358" s="241" t="s">
        <v>408</v>
      </c>
      <c r="B358" s="241"/>
      <c r="C358" s="242"/>
      <c r="D358" s="240"/>
    </row>
    <row r="359" spans="1:4" hidden="1">
      <c r="A359" s="241" t="s">
        <v>409</v>
      </c>
      <c r="B359" s="241"/>
      <c r="C359" s="242"/>
      <c r="D359" s="240"/>
    </row>
    <row r="360" spans="1:4" hidden="1">
      <c r="A360" s="241" t="s">
        <v>410</v>
      </c>
      <c r="B360" s="241"/>
      <c r="C360" s="242"/>
      <c r="D360" s="240"/>
    </row>
    <row r="361" spans="1:4" hidden="1">
      <c r="A361" s="241" t="s">
        <v>411</v>
      </c>
      <c r="B361" s="241"/>
      <c r="C361" s="242"/>
      <c r="D361" s="240"/>
    </row>
    <row r="362" spans="1:4" hidden="1">
      <c r="A362" s="243" t="s">
        <v>412</v>
      </c>
      <c r="B362" s="243"/>
      <c r="C362" s="244"/>
      <c r="D362" s="240"/>
    </row>
    <row r="363" spans="1:4" hidden="1">
      <c r="A363" s="562" t="s">
        <v>413</v>
      </c>
      <c r="B363" s="562"/>
      <c r="C363" s="413">
        <f t="shared" ref="C363" si="55">SUM(C364:C365)</f>
        <v>0</v>
      </c>
      <c r="D363" s="35"/>
    </row>
    <row r="364" spans="1:4" hidden="1">
      <c r="A364" s="563" t="s">
        <v>414</v>
      </c>
      <c r="B364" s="563"/>
      <c r="C364" s="564"/>
      <c r="D364" s="240"/>
    </row>
    <row r="365" spans="1:4" hidden="1">
      <c r="A365" s="243" t="s">
        <v>415</v>
      </c>
      <c r="B365" s="243"/>
      <c r="C365" s="244"/>
      <c r="D365" s="240"/>
    </row>
    <row r="366" spans="1:4" hidden="1">
      <c r="A366" s="562" t="s">
        <v>416</v>
      </c>
      <c r="B366" s="562"/>
      <c r="C366" s="413">
        <f t="shared" ref="C366" si="56">SUM(C367:C373)</f>
        <v>0</v>
      </c>
      <c r="D366" s="35"/>
    </row>
    <row r="367" spans="1:4" hidden="1">
      <c r="A367" s="563" t="s">
        <v>417</v>
      </c>
      <c r="B367" s="563"/>
      <c r="C367" s="564"/>
      <c r="D367" s="240"/>
    </row>
    <row r="368" spans="1:4" hidden="1">
      <c r="A368" s="241" t="s">
        <v>418</v>
      </c>
      <c r="B368" s="241"/>
      <c r="C368" s="242"/>
      <c r="D368" s="240"/>
    </row>
    <row r="369" spans="1:4" hidden="1">
      <c r="A369" s="241" t="s">
        <v>419</v>
      </c>
      <c r="B369" s="241"/>
      <c r="C369" s="242"/>
      <c r="D369" s="240"/>
    </row>
    <row r="370" spans="1:4" hidden="1">
      <c r="A370" s="241" t="s">
        <v>420</v>
      </c>
      <c r="B370" s="241"/>
      <c r="C370" s="242"/>
      <c r="D370" s="240"/>
    </row>
    <row r="371" spans="1:4" hidden="1">
      <c r="A371" s="241" t="s">
        <v>421</v>
      </c>
      <c r="B371" s="241"/>
      <c r="C371" s="242"/>
      <c r="D371" s="240"/>
    </row>
    <row r="372" spans="1:4" hidden="1">
      <c r="A372" s="241" t="s">
        <v>422</v>
      </c>
      <c r="B372" s="241"/>
      <c r="C372" s="242"/>
      <c r="D372" s="240"/>
    </row>
    <row r="373" spans="1:4" hidden="1">
      <c r="A373" s="243" t="s">
        <v>423</v>
      </c>
      <c r="B373" s="243"/>
      <c r="C373" s="244"/>
      <c r="D373" s="240"/>
    </row>
    <row r="374" spans="1:4" hidden="1">
      <c r="A374" s="562" t="s">
        <v>424</v>
      </c>
      <c r="B374" s="562"/>
      <c r="C374" s="413">
        <f t="shared" ref="C374" si="57">SUM(C375:C376)</f>
        <v>0</v>
      </c>
      <c r="D374" s="35"/>
    </row>
    <row r="375" spans="1:4" hidden="1">
      <c r="A375" s="563" t="s">
        <v>425</v>
      </c>
      <c r="B375" s="563"/>
      <c r="C375" s="564"/>
      <c r="D375" s="240"/>
    </row>
    <row r="376" spans="1:4" hidden="1">
      <c r="A376" s="243" t="s">
        <v>426</v>
      </c>
      <c r="B376" s="243"/>
      <c r="C376" s="244"/>
      <c r="D376" s="240"/>
    </row>
    <row r="377" spans="1:4" hidden="1">
      <c r="A377" s="562" t="s">
        <v>427</v>
      </c>
      <c r="B377" s="562"/>
      <c r="C377" s="413">
        <f t="shared" ref="C377" si="58">SUM(C378:C381)</f>
        <v>0</v>
      </c>
      <c r="D377" s="35"/>
    </row>
    <row r="378" spans="1:4" hidden="1">
      <c r="A378" s="563" t="s">
        <v>428</v>
      </c>
      <c r="B378" s="563"/>
      <c r="C378" s="564"/>
      <c r="D378" s="240"/>
    </row>
    <row r="379" spans="1:4" hidden="1">
      <c r="A379" s="241" t="s">
        <v>429</v>
      </c>
      <c r="B379" s="241"/>
      <c r="C379" s="242"/>
      <c r="D379" s="240"/>
    </row>
    <row r="380" spans="1:4" hidden="1">
      <c r="A380" s="241" t="s">
        <v>430</v>
      </c>
      <c r="B380" s="241"/>
      <c r="C380" s="242"/>
      <c r="D380" s="240"/>
    </row>
    <row r="381" spans="1:4" hidden="1">
      <c r="A381" s="243" t="s">
        <v>431</v>
      </c>
      <c r="B381" s="243"/>
      <c r="C381" s="244"/>
      <c r="D381" s="240"/>
    </row>
    <row r="382" spans="1:4" hidden="1">
      <c r="A382" s="562" t="s">
        <v>432</v>
      </c>
      <c r="B382" s="562"/>
      <c r="C382" s="413">
        <f t="shared" ref="C382" si="59">SUM(C383:C384)</f>
        <v>0</v>
      </c>
      <c r="D382" s="35"/>
    </row>
    <row r="383" spans="1:4" hidden="1">
      <c r="A383" s="563" t="s">
        <v>433</v>
      </c>
      <c r="B383" s="563"/>
      <c r="C383" s="564"/>
      <c r="D383" s="240"/>
    </row>
    <row r="384" spans="1:4" hidden="1">
      <c r="A384" s="243" t="s">
        <v>434</v>
      </c>
      <c r="B384" s="243"/>
      <c r="C384" s="244"/>
      <c r="D384" s="240"/>
    </row>
    <row r="385" spans="1:4" hidden="1">
      <c r="A385" s="562" t="s">
        <v>435</v>
      </c>
      <c r="B385" s="562"/>
      <c r="C385" s="413">
        <f t="shared" ref="C385" si="60">SUM(C386:C389)</f>
        <v>0</v>
      </c>
      <c r="D385" s="35"/>
    </row>
    <row r="386" spans="1:4" hidden="1">
      <c r="A386" s="563" t="s">
        <v>436</v>
      </c>
      <c r="B386" s="563"/>
      <c r="C386" s="564"/>
      <c r="D386" s="240"/>
    </row>
    <row r="387" spans="1:4" hidden="1">
      <c r="A387" s="241" t="s">
        <v>437</v>
      </c>
      <c r="B387" s="241"/>
      <c r="C387" s="242"/>
      <c r="D387" s="240"/>
    </row>
    <row r="388" spans="1:4" hidden="1">
      <c r="A388" s="241" t="s">
        <v>438</v>
      </c>
      <c r="B388" s="241"/>
      <c r="C388" s="242"/>
      <c r="D388" s="240"/>
    </row>
    <row r="389" spans="1:4" hidden="1">
      <c r="A389" s="243" t="s">
        <v>439</v>
      </c>
      <c r="B389" s="243"/>
      <c r="C389" s="244"/>
      <c r="D389" s="240"/>
    </row>
    <row r="390" spans="1:4" hidden="1">
      <c r="A390" s="562" t="s">
        <v>440</v>
      </c>
      <c r="B390" s="562"/>
      <c r="C390" s="413">
        <f t="shared" ref="C390" si="61">SUM(C391:C394)</f>
        <v>0</v>
      </c>
      <c r="D390" s="35"/>
    </row>
    <row r="391" spans="1:4" hidden="1">
      <c r="A391" s="563" t="s">
        <v>441</v>
      </c>
      <c r="B391" s="563"/>
      <c r="C391" s="564"/>
      <c r="D391" s="240"/>
    </row>
    <row r="392" spans="1:4" hidden="1">
      <c r="A392" s="241" t="s">
        <v>442</v>
      </c>
      <c r="B392" s="241"/>
      <c r="C392" s="242"/>
      <c r="D392" s="240"/>
    </row>
    <row r="393" spans="1:4" hidden="1">
      <c r="A393" s="241" t="s">
        <v>443</v>
      </c>
      <c r="B393" s="241"/>
      <c r="C393" s="242"/>
      <c r="D393" s="240"/>
    </row>
    <row r="394" spans="1:4" hidden="1">
      <c r="A394" s="243" t="s">
        <v>444</v>
      </c>
      <c r="B394" s="243"/>
      <c r="C394" s="244"/>
      <c r="D394" s="240"/>
    </row>
    <row r="395" spans="1:4" hidden="1">
      <c r="A395" s="562" t="s">
        <v>445</v>
      </c>
      <c r="B395" s="562"/>
      <c r="C395" s="413">
        <f t="shared" ref="C395" si="62">SUM(C396:C397)</f>
        <v>0</v>
      </c>
      <c r="D395" s="35"/>
    </row>
    <row r="396" spans="1:4" hidden="1">
      <c r="A396" s="563" t="s">
        <v>446</v>
      </c>
      <c r="B396" s="563"/>
      <c r="C396" s="564"/>
      <c r="D396" s="240"/>
    </row>
    <row r="397" spans="1:4" hidden="1">
      <c r="A397" s="243" t="s">
        <v>447</v>
      </c>
      <c r="B397" s="243"/>
      <c r="C397" s="244"/>
      <c r="D397" s="240"/>
    </row>
    <row r="398" spans="1:4" hidden="1">
      <c r="A398" s="562" t="s">
        <v>448</v>
      </c>
      <c r="B398" s="562"/>
      <c r="C398" s="413">
        <f t="shared" ref="C398" si="63">SUM(C399:C407)</f>
        <v>0</v>
      </c>
      <c r="D398" s="35"/>
    </row>
    <row r="399" spans="1:4" hidden="1">
      <c r="A399" s="563" t="s">
        <v>449</v>
      </c>
      <c r="B399" s="563"/>
      <c r="C399" s="564"/>
      <c r="D399" s="240"/>
    </row>
    <row r="400" spans="1:4" hidden="1">
      <c r="A400" s="241" t="s">
        <v>450</v>
      </c>
      <c r="B400" s="241"/>
      <c r="C400" s="242"/>
      <c r="D400" s="240"/>
    </row>
    <row r="401" spans="1:4" hidden="1">
      <c r="A401" s="241" t="s">
        <v>451</v>
      </c>
      <c r="B401" s="241"/>
      <c r="C401" s="242"/>
      <c r="D401" s="240"/>
    </row>
    <row r="402" spans="1:4" hidden="1">
      <c r="A402" s="241" t="s">
        <v>452</v>
      </c>
      <c r="B402" s="241"/>
      <c r="C402" s="242"/>
      <c r="D402" s="240"/>
    </row>
    <row r="403" spans="1:4" hidden="1">
      <c r="A403" s="241" t="s">
        <v>453</v>
      </c>
      <c r="B403" s="241"/>
      <c r="C403" s="242"/>
      <c r="D403" s="240"/>
    </row>
    <row r="404" spans="1:4" hidden="1">
      <c r="A404" s="241" t="s">
        <v>454</v>
      </c>
      <c r="B404" s="241"/>
      <c r="C404" s="242"/>
      <c r="D404" s="240"/>
    </row>
    <row r="405" spans="1:4" hidden="1">
      <c r="A405" s="241" t="s">
        <v>455</v>
      </c>
      <c r="B405" s="241"/>
      <c r="C405" s="242"/>
      <c r="D405" s="240"/>
    </row>
    <row r="406" spans="1:4" hidden="1">
      <c r="A406" s="241" t="s">
        <v>456</v>
      </c>
      <c r="B406" s="241"/>
      <c r="C406" s="242"/>
      <c r="D406" s="240"/>
    </row>
    <row r="407" spans="1:4" hidden="1">
      <c r="A407" s="243" t="s">
        <v>457</v>
      </c>
      <c r="B407" s="243"/>
      <c r="C407" s="244"/>
      <c r="D407" s="240"/>
    </row>
    <row r="408" spans="1:4" hidden="1">
      <c r="A408" s="562" t="s">
        <v>458</v>
      </c>
      <c r="B408" s="562"/>
      <c r="C408" s="413">
        <f t="shared" ref="C408" si="64">SUM(C409:C411)</f>
        <v>0</v>
      </c>
      <c r="D408" s="35"/>
    </row>
    <row r="409" spans="1:4" hidden="1">
      <c r="A409" s="563" t="s">
        <v>459</v>
      </c>
      <c r="B409" s="563"/>
      <c r="C409" s="564"/>
      <c r="D409" s="240"/>
    </row>
    <row r="410" spans="1:4" hidden="1">
      <c r="A410" s="241" t="s">
        <v>460</v>
      </c>
      <c r="B410" s="241"/>
      <c r="C410" s="242"/>
      <c r="D410" s="240"/>
    </row>
    <row r="411" spans="1:4" hidden="1">
      <c r="A411" s="243" t="s">
        <v>461</v>
      </c>
      <c r="B411" s="243"/>
      <c r="C411" s="244"/>
      <c r="D411" s="240"/>
    </row>
    <row r="412" spans="1:4" hidden="1">
      <c r="A412" s="562" t="s">
        <v>462</v>
      </c>
      <c r="B412" s="562"/>
      <c r="C412" s="413">
        <f t="shared" ref="C412" si="65">SUM(C413:C417)</f>
        <v>0</v>
      </c>
      <c r="D412" s="35"/>
    </row>
    <row r="413" spans="1:4" hidden="1">
      <c r="A413" s="563" t="s">
        <v>463</v>
      </c>
      <c r="B413" s="563"/>
      <c r="C413" s="564"/>
      <c r="D413" s="240"/>
    </row>
    <row r="414" spans="1:4" hidden="1">
      <c r="A414" s="241" t="s">
        <v>464</v>
      </c>
      <c r="B414" s="241"/>
      <c r="C414" s="242"/>
      <c r="D414" s="240"/>
    </row>
    <row r="415" spans="1:4" hidden="1">
      <c r="A415" s="241" t="s">
        <v>465</v>
      </c>
      <c r="B415" s="241"/>
      <c r="C415" s="242"/>
      <c r="D415" s="240"/>
    </row>
    <row r="416" spans="1:4" hidden="1">
      <c r="A416" s="241" t="s">
        <v>466</v>
      </c>
      <c r="B416" s="241"/>
      <c r="C416" s="242"/>
      <c r="D416" s="240"/>
    </row>
    <row r="417" spans="1:4" hidden="1">
      <c r="A417" s="243" t="s">
        <v>467</v>
      </c>
      <c r="B417" s="243"/>
      <c r="C417" s="244"/>
      <c r="D417" s="240"/>
    </row>
    <row r="418" spans="1:4" hidden="1">
      <c r="A418" s="562" t="s">
        <v>468</v>
      </c>
      <c r="B418" s="562"/>
      <c r="C418" s="413">
        <f t="shared" ref="C418" si="66">SUM(C419:C423)</f>
        <v>0</v>
      </c>
      <c r="D418" s="35"/>
    </row>
    <row r="419" spans="1:4" hidden="1">
      <c r="A419" s="563" t="s">
        <v>469</v>
      </c>
      <c r="B419" s="563"/>
      <c r="C419" s="564"/>
      <c r="D419" s="240"/>
    </row>
    <row r="420" spans="1:4" hidden="1">
      <c r="A420" s="241" t="s">
        <v>470</v>
      </c>
      <c r="B420" s="241"/>
      <c r="C420" s="242"/>
      <c r="D420" s="240"/>
    </row>
    <row r="421" spans="1:4" hidden="1">
      <c r="A421" s="241" t="s">
        <v>471</v>
      </c>
      <c r="B421" s="241"/>
      <c r="C421" s="242"/>
      <c r="D421" s="240"/>
    </row>
    <row r="422" spans="1:4" hidden="1">
      <c r="A422" s="241" t="s">
        <v>472</v>
      </c>
      <c r="B422" s="241"/>
      <c r="C422" s="242"/>
      <c r="D422" s="240"/>
    </row>
    <row r="423" spans="1:4" hidden="1">
      <c r="A423" s="243" t="s">
        <v>473</v>
      </c>
      <c r="B423" s="243"/>
      <c r="C423" s="244"/>
      <c r="D423" s="240"/>
    </row>
    <row r="424" spans="1:4" hidden="1">
      <c r="A424" s="562" t="s">
        <v>474</v>
      </c>
      <c r="B424" s="562"/>
      <c r="C424" s="413">
        <f t="shared" ref="C424" si="67">C425</f>
        <v>0</v>
      </c>
      <c r="D424" s="35"/>
    </row>
    <row r="425" spans="1:4" hidden="1">
      <c r="A425" s="565" t="s">
        <v>475</v>
      </c>
      <c r="B425" s="565"/>
      <c r="C425" s="566"/>
      <c r="D425" s="240"/>
    </row>
    <row r="426" spans="1:4" hidden="1">
      <c r="A426" s="562" t="s">
        <v>476</v>
      </c>
      <c r="B426" s="562"/>
      <c r="C426" s="413">
        <f t="shared" ref="C426" si="68">C427</f>
        <v>0</v>
      </c>
      <c r="D426" s="35"/>
    </row>
    <row r="427" spans="1:4" hidden="1">
      <c r="A427" s="565" t="s">
        <v>477</v>
      </c>
      <c r="B427" s="565"/>
      <c r="C427" s="566"/>
      <c r="D427" s="240"/>
    </row>
    <row r="428" spans="1:4" hidden="1">
      <c r="A428" s="562" t="s">
        <v>478</v>
      </c>
      <c r="B428" s="562"/>
      <c r="C428" s="413">
        <f t="shared" ref="C428" si="69">C429</f>
        <v>0</v>
      </c>
      <c r="D428" s="35"/>
    </row>
    <row r="429" spans="1:4" hidden="1">
      <c r="A429" s="565" t="s">
        <v>479</v>
      </c>
      <c r="B429" s="565"/>
      <c r="C429" s="566"/>
      <c r="D429" s="240"/>
    </row>
    <row r="430" spans="1:4" hidden="1">
      <c r="A430" s="562" t="s">
        <v>480</v>
      </c>
      <c r="B430" s="562"/>
      <c r="C430" s="413">
        <f t="shared" ref="C430" si="70">C431</f>
        <v>0</v>
      </c>
      <c r="D430" s="35"/>
    </row>
    <row r="431" spans="1:4" hidden="1">
      <c r="A431" s="565" t="s">
        <v>481</v>
      </c>
      <c r="B431" s="565"/>
      <c r="C431" s="566"/>
      <c r="D431" s="240"/>
    </row>
    <row r="432" spans="1:4" hidden="1">
      <c r="A432" s="562" t="s">
        <v>482</v>
      </c>
      <c r="B432" s="562"/>
      <c r="C432" s="413">
        <f t="shared" ref="C432" si="71">SUM(C433:C443)</f>
        <v>0</v>
      </c>
      <c r="D432" s="35"/>
    </row>
    <row r="433" spans="1:4" hidden="1">
      <c r="A433" s="563" t="s">
        <v>483</v>
      </c>
      <c r="B433" s="563"/>
      <c r="C433" s="564"/>
      <c r="D433" s="240"/>
    </row>
    <row r="434" spans="1:4" hidden="1">
      <c r="A434" s="241" t="s">
        <v>484</v>
      </c>
      <c r="B434" s="241"/>
      <c r="C434" s="242"/>
      <c r="D434" s="240"/>
    </row>
    <row r="435" spans="1:4" hidden="1">
      <c r="A435" s="241" t="s">
        <v>485</v>
      </c>
      <c r="B435" s="241"/>
      <c r="C435" s="242"/>
      <c r="D435" s="240"/>
    </row>
    <row r="436" spans="1:4" hidden="1">
      <c r="A436" s="241" t="s">
        <v>486</v>
      </c>
      <c r="B436" s="241"/>
      <c r="C436" s="242"/>
      <c r="D436" s="240"/>
    </row>
    <row r="437" spans="1:4" hidden="1">
      <c r="A437" s="241" t="s">
        <v>487</v>
      </c>
      <c r="B437" s="241"/>
      <c r="C437" s="242"/>
      <c r="D437" s="240"/>
    </row>
    <row r="438" spans="1:4" hidden="1">
      <c r="A438" s="241" t="s">
        <v>488</v>
      </c>
      <c r="B438" s="241"/>
      <c r="C438" s="242"/>
      <c r="D438" s="240"/>
    </row>
    <row r="439" spans="1:4" hidden="1">
      <c r="A439" s="241" t="s">
        <v>489</v>
      </c>
      <c r="B439" s="241"/>
      <c r="C439" s="242"/>
      <c r="D439" s="240"/>
    </row>
    <row r="440" spans="1:4" hidden="1">
      <c r="A440" s="241" t="s">
        <v>490</v>
      </c>
      <c r="B440" s="241"/>
      <c r="C440" s="242"/>
      <c r="D440" s="240"/>
    </row>
    <row r="441" spans="1:4" hidden="1">
      <c r="A441" s="241" t="s">
        <v>491</v>
      </c>
      <c r="B441" s="241"/>
      <c r="C441" s="242"/>
      <c r="D441" s="240"/>
    </row>
    <row r="442" spans="1:4" hidden="1">
      <c r="A442" s="241" t="s">
        <v>492</v>
      </c>
      <c r="B442" s="241"/>
      <c r="C442" s="242"/>
      <c r="D442" s="240"/>
    </row>
    <row r="443" spans="1:4" hidden="1">
      <c r="A443" s="243" t="s">
        <v>493</v>
      </c>
      <c r="B443" s="243"/>
      <c r="C443" s="244"/>
      <c r="D443" s="240"/>
    </row>
    <row r="444" spans="1:4" hidden="1">
      <c r="A444" s="560" t="s">
        <v>494</v>
      </c>
      <c r="B444" s="560"/>
      <c r="C444" s="413">
        <f t="shared" ref="C444" si="72">C445+C605</f>
        <v>0</v>
      </c>
      <c r="D444" s="35"/>
    </row>
    <row r="445" spans="1:4" hidden="1">
      <c r="A445" s="561" t="s">
        <v>495</v>
      </c>
      <c r="B445" s="561"/>
      <c r="C445" s="413">
        <f t="shared" ref="C445" si="73">C446+C455+C459+C474+C486+C505+C507+C521+C529+C540+C549+C554+C556+C559+C562+C565+C567+C569+C571+C573+C575+C579+C582+C585+C587+C595+C597</f>
        <v>0</v>
      </c>
      <c r="D445" s="35"/>
    </row>
    <row r="446" spans="1:4" hidden="1">
      <c r="A446" s="562" t="s">
        <v>496</v>
      </c>
      <c r="B446" s="562"/>
      <c r="C446" s="413">
        <f t="shared" ref="C446" si="74">SUM(C447:C454)</f>
        <v>0</v>
      </c>
      <c r="D446" s="35"/>
    </row>
    <row r="447" spans="1:4" hidden="1">
      <c r="A447" s="563" t="s">
        <v>497</v>
      </c>
      <c r="B447" s="245"/>
      <c r="C447" s="242"/>
      <c r="D447" s="240"/>
    </row>
    <row r="448" spans="1:4" hidden="1">
      <c r="A448" s="241" t="s">
        <v>498</v>
      </c>
      <c r="B448" s="241"/>
      <c r="C448" s="242"/>
      <c r="D448" s="240"/>
    </row>
    <row r="449" spans="1:4" hidden="1">
      <c r="A449" s="241" t="s">
        <v>499</v>
      </c>
      <c r="B449" s="241"/>
      <c r="C449" s="242"/>
      <c r="D449" s="240"/>
    </row>
    <row r="450" spans="1:4" hidden="1">
      <c r="A450" s="241" t="s">
        <v>500</v>
      </c>
      <c r="B450" s="241"/>
      <c r="C450" s="242"/>
      <c r="D450" s="240"/>
    </row>
    <row r="451" spans="1:4" hidden="1">
      <c r="A451" s="241" t="s">
        <v>501</v>
      </c>
      <c r="B451" s="241"/>
      <c r="C451" s="242"/>
      <c r="D451" s="240"/>
    </row>
    <row r="452" spans="1:4" hidden="1">
      <c r="A452" s="241" t="s">
        <v>502</v>
      </c>
      <c r="B452" s="241"/>
      <c r="C452" s="242"/>
      <c r="D452" s="240"/>
    </row>
    <row r="453" spans="1:4" hidden="1">
      <c r="A453" s="241" t="s">
        <v>503</v>
      </c>
      <c r="B453" s="241"/>
      <c r="C453" s="242"/>
      <c r="D453" s="240"/>
    </row>
    <row r="454" spans="1:4" hidden="1">
      <c r="A454" s="243" t="s">
        <v>504</v>
      </c>
      <c r="B454" s="243"/>
      <c r="C454" s="244"/>
      <c r="D454" s="240"/>
    </row>
    <row r="455" spans="1:4" hidden="1">
      <c r="A455" s="562" t="s">
        <v>505</v>
      </c>
      <c r="B455" s="562"/>
      <c r="C455" s="413">
        <f t="shared" ref="C455" si="75">SUM(C456:C458)</f>
        <v>0</v>
      </c>
      <c r="D455" s="35"/>
    </row>
    <row r="456" spans="1:4" hidden="1">
      <c r="A456" s="563" t="s">
        <v>506</v>
      </c>
      <c r="B456" s="245"/>
      <c r="C456" s="242"/>
      <c r="D456" s="240"/>
    </row>
    <row r="457" spans="1:4" hidden="1">
      <c r="A457" s="241" t="s">
        <v>507</v>
      </c>
      <c r="B457" s="241"/>
      <c r="C457" s="242"/>
      <c r="D457" s="240"/>
    </row>
    <row r="458" spans="1:4" hidden="1">
      <c r="A458" s="243" t="s">
        <v>508</v>
      </c>
      <c r="B458" s="246"/>
      <c r="C458" s="242"/>
      <c r="D458" s="240"/>
    </row>
    <row r="459" spans="1:4" hidden="1">
      <c r="A459" s="562" t="s">
        <v>509</v>
      </c>
      <c r="B459" s="562"/>
      <c r="C459" s="413">
        <f t="shared" ref="C459" si="76">SUM(C460:C473)</f>
        <v>0</v>
      </c>
      <c r="D459" s="35"/>
    </row>
    <row r="460" spans="1:4" hidden="1">
      <c r="A460" s="563" t="s">
        <v>510</v>
      </c>
      <c r="B460" s="563"/>
      <c r="C460" s="564"/>
      <c r="D460" s="240"/>
    </row>
    <row r="461" spans="1:4" hidden="1">
      <c r="A461" s="241" t="s">
        <v>511</v>
      </c>
      <c r="B461" s="241"/>
      <c r="C461" s="242"/>
      <c r="D461" s="240"/>
    </row>
    <row r="462" spans="1:4" hidden="1">
      <c r="A462" s="241" t="s">
        <v>512</v>
      </c>
      <c r="B462" s="241"/>
      <c r="C462" s="242"/>
      <c r="D462" s="240"/>
    </row>
    <row r="463" spans="1:4" hidden="1">
      <c r="A463" s="241" t="s">
        <v>513</v>
      </c>
      <c r="B463" s="241"/>
      <c r="C463" s="242"/>
      <c r="D463" s="240"/>
    </row>
    <row r="464" spans="1:4" hidden="1">
      <c r="A464" s="241" t="s">
        <v>514</v>
      </c>
      <c r="B464" s="241"/>
      <c r="C464" s="242"/>
      <c r="D464" s="240"/>
    </row>
    <row r="465" spans="1:4" hidden="1">
      <c r="A465" s="241" t="s">
        <v>515</v>
      </c>
      <c r="B465" s="241"/>
      <c r="C465" s="242"/>
      <c r="D465" s="240"/>
    </row>
    <row r="466" spans="1:4" hidden="1">
      <c r="A466" s="241" t="s">
        <v>516</v>
      </c>
      <c r="B466" s="241"/>
      <c r="C466" s="242"/>
      <c r="D466" s="240"/>
    </row>
    <row r="467" spans="1:4" hidden="1">
      <c r="A467" s="241" t="s">
        <v>517</v>
      </c>
      <c r="B467" s="241"/>
      <c r="C467" s="242"/>
      <c r="D467" s="240"/>
    </row>
    <row r="468" spans="1:4" hidden="1">
      <c r="A468" s="241" t="s">
        <v>518</v>
      </c>
      <c r="B468" s="241"/>
      <c r="C468" s="242"/>
      <c r="D468" s="240"/>
    </row>
    <row r="469" spans="1:4" hidden="1">
      <c r="A469" s="241" t="s">
        <v>519</v>
      </c>
      <c r="B469" s="241"/>
      <c r="C469" s="242"/>
      <c r="D469" s="240"/>
    </row>
    <row r="470" spans="1:4" hidden="1">
      <c r="A470" s="241" t="s">
        <v>520</v>
      </c>
      <c r="B470" s="241"/>
      <c r="C470" s="242"/>
      <c r="D470" s="240"/>
    </row>
    <row r="471" spans="1:4" hidden="1">
      <c r="A471" s="241" t="s">
        <v>521</v>
      </c>
      <c r="B471" s="241"/>
      <c r="C471" s="242"/>
      <c r="D471" s="240"/>
    </row>
    <row r="472" spans="1:4" hidden="1">
      <c r="A472" s="241" t="s">
        <v>522</v>
      </c>
      <c r="B472" s="241"/>
      <c r="C472" s="242"/>
      <c r="D472" s="240"/>
    </row>
    <row r="473" spans="1:4" hidden="1">
      <c r="A473" s="243" t="s">
        <v>523</v>
      </c>
      <c r="B473" s="243"/>
      <c r="C473" s="244"/>
      <c r="D473" s="240"/>
    </row>
    <row r="474" spans="1:4" hidden="1">
      <c r="A474" s="562" t="s">
        <v>524</v>
      </c>
      <c r="B474" s="562"/>
      <c r="C474" s="413">
        <f t="shared" ref="C474" si="77">SUM(C475:C485)</f>
        <v>0</v>
      </c>
      <c r="D474" s="35"/>
    </row>
    <row r="475" spans="1:4" hidden="1">
      <c r="A475" s="563" t="s">
        <v>525</v>
      </c>
      <c r="B475" s="245"/>
      <c r="C475" s="242"/>
      <c r="D475" s="240"/>
    </row>
    <row r="476" spans="1:4" hidden="1">
      <c r="A476" s="241" t="s">
        <v>526</v>
      </c>
      <c r="B476" s="241"/>
      <c r="C476" s="242"/>
      <c r="D476" s="240"/>
    </row>
    <row r="477" spans="1:4" hidden="1">
      <c r="A477" s="241" t="s">
        <v>527</v>
      </c>
      <c r="B477" s="241"/>
      <c r="C477" s="242"/>
      <c r="D477" s="240"/>
    </row>
    <row r="478" spans="1:4" hidden="1">
      <c r="A478" s="241" t="s">
        <v>528</v>
      </c>
      <c r="B478" s="241"/>
      <c r="C478" s="242"/>
      <c r="D478" s="240"/>
    </row>
    <row r="479" spans="1:4" hidden="1">
      <c r="A479" s="241" t="s">
        <v>529</v>
      </c>
      <c r="B479" s="241"/>
      <c r="C479" s="242"/>
      <c r="D479" s="240"/>
    </row>
    <row r="480" spans="1:4" hidden="1">
      <c r="A480" s="241" t="s">
        <v>530</v>
      </c>
      <c r="B480" s="241"/>
      <c r="C480" s="242"/>
      <c r="D480" s="240"/>
    </row>
    <row r="481" spans="1:4" hidden="1">
      <c r="A481" s="241" t="s">
        <v>531</v>
      </c>
      <c r="B481" s="241"/>
      <c r="C481" s="242"/>
      <c r="D481" s="240"/>
    </row>
    <row r="482" spans="1:4" hidden="1">
      <c r="A482" s="241" t="s">
        <v>532</v>
      </c>
      <c r="B482" s="241"/>
      <c r="C482" s="242"/>
      <c r="D482" s="240"/>
    </row>
    <row r="483" spans="1:4" hidden="1">
      <c r="A483" s="241" t="s">
        <v>533</v>
      </c>
      <c r="B483" s="241"/>
      <c r="C483" s="242"/>
      <c r="D483" s="240"/>
    </row>
    <row r="484" spans="1:4" hidden="1">
      <c r="A484" s="241" t="s">
        <v>534</v>
      </c>
      <c r="B484" s="241"/>
      <c r="C484" s="242"/>
      <c r="D484" s="240"/>
    </row>
    <row r="485" spans="1:4" hidden="1">
      <c r="A485" s="243" t="s">
        <v>535</v>
      </c>
      <c r="B485" s="243"/>
      <c r="C485" s="244"/>
      <c r="D485" s="240"/>
    </row>
    <row r="486" spans="1:4" hidden="1">
      <c r="A486" s="562" t="s">
        <v>536</v>
      </c>
      <c r="B486" s="562"/>
      <c r="C486" s="413">
        <f t="shared" ref="C486" si="78">SUM(C487:C504)</f>
        <v>0</v>
      </c>
      <c r="D486" s="35"/>
    </row>
    <row r="487" spans="1:4" hidden="1">
      <c r="A487" s="563" t="s">
        <v>537</v>
      </c>
      <c r="B487" s="563"/>
      <c r="C487" s="564"/>
      <c r="D487" s="240"/>
    </row>
    <row r="488" spans="1:4" hidden="1">
      <c r="A488" s="241" t="s">
        <v>538</v>
      </c>
      <c r="B488" s="241"/>
      <c r="C488" s="242"/>
      <c r="D488" s="240"/>
    </row>
    <row r="489" spans="1:4" hidden="1">
      <c r="A489" s="241" t="s">
        <v>539</v>
      </c>
      <c r="B489" s="241"/>
      <c r="C489" s="242"/>
      <c r="D489" s="240"/>
    </row>
    <row r="490" spans="1:4" hidden="1">
      <c r="A490" s="241" t="s">
        <v>540</v>
      </c>
      <c r="B490" s="241"/>
      <c r="C490" s="242"/>
      <c r="D490" s="240"/>
    </row>
    <row r="491" spans="1:4" hidden="1">
      <c r="A491" s="241" t="s">
        <v>541</v>
      </c>
      <c r="B491" s="241"/>
      <c r="C491" s="242"/>
      <c r="D491" s="240"/>
    </row>
    <row r="492" spans="1:4" hidden="1">
      <c r="A492" s="241" t="s">
        <v>542</v>
      </c>
      <c r="B492" s="241"/>
      <c r="C492" s="242"/>
      <c r="D492" s="240"/>
    </row>
    <row r="493" spans="1:4" hidden="1">
      <c r="A493" s="241" t="s">
        <v>543</v>
      </c>
      <c r="B493" s="241"/>
      <c r="C493" s="242"/>
      <c r="D493" s="240"/>
    </row>
    <row r="494" spans="1:4" hidden="1">
      <c r="A494" s="241" t="s">
        <v>544</v>
      </c>
      <c r="B494" s="241"/>
      <c r="C494" s="242"/>
      <c r="D494" s="240"/>
    </row>
    <row r="495" spans="1:4" hidden="1">
      <c r="A495" s="241" t="s">
        <v>545</v>
      </c>
      <c r="B495" s="241"/>
      <c r="C495" s="242"/>
      <c r="D495" s="240"/>
    </row>
    <row r="496" spans="1:4" hidden="1">
      <c r="A496" s="241" t="s">
        <v>546</v>
      </c>
      <c r="B496" s="241"/>
      <c r="C496" s="242"/>
      <c r="D496" s="240"/>
    </row>
    <row r="497" spans="1:4" hidden="1">
      <c r="A497" s="241" t="s">
        <v>547</v>
      </c>
      <c r="B497" s="241"/>
      <c r="C497" s="242"/>
      <c r="D497" s="240"/>
    </row>
    <row r="498" spans="1:4" hidden="1">
      <c r="A498" s="241" t="s">
        <v>548</v>
      </c>
      <c r="B498" s="241"/>
      <c r="C498" s="242"/>
      <c r="D498" s="240"/>
    </row>
    <row r="499" spans="1:4" hidden="1">
      <c r="A499" s="241" t="s">
        <v>549</v>
      </c>
      <c r="B499" s="241"/>
      <c r="C499" s="242"/>
      <c r="D499" s="240"/>
    </row>
    <row r="500" spans="1:4" hidden="1">
      <c r="A500" s="241" t="s">
        <v>550</v>
      </c>
      <c r="B500" s="241"/>
      <c r="C500" s="242"/>
      <c r="D500" s="240"/>
    </row>
    <row r="501" spans="1:4" hidden="1">
      <c r="A501" s="241" t="s">
        <v>551</v>
      </c>
      <c r="B501" s="241"/>
      <c r="C501" s="242"/>
      <c r="D501" s="240"/>
    </row>
    <row r="502" spans="1:4" hidden="1">
      <c r="A502" s="241" t="s">
        <v>552</v>
      </c>
      <c r="B502" s="241"/>
      <c r="C502" s="242"/>
      <c r="D502" s="240"/>
    </row>
    <row r="503" spans="1:4" hidden="1">
      <c r="A503" s="241" t="s">
        <v>553</v>
      </c>
      <c r="B503" s="241"/>
      <c r="C503" s="242"/>
      <c r="D503" s="240"/>
    </row>
    <row r="504" spans="1:4" hidden="1">
      <c r="A504" s="243" t="s">
        <v>554</v>
      </c>
      <c r="B504" s="246"/>
      <c r="C504" s="242"/>
      <c r="D504" s="240"/>
    </row>
    <row r="505" spans="1:4" hidden="1">
      <c r="A505" s="562" t="s">
        <v>555</v>
      </c>
      <c r="B505" s="562"/>
      <c r="C505" s="413">
        <f t="shared" ref="C505" si="79">SUM(C506)</f>
        <v>0</v>
      </c>
      <c r="D505" s="35"/>
    </row>
    <row r="506" spans="1:4" hidden="1">
      <c r="A506" s="565" t="s">
        <v>556</v>
      </c>
      <c r="B506" s="565"/>
      <c r="C506" s="566"/>
      <c r="D506" s="240"/>
    </row>
    <row r="507" spans="1:4" hidden="1">
      <c r="A507" s="562" t="s">
        <v>557</v>
      </c>
      <c r="B507" s="562"/>
      <c r="C507" s="413">
        <f t="shared" ref="C507" si="80">SUM(C508:C520)</f>
        <v>0</v>
      </c>
      <c r="D507" s="35"/>
    </row>
    <row r="508" spans="1:4" hidden="1">
      <c r="A508" s="563" t="s">
        <v>558</v>
      </c>
      <c r="B508" s="245"/>
      <c r="C508" s="242"/>
      <c r="D508" s="240"/>
    </row>
    <row r="509" spans="1:4" hidden="1">
      <c r="A509" s="241" t="s">
        <v>559</v>
      </c>
      <c r="B509" s="241"/>
      <c r="C509" s="242"/>
      <c r="D509" s="240"/>
    </row>
    <row r="510" spans="1:4" hidden="1">
      <c r="A510" s="241" t="s">
        <v>560</v>
      </c>
      <c r="B510" s="241"/>
      <c r="C510" s="242"/>
      <c r="D510" s="240"/>
    </row>
    <row r="511" spans="1:4" hidden="1">
      <c r="A511" s="241" t="s">
        <v>561</v>
      </c>
      <c r="B511" s="241"/>
      <c r="C511" s="242"/>
      <c r="D511" s="240"/>
    </row>
    <row r="512" spans="1:4" hidden="1">
      <c r="A512" s="241" t="s">
        <v>562</v>
      </c>
      <c r="B512" s="241"/>
      <c r="C512" s="242"/>
      <c r="D512" s="240"/>
    </row>
    <row r="513" spans="1:4" hidden="1">
      <c r="A513" s="241" t="s">
        <v>563</v>
      </c>
      <c r="B513" s="241"/>
      <c r="C513" s="242"/>
      <c r="D513" s="240"/>
    </row>
    <row r="514" spans="1:4" hidden="1">
      <c r="A514" s="241" t="s">
        <v>564</v>
      </c>
      <c r="B514" s="241"/>
      <c r="C514" s="242"/>
      <c r="D514" s="240"/>
    </row>
    <row r="515" spans="1:4" hidden="1">
      <c r="A515" s="241" t="s">
        <v>565</v>
      </c>
      <c r="B515" s="241"/>
      <c r="C515" s="242"/>
      <c r="D515" s="240"/>
    </row>
    <row r="516" spans="1:4" hidden="1">
      <c r="A516" s="241" t="s">
        <v>566</v>
      </c>
      <c r="B516" s="241"/>
      <c r="C516" s="242"/>
      <c r="D516" s="240"/>
    </row>
    <row r="517" spans="1:4" hidden="1">
      <c r="A517" s="241" t="s">
        <v>567</v>
      </c>
      <c r="B517" s="241"/>
      <c r="C517" s="242"/>
      <c r="D517" s="240"/>
    </row>
    <row r="518" spans="1:4" hidden="1">
      <c r="A518" s="241" t="s">
        <v>568</v>
      </c>
      <c r="B518" s="241"/>
      <c r="C518" s="242"/>
      <c r="D518" s="240"/>
    </row>
    <row r="519" spans="1:4" hidden="1">
      <c r="A519" s="241" t="s">
        <v>569</v>
      </c>
      <c r="B519" s="241"/>
      <c r="C519" s="242"/>
      <c r="D519" s="240"/>
    </row>
    <row r="520" spans="1:4" hidden="1">
      <c r="A520" s="243" t="s">
        <v>570</v>
      </c>
      <c r="B520" s="243"/>
      <c r="C520" s="244"/>
      <c r="D520" s="240"/>
    </row>
    <row r="521" spans="1:4" hidden="1">
      <c r="A521" s="562" t="s">
        <v>571</v>
      </c>
      <c r="B521" s="562"/>
      <c r="C521" s="413">
        <f t="shared" ref="C521" si="81">SUM(C522:C528)</f>
        <v>0</v>
      </c>
      <c r="D521" s="35"/>
    </row>
    <row r="522" spans="1:4" hidden="1">
      <c r="A522" s="563" t="s">
        <v>572</v>
      </c>
      <c r="B522" s="245"/>
      <c r="C522" s="242"/>
      <c r="D522" s="240"/>
    </row>
    <row r="523" spans="1:4" hidden="1">
      <c r="A523" s="241" t="s">
        <v>573</v>
      </c>
      <c r="B523" s="241"/>
      <c r="C523" s="242"/>
      <c r="D523" s="240"/>
    </row>
    <row r="524" spans="1:4" hidden="1">
      <c r="A524" s="241" t="s">
        <v>574</v>
      </c>
      <c r="B524" s="241"/>
      <c r="C524" s="242"/>
      <c r="D524" s="240"/>
    </row>
    <row r="525" spans="1:4" hidden="1">
      <c r="A525" s="241" t="s">
        <v>575</v>
      </c>
      <c r="B525" s="241"/>
      <c r="C525" s="242"/>
      <c r="D525" s="240"/>
    </row>
    <row r="526" spans="1:4" hidden="1">
      <c r="A526" s="241" t="s">
        <v>576</v>
      </c>
      <c r="B526" s="241"/>
      <c r="C526" s="242"/>
      <c r="D526" s="240"/>
    </row>
    <row r="527" spans="1:4" hidden="1">
      <c r="A527" s="241" t="s">
        <v>577</v>
      </c>
      <c r="B527" s="241"/>
      <c r="C527" s="242"/>
      <c r="D527" s="240"/>
    </row>
    <row r="528" spans="1:4" hidden="1">
      <c r="A528" s="243" t="s">
        <v>578</v>
      </c>
      <c r="B528" s="246"/>
      <c r="C528" s="242"/>
      <c r="D528" s="240"/>
    </row>
    <row r="529" spans="1:4" hidden="1">
      <c r="A529" s="562" t="s">
        <v>579</v>
      </c>
      <c r="B529" s="562"/>
      <c r="C529" s="413">
        <f t="shared" ref="C529" si="82">SUM(C530:C539)</f>
        <v>0</v>
      </c>
      <c r="D529" s="35"/>
    </row>
    <row r="530" spans="1:4" hidden="1">
      <c r="A530" s="563" t="s">
        <v>580</v>
      </c>
      <c r="B530" s="563"/>
      <c r="C530" s="564"/>
      <c r="D530" s="240"/>
    </row>
    <row r="531" spans="1:4" hidden="1">
      <c r="A531" s="241" t="s">
        <v>581</v>
      </c>
      <c r="B531" s="241"/>
      <c r="C531" s="242"/>
      <c r="D531" s="240"/>
    </row>
    <row r="532" spans="1:4" hidden="1">
      <c r="A532" s="241" t="s">
        <v>582</v>
      </c>
      <c r="B532" s="241"/>
      <c r="C532" s="242"/>
      <c r="D532" s="240"/>
    </row>
    <row r="533" spans="1:4" hidden="1">
      <c r="A533" s="241" t="s">
        <v>583</v>
      </c>
      <c r="B533" s="241"/>
      <c r="C533" s="242"/>
      <c r="D533" s="240"/>
    </row>
    <row r="534" spans="1:4" hidden="1">
      <c r="A534" s="241" t="s">
        <v>584</v>
      </c>
      <c r="B534" s="241"/>
      <c r="C534" s="242"/>
      <c r="D534" s="240"/>
    </row>
    <row r="535" spans="1:4" hidden="1">
      <c r="A535" s="241" t="s">
        <v>585</v>
      </c>
      <c r="B535" s="241"/>
      <c r="C535" s="242"/>
      <c r="D535" s="240"/>
    </row>
    <row r="536" spans="1:4" hidden="1">
      <c r="A536" s="241" t="s">
        <v>586</v>
      </c>
      <c r="B536" s="241"/>
      <c r="C536" s="242"/>
      <c r="D536" s="240"/>
    </row>
    <row r="537" spans="1:4" hidden="1">
      <c r="A537" s="241" t="s">
        <v>587</v>
      </c>
      <c r="B537" s="241"/>
      <c r="C537" s="242"/>
      <c r="D537" s="240"/>
    </row>
    <row r="538" spans="1:4" hidden="1">
      <c r="A538" s="241" t="s">
        <v>588</v>
      </c>
      <c r="B538" s="241"/>
      <c r="C538" s="242"/>
      <c r="D538" s="240"/>
    </row>
    <row r="539" spans="1:4" hidden="1">
      <c r="A539" s="243" t="s">
        <v>589</v>
      </c>
      <c r="B539" s="246"/>
      <c r="C539" s="242"/>
      <c r="D539" s="240"/>
    </row>
    <row r="540" spans="1:4" hidden="1">
      <c r="A540" s="562" t="s">
        <v>590</v>
      </c>
      <c r="B540" s="562"/>
      <c r="C540" s="413">
        <f t="shared" ref="C540" si="83">SUM(C541:C548)</f>
        <v>0</v>
      </c>
      <c r="D540" s="35"/>
    </row>
    <row r="541" spans="1:4" hidden="1">
      <c r="A541" s="563" t="s">
        <v>591</v>
      </c>
      <c r="B541" s="245"/>
      <c r="C541" s="242"/>
      <c r="D541" s="240"/>
    </row>
    <row r="542" spans="1:4" hidden="1">
      <c r="A542" s="241" t="s">
        <v>592</v>
      </c>
      <c r="B542" s="241"/>
      <c r="C542" s="242"/>
      <c r="D542" s="240"/>
    </row>
    <row r="543" spans="1:4" hidden="1">
      <c r="A543" s="241" t="s">
        <v>593</v>
      </c>
      <c r="B543" s="241"/>
      <c r="C543" s="242"/>
      <c r="D543" s="240"/>
    </row>
    <row r="544" spans="1:4" hidden="1">
      <c r="A544" s="241" t="s">
        <v>594</v>
      </c>
      <c r="B544" s="241"/>
      <c r="C544" s="242"/>
      <c r="D544" s="240"/>
    </row>
    <row r="545" spans="1:4" hidden="1">
      <c r="A545" s="241" t="s">
        <v>595</v>
      </c>
      <c r="B545" s="241"/>
      <c r="C545" s="242"/>
      <c r="D545" s="240"/>
    </row>
    <row r="546" spans="1:4" hidden="1">
      <c r="A546" s="241" t="s">
        <v>596</v>
      </c>
      <c r="B546" s="241"/>
      <c r="C546" s="242"/>
      <c r="D546" s="240"/>
    </row>
    <row r="547" spans="1:4" hidden="1">
      <c r="A547" s="241" t="s">
        <v>597</v>
      </c>
      <c r="B547" s="241"/>
      <c r="C547" s="242"/>
      <c r="D547" s="240"/>
    </row>
    <row r="548" spans="1:4" hidden="1">
      <c r="A548" s="243" t="s">
        <v>598</v>
      </c>
      <c r="B548" s="243"/>
      <c r="C548" s="244"/>
      <c r="D548" s="240"/>
    </row>
    <row r="549" spans="1:4" hidden="1">
      <c r="A549" s="562" t="s">
        <v>599</v>
      </c>
      <c r="B549" s="562"/>
      <c r="C549" s="413">
        <f>SUM(C550:C553)</f>
        <v>0</v>
      </c>
      <c r="D549" s="35"/>
    </row>
    <row r="550" spans="1:4" hidden="1">
      <c r="A550" s="563" t="s">
        <v>600</v>
      </c>
      <c r="B550" s="563"/>
      <c r="C550" s="564"/>
      <c r="D550" s="240"/>
    </row>
    <row r="551" spans="1:4" hidden="1">
      <c r="A551" s="241" t="s">
        <v>601</v>
      </c>
      <c r="B551" s="241"/>
      <c r="C551" s="242"/>
      <c r="D551" s="240"/>
    </row>
    <row r="552" spans="1:4" hidden="1">
      <c r="A552" s="246" t="s">
        <v>602</v>
      </c>
      <c r="B552" s="246"/>
      <c r="C552" s="247"/>
      <c r="D552" s="240"/>
    </row>
    <row r="553" spans="1:4" hidden="1">
      <c r="A553" s="243" t="s">
        <v>603</v>
      </c>
      <c r="B553" s="243"/>
      <c r="C553" s="244"/>
      <c r="D553" s="240"/>
    </row>
    <row r="554" spans="1:4" hidden="1">
      <c r="A554" s="248" t="s">
        <v>604</v>
      </c>
      <c r="B554" s="248"/>
      <c r="C554" s="3">
        <f t="shared" ref="C554" si="84">SUM(C555)</f>
        <v>0</v>
      </c>
      <c r="D554" s="35"/>
    </row>
    <row r="555" spans="1:4" hidden="1">
      <c r="A555" s="565" t="s">
        <v>605</v>
      </c>
      <c r="B555" s="565"/>
      <c r="C555" s="566"/>
      <c r="D555" s="240"/>
    </row>
    <row r="556" spans="1:4" hidden="1">
      <c r="A556" s="562" t="s">
        <v>606</v>
      </c>
      <c r="B556" s="562"/>
      <c r="C556" s="413">
        <f t="shared" ref="C556" si="85">SUM(C557:C558)</f>
        <v>0</v>
      </c>
      <c r="D556" s="35"/>
    </row>
    <row r="557" spans="1:4" hidden="1">
      <c r="A557" s="563" t="s">
        <v>607</v>
      </c>
      <c r="B557" s="563"/>
      <c r="C557" s="564"/>
      <c r="D557" s="240"/>
    </row>
    <row r="558" spans="1:4" hidden="1">
      <c r="A558" s="243" t="s">
        <v>608</v>
      </c>
      <c r="B558" s="243"/>
      <c r="C558" s="244"/>
      <c r="D558" s="240"/>
    </row>
    <row r="559" spans="1:4" hidden="1">
      <c r="A559" s="562" t="s">
        <v>609</v>
      </c>
      <c r="B559" s="562"/>
      <c r="C559" s="413">
        <f t="shared" ref="C559" si="86">SUM(C560:C561)</f>
        <v>0</v>
      </c>
      <c r="D559" s="35"/>
    </row>
    <row r="560" spans="1:4" hidden="1">
      <c r="A560" s="563" t="s">
        <v>610</v>
      </c>
      <c r="B560" s="563"/>
      <c r="C560" s="564"/>
      <c r="D560" s="240"/>
    </row>
    <row r="561" spans="1:4" hidden="1">
      <c r="A561" s="243" t="s">
        <v>611</v>
      </c>
      <c r="B561" s="243"/>
      <c r="C561" s="244"/>
      <c r="D561" s="240"/>
    </row>
    <row r="562" spans="1:4" hidden="1">
      <c r="A562" s="562" t="s">
        <v>612</v>
      </c>
      <c r="B562" s="562"/>
      <c r="C562" s="413">
        <f t="shared" ref="C562" si="87">SUM(C563:C564)</f>
        <v>0</v>
      </c>
      <c r="D562" s="35"/>
    </row>
    <row r="563" spans="1:4" hidden="1">
      <c r="A563" s="563" t="s">
        <v>613</v>
      </c>
      <c r="B563" s="245"/>
      <c r="C563" s="242"/>
      <c r="D563" s="240"/>
    </row>
    <row r="564" spans="1:4" hidden="1">
      <c r="A564" s="243" t="s">
        <v>614</v>
      </c>
      <c r="B564" s="243"/>
      <c r="C564" s="244"/>
      <c r="D564" s="240"/>
    </row>
    <row r="565" spans="1:4" hidden="1">
      <c r="A565" s="562" t="s">
        <v>615</v>
      </c>
      <c r="B565" s="562"/>
      <c r="C565" s="413">
        <f t="shared" ref="C565" si="88">C566</f>
        <v>0</v>
      </c>
      <c r="D565" s="35"/>
    </row>
    <row r="566" spans="1:4" hidden="1">
      <c r="A566" s="565" t="s">
        <v>616</v>
      </c>
      <c r="B566" s="249"/>
      <c r="C566" s="247"/>
      <c r="D566" s="240"/>
    </row>
    <row r="567" spans="1:4" hidden="1">
      <c r="A567" s="562" t="s">
        <v>617</v>
      </c>
      <c r="B567" s="562"/>
      <c r="C567" s="413">
        <f t="shared" ref="C567" si="89">C568</f>
        <v>0</v>
      </c>
      <c r="D567" s="35"/>
    </row>
    <row r="568" spans="1:4" hidden="1">
      <c r="A568" s="565" t="s">
        <v>618</v>
      </c>
      <c r="B568" s="565"/>
      <c r="C568" s="566"/>
      <c r="D568" s="240"/>
    </row>
    <row r="569" spans="1:4" hidden="1">
      <c r="A569" s="562" t="s">
        <v>619</v>
      </c>
      <c r="B569" s="562"/>
      <c r="C569" s="413">
        <f t="shared" ref="C569" si="90">C570</f>
        <v>0</v>
      </c>
      <c r="D569" s="35"/>
    </row>
    <row r="570" spans="1:4" hidden="1">
      <c r="A570" s="565" t="s">
        <v>620</v>
      </c>
      <c r="B570" s="249"/>
      <c r="C570" s="242"/>
      <c r="D570" s="240"/>
    </row>
    <row r="571" spans="1:4" hidden="1">
      <c r="A571" s="562" t="s">
        <v>621</v>
      </c>
      <c r="B571" s="562"/>
      <c r="C571" s="413">
        <f t="shared" ref="C571" si="91">C572</f>
        <v>0</v>
      </c>
      <c r="D571" s="35"/>
    </row>
    <row r="572" spans="1:4" hidden="1">
      <c r="A572" s="565" t="s">
        <v>622</v>
      </c>
      <c r="B572" s="565"/>
      <c r="C572" s="566"/>
      <c r="D572" s="240"/>
    </row>
    <row r="573" spans="1:4" hidden="1">
      <c r="A573" s="562" t="s">
        <v>623</v>
      </c>
      <c r="B573" s="562"/>
      <c r="C573" s="413">
        <f t="shared" ref="C573" si="92">C574</f>
        <v>0</v>
      </c>
      <c r="D573" s="35"/>
    </row>
    <row r="574" spans="1:4" hidden="1">
      <c r="A574" s="565" t="s">
        <v>624</v>
      </c>
      <c r="B574" s="565"/>
      <c r="C574" s="566"/>
      <c r="D574" s="240"/>
    </row>
    <row r="575" spans="1:4" hidden="1">
      <c r="A575" s="562" t="s">
        <v>625</v>
      </c>
      <c r="B575" s="562"/>
      <c r="C575" s="413">
        <f t="shared" ref="C575" si="93">SUM(C576:C578)</f>
        <v>0</v>
      </c>
      <c r="D575" s="35"/>
    </row>
    <row r="576" spans="1:4" hidden="1">
      <c r="A576" s="563" t="s">
        <v>626</v>
      </c>
      <c r="B576" s="563"/>
      <c r="C576" s="564"/>
      <c r="D576" s="240"/>
    </row>
    <row r="577" spans="1:4" hidden="1">
      <c r="A577" s="241" t="s">
        <v>627</v>
      </c>
      <c r="B577" s="241"/>
      <c r="C577" s="242"/>
      <c r="D577" s="240"/>
    </row>
    <row r="578" spans="1:4" hidden="1">
      <c r="A578" s="243" t="s">
        <v>628</v>
      </c>
      <c r="B578" s="243"/>
      <c r="C578" s="244"/>
      <c r="D578" s="240"/>
    </row>
    <row r="579" spans="1:4" hidden="1">
      <c r="A579" s="562" t="s">
        <v>629</v>
      </c>
      <c r="B579" s="562"/>
      <c r="C579" s="413">
        <f t="shared" ref="C579" si="94">SUM(C580:C581)</f>
        <v>0</v>
      </c>
      <c r="D579" s="35"/>
    </row>
    <row r="580" spans="1:4" hidden="1">
      <c r="A580" s="563" t="s">
        <v>630</v>
      </c>
      <c r="B580" s="563"/>
      <c r="C580" s="564"/>
      <c r="D580" s="240"/>
    </row>
    <row r="581" spans="1:4" hidden="1">
      <c r="A581" s="243" t="s">
        <v>631</v>
      </c>
      <c r="B581" s="243"/>
      <c r="C581" s="244"/>
      <c r="D581" s="240"/>
    </row>
    <row r="582" spans="1:4" hidden="1">
      <c r="A582" s="562" t="s">
        <v>632</v>
      </c>
      <c r="B582" s="562"/>
      <c r="C582" s="413">
        <f t="shared" ref="C582" si="95">SUM(C583:C584)</f>
        <v>0</v>
      </c>
      <c r="D582" s="35"/>
    </row>
    <row r="583" spans="1:4" hidden="1">
      <c r="A583" s="563" t="s">
        <v>633</v>
      </c>
      <c r="B583" s="563"/>
      <c r="C583" s="564"/>
      <c r="D583" s="240"/>
    </row>
    <row r="584" spans="1:4" hidden="1">
      <c r="A584" s="243" t="s">
        <v>634</v>
      </c>
      <c r="B584" s="243"/>
      <c r="C584" s="244"/>
      <c r="D584" s="240"/>
    </row>
    <row r="585" spans="1:4" hidden="1">
      <c r="A585" s="562" t="s">
        <v>635</v>
      </c>
      <c r="B585" s="562"/>
      <c r="C585" s="413">
        <f t="shared" ref="C585" si="96">C586</f>
        <v>0</v>
      </c>
      <c r="D585" s="35"/>
    </row>
    <row r="586" spans="1:4" hidden="1">
      <c r="A586" s="565" t="s">
        <v>636</v>
      </c>
      <c r="B586" s="565"/>
      <c r="C586" s="566"/>
      <c r="D586" s="240"/>
    </row>
    <row r="587" spans="1:4" hidden="1">
      <c r="A587" s="562" t="s">
        <v>637</v>
      </c>
      <c r="B587" s="562"/>
      <c r="C587" s="413">
        <f t="shared" ref="C587" si="97">SUM(C588:C594)</f>
        <v>0</v>
      </c>
      <c r="D587" s="35"/>
    </row>
    <row r="588" spans="1:4" hidden="1">
      <c r="A588" s="563" t="s">
        <v>638</v>
      </c>
      <c r="B588" s="563"/>
      <c r="C588" s="564"/>
      <c r="D588" s="240"/>
    </row>
    <row r="589" spans="1:4" hidden="1">
      <c r="A589" s="241" t="s">
        <v>639</v>
      </c>
      <c r="B589" s="241"/>
      <c r="C589" s="242"/>
      <c r="D589" s="240"/>
    </row>
    <row r="590" spans="1:4" hidden="1">
      <c r="A590" s="241" t="s">
        <v>640</v>
      </c>
      <c r="B590" s="241"/>
      <c r="C590" s="242"/>
      <c r="D590" s="240"/>
    </row>
    <row r="591" spans="1:4" hidden="1">
      <c r="A591" s="241" t="s">
        <v>641</v>
      </c>
      <c r="B591" s="241"/>
      <c r="C591" s="242"/>
      <c r="D591" s="240"/>
    </row>
    <row r="592" spans="1:4" hidden="1">
      <c r="A592" s="241" t="s">
        <v>642</v>
      </c>
      <c r="B592" s="241"/>
      <c r="C592" s="242"/>
      <c r="D592" s="240"/>
    </row>
    <row r="593" spans="1:4" hidden="1">
      <c r="A593" s="241" t="s">
        <v>643</v>
      </c>
      <c r="B593" s="241"/>
      <c r="C593" s="242"/>
      <c r="D593" s="240"/>
    </row>
    <row r="594" spans="1:4" hidden="1">
      <c r="A594" s="243" t="s">
        <v>644</v>
      </c>
      <c r="B594" s="243"/>
      <c r="C594" s="244"/>
      <c r="D594" s="240"/>
    </row>
    <row r="595" spans="1:4" hidden="1">
      <c r="A595" s="562" t="s">
        <v>645</v>
      </c>
      <c r="B595" s="562"/>
      <c r="C595" s="413">
        <f t="shared" ref="C595" si="98">C596</f>
        <v>0</v>
      </c>
      <c r="D595" s="35"/>
    </row>
    <row r="596" spans="1:4" hidden="1">
      <c r="A596" s="565" t="s">
        <v>646</v>
      </c>
      <c r="B596" s="565"/>
      <c r="C596" s="566"/>
      <c r="D596" s="240"/>
    </row>
    <row r="597" spans="1:4" hidden="1">
      <c r="A597" s="562" t="s">
        <v>647</v>
      </c>
      <c r="B597" s="562"/>
      <c r="C597" s="413">
        <f t="shared" ref="C597" si="99">SUM(C598:C604)</f>
        <v>0</v>
      </c>
      <c r="D597" s="35"/>
    </row>
    <row r="598" spans="1:4" hidden="1">
      <c r="A598" s="563" t="s">
        <v>648</v>
      </c>
      <c r="B598" s="563"/>
      <c r="C598" s="564"/>
      <c r="D598" s="240"/>
    </row>
    <row r="599" spans="1:4" hidden="1">
      <c r="A599" s="241" t="s">
        <v>649</v>
      </c>
      <c r="B599" s="241"/>
      <c r="C599" s="242"/>
      <c r="D599" s="240"/>
    </row>
    <row r="600" spans="1:4" hidden="1">
      <c r="A600" s="241" t="s">
        <v>650</v>
      </c>
      <c r="B600" s="241"/>
      <c r="C600" s="242"/>
      <c r="D600" s="240"/>
    </row>
    <row r="601" spans="1:4" hidden="1">
      <c r="A601" s="241" t="s">
        <v>651</v>
      </c>
      <c r="B601" s="241"/>
      <c r="C601" s="242"/>
      <c r="D601" s="240"/>
    </row>
    <row r="602" spans="1:4" hidden="1">
      <c r="A602" s="241" t="s">
        <v>652</v>
      </c>
      <c r="B602" s="241"/>
      <c r="C602" s="242"/>
      <c r="D602" s="240"/>
    </row>
    <row r="603" spans="1:4" hidden="1">
      <c r="A603" s="241" t="s">
        <v>653</v>
      </c>
      <c r="B603" s="241"/>
      <c r="C603" s="242"/>
      <c r="D603" s="240"/>
    </row>
    <row r="604" spans="1:4" hidden="1">
      <c r="A604" s="250" t="s">
        <v>654</v>
      </c>
      <c r="B604" s="250"/>
      <c r="C604" s="244"/>
      <c r="D604" s="240"/>
    </row>
    <row r="605" spans="1:4" hidden="1">
      <c r="A605" s="567" t="s">
        <v>655</v>
      </c>
      <c r="B605" s="567"/>
      <c r="C605" s="413">
        <f>C606+C613</f>
        <v>0</v>
      </c>
      <c r="D605" s="35"/>
    </row>
    <row r="606" spans="1:4" hidden="1">
      <c r="A606" s="560" t="s">
        <v>656</v>
      </c>
      <c r="B606" s="560"/>
      <c r="C606" s="413">
        <f>C607+C609+C611</f>
        <v>0</v>
      </c>
      <c r="D606" s="35"/>
    </row>
    <row r="607" spans="1:4" hidden="1">
      <c r="A607" s="561" t="s">
        <v>657</v>
      </c>
      <c r="B607" s="561"/>
      <c r="C607" s="413">
        <f t="shared" ref="C607" si="100">SUM(C608)</f>
        <v>0</v>
      </c>
      <c r="D607" s="35"/>
    </row>
    <row r="608" spans="1:4" hidden="1">
      <c r="A608" s="568" t="s">
        <v>658</v>
      </c>
      <c r="B608" s="251"/>
      <c r="C608" s="242"/>
      <c r="D608" s="240"/>
    </row>
    <row r="609" spans="1:4" hidden="1">
      <c r="A609" s="562" t="s">
        <v>659</v>
      </c>
      <c r="B609" s="562"/>
      <c r="C609" s="413">
        <f t="shared" ref="C609" si="101">SUM(C610)</f>
        <v>0</v>
      </c>
      <c r="D609" s="35"/>
    </row>
    <row r="610" spans="1:4" hidden="1">
      <c r="A610" s="568" t="s">
        <v>660</v>
      </c>
      <c r="B610" s="251"/>
      <c r="C610" s="242"/>
      <c r="D610" s="240"/>
    </row>
    <row r="611" spans="1:4" hidden="1">
      <c r="A611" s="562" t="s">
        <v>661</v>
      </c>
      <c r="B611" s="562"/>
      <c r="C611" s="413">
        <f t="shared" ref="C611" si="102">SUM(C612)</f>
        <v>0</v>
      </c>
      <c r="D611" s="35"/>
    </row>
    <row r="612" spans="1:4" hidden="1">
      <c r="A612" s="568" t="s">
        <v>662</v>
      </c>
      <c r="B612" s="568"/>
      <c r="C612" s="566"/>
      <c r="D612" s="240"/>
    </row>
    <row r="613" spans="1:4" hidden="1">
      <c r="A613" s="560" t="s">
        <v>663</v>
      </c>
      <c r="B613" s="560"/>
      <c r="C613" s="413">
        <f>C614+C623+C627+C638+C647+C654+C663+C665+C675+C686+C693+C696+C700+C702+C705+C707+C710+C713+C715+C719+C721+C723+C725+C730+C733+C736+C738+C746</f>
        <v>0</v>
      </c>
      <c r="D613" s="35"/>
    </row>
    <row r="614" spans="1:4" hidden="1">
      <c r="A614" s="561" t="s">
        <v>664</v>
      </c>
      <c r="B614" s="561"/>
      <c r="C614" s="413">
        <f t="shared" ref="C614" si="103">SUM(C615:C622)</f>
        <v>0</v>
      </c>
      <c r="D614" s="35"/>
    </row>
    <row r="615" spans="1:4" hidden="1">
      <c r="A615" s="569" t="s">
        <v>665</v>
      </c>
      <c r="B615" s="252"/>
      <c r="C615" s="242"/>
      <c r="D615" s="240"/>
    </row>
    <row r="616" spans="1:4" hidden="1">
      <c r="A616" s="253" t="s">
        <v>666</v>
      </c>
      <c r="B616" s="253"/>
      <c r="C616" s="242"/>
      <c r="D616" s="240"/>
    </row>
    <row r="617" spans="1:4" hidden="1">
      <c r="A617" s="253" t="s">
        <v>667</v>
      </c>
      <c r="B617" s="253"/>
      <c r="C617" s="242"/>
      <c r="D617" s="240"/>
    </row>
    <row r="618" spans="1:4" hidden="1">
      <c r="A618" s="253" t="s">
        <v>668</v>
      </c>
      <c r="B618" s="253"/>
      <c r="C618" s="242"/>
      <c r="D618" s="240"/>
    </row>
    <row r="619" spans="1:4" hidden="1">
      <c r="A619" s="253" t="s">
        <v>669</v>
      </c>
      <c r="B619" s="253"/>
      <c r="C619" s="242"/>
      <c r="D619" s="240"/>
    </row>
    <row r="620" spans="1:4" hidden="1">
      <c r="A620" s="253" t="s">
        <v>670</v>
      </c>
      <c r="B620" s="253"/>
      <c r="C620" s="242"/>
      <c r="D620" s="240"/>
    </row>
    <row r="621" spans="1:4" hidden="1">
      <c r="A621" s="253" t="s">
        <v>671</v>
      </c>
      <c r="B621" s="253"/>
      <c r="C621" s="242"/>
      <c r="D621" s="240"/>
    </row>
    <row r="622" spans="1:4" hidden="1">
      <c r="A622" s="254" t="s">
        <v>672</v>
      </c>
      <c r="B622" s="255"/>
      <c r="C622" s="242"/>
      <c r="D622" s="240"/>
    </row>
    <row r="623" spans="1:4" hidden="1">
      <c r="A623" s="561" t="s">
        <v>673</v>
      </c>
      <c r="B623" s="561"/>
      <c r="C623" s="413">
        <f t="shared" ref="C623" si="104">SUM(C624:C626)</f>
        <v>0</v>
      </c>
      <c r="D623" s="35"/>
    </row>
    <row r="624" spans="1:4" hidden="1">
      <c r="A624" s="569" t="s">
        <v>674</v>
      </c>
      <c r="B624" s="570"/>
      <c r="C624" s="571"/>
      <c r="D624" s="256"/>
    </row>
    <row r="625" spans="1:4" hidden="1">
      <c r="A625" s="253" t="s">
        <v>675</v>
      </c>
      <c r="B625" s="251"/>
      <c r="C625" s="257"/>
      <c r="D625" s="256"/>
    </row>
    <row r="626" spans="1:4" hidden="1">
      <c r="A626" s="254" t="s">
        <v>676</v>
      </c>
      <c r="B626" s="258"/>
      <c r="C626" s="259"/>
      <c r="D626" s="256"/>
    </row>
    <row r="627" spans="1:4" hidden="1">
      <c r="A627" s="561" t="s">
        <v>677</v>
      </c>
      <c r="B627" s="561"/>
      <c r="C627" s="413">
        <f t="shared" ref="C627" si="105">SUM(C628:C637)</f>
        <v>0</v>
      </c>
      <c r="D627" s="35"/>
    </row>
    <row r="628" spans="1:4" hidden="1">
      <c r="A628" s="569" t="s">
        <v>678</v>
      </c>
      <c r="B628" s="251"/>
      <c r="C628" s="257"/>
      <c r="D628" s="256"/>
    </row>
    <row r="629" spans="1:4" hidden="1">
      <c r="A629" s="253" t="s">
        <v>679</v>
      </c>
      <c r="B629" s="251"/>
      <c r="C629" s="257"/>
      <c r="D629" s="256"/>
    </row>
    <row r="630" spans="1:4" hidden="1">
      <c r="A630" s="253" t="s">
        <v>680</v>
      </c>
      <c r="B630" s="251"/>
      <c r="C630" s="257"/>
      <c r="D630" s="256"/>
    </row>
    <row r="631" spans="1:4" hidden="1">
      <c r="A631" s="253" t="s">
        <v>681</v>
      </c>
      <c r="B631" s="251"/>
      <c r="C631" s="257"/>
      <c r="D631" s="256"/>
    </row>
    <row r="632" spans="1:4" hidden="1">
      <c r="A632" s="253" t="s">
        <v>682</v>
      </c>
      <c r="B632" s="251"/>
      <c r="C632" s="257"/>
      <c r="D632" s="256"/>
    </row>
    <row r="633" spans="1:4" hidden="1">
      <c r="A633" s="253" t="s">
        <v>683</v>
      </c>
      <c r="B633" s="251"/>
      <c r="C633" s="257"/>
      <c r="D633" s="256"/>
    </row>
    <row r="634" spans="1:4" hidden="1">
      <c r="A634" s="253" t="s">
        <v>684</v>
      </c>
      <c r="B634" s="251"/>
      <c r="C634" s="257"/>
      <c r="D634" s="256"/>
    </row>
    <row r="635" spans="1:4" hidden="1">
      <c r="A635" s="253" t="s">
        <v>685</v>
      </c>
      <c r="B635" s="251"/>
      <c r="C635" s="257"/>
      <c r="D635" s="256"/>
    </row>
    <row r="636" spans="1:4" hidden="1">
      <c r="A636" s="253" t="s">
        <v>686</v>
      </c>
      <c r="B636" s="251"/>
      <c r="C636" s="257"/>
      <c r="D636" s="256"/>
    </row>
    <row r="637" spans="1:4" hidden="1">
      <c r="A637" s="254" t="s">
        <v>687</v>
      </c>
      <c r="B637" s="254"/>
      <c r="C637" s="244"/>
      <c r="D637" s="240"/>
    </row>
    <row r="638" spans="1:4" hidden="1">
      <c r="A638" s="561" t="s">
        <v>688</v>
      </c>
      <c r="B638" s="561"/>
      <c r="C638" s="413">
        <f t="shared" ref="C638" si="106">SUM(C639:C646)</f>
        <v>0</v>
      </c>
      <c r="D638" s="35"/>
    </row>
    <row r="639" spans="1:4" hidden="1">
      <c r="A639" s="569" t="s">
        <v>689</v>
      </c>
      <c r="B639" s="570"/>
      <c r="C639" s="571"/>
      <c r="D639" s="256"/>
    </row>
    <row r="640" spans="1:4" hidden="1">
      <c r="A640" s="253" t="s">
        <v>690</v>
      </c>
      <c r="B640" s="253"/>
      <c r="C640" s="242"/>
      <c r="D640" s="240"/>
    </row>
    <row r="641" spans="1:4" hidden="1">
      <c r="A641" s="253" t="s">
        <v>691</v>
      </c>
      <c r="B641" s="253"/>
      <c r="C641" s="242"/>
      <c r="D641" s="240"/>
    </row>
    <row r="642" spans="1:4" hidden="1">
      <c r="A642" s="253" t="s">
        <v>692</v>
      </c>
      <c r="B642" s="253"/>
      <c r="C642" s="242"/>
      <c r="D642" s="240"/>
    </row>
    <row r="643" spans="1:4" hidden="1">
      <c r="A643" s="253" t="s">
        <v>693</v>
      </c>
      <c r="B643" s="253"/>
      <c r="C643" s="242"/>
      <c r="D643" s="240"/>
    </row>
    <row r="644" spans="1:4" hidden="1">
      <c r="A644" s="253" t="s">
        <v>694</v>
      </c>
      <c r="B644" s="251"/>
      <c r="C644" s="257"/>
      <c r="D644" s="256"/>
    </row>
    <row r="645" spans="1:4" hidden="1">
      <c r="A645" s="253" t="s">
        <v>695</v>
      </c>
      <c r="B645" s="251"/>
      <c r="C645" s="257"/>
      <c r="D645" s="256"/>
    </row>
    <row r="646" spans="1:4" hidden="1">
      <c r="A646" s="254" t="s">
        <v>696</v>
      </c>
      <c r="B646" s="254"/>
      <c r="C646" s="244"/>
      <c r="D646" s="240"/>
    </row>
    <row r="647" spans="1:4" hidden="1">
      <c r="A647" s="561" t="s">
        <v>697</v>
      </c>
      <c r="B647" s="561"/>
      <c r="C647" s="413">
        <f t="shared" ref="C647" si="107">SUM(C648:C653)</f>
        <v>0</v>
      </c>
      <c r="D647" s="35"/>
    </row>
    <row r="648" spans="1:4" hidden="1">
      <c r="A648" s="569" t="s">
        <v>698</v>
      </c>
      <c r="B648" s="569"/>
      <c r="C648" s="564"/>
      <c r="D648" s="240"/>
    </row>
    <row r="649" spans="1:4" hidden="1">
      <c r="A649" s="253" t="s">
        <v>699</v>
      </c>
      <c r="B649" s="251"/>
      <c r="C649" s="257"/>
      <c r="D649" s="256"/>
    </row>
    <row r="650" spans="1:4" hidden="1">
      <c r="A650" s="253" t="s">
        <v>700</v>
      </c>
      <c r="B650" s="251"/>
      <c r="C650" s="257"/>
      <c r="D650" s="256"/>
    </row>
    <row r="651" spans="1:4" hidden="1">
      <c r="A651" s="253" t="s">
        <v>701</v>
      </c>
      <c r="B651" s="251"/>
      <c r="C651" s="257"/>
      <c r="D651" s="256"/>
    </row>
    <row r="652" spans="1:4" hidden="1">
      <c r="A652" s="253" t="s">
        <v>702</v>
      </c>
      <c r="B652" s="253"/>
      <c r="C652" s="242"/>
      <c r="D652" s="240"/>
    </row>
    <row r="653" spans="1:4" hidden="1">
      <c r="A653" s="254" t="s">
        <v>703</v>
      </c>
      <c r="B653" s="254"/>
      <c r="C653" s="244"/>
      <c r="D653" s="240"/>
    </row>
    <row r="654" spans="1:4" hidden="1">
      <c r="A654" s="561" t="s">
        <v>704</v>
      </c>
      <c r="B654" s="561"/>
      <c r="C654" s="413">
        <f t="shared" ref="C654" si="108">SUM(C655:C662)</f>
        <v>0</v>
      </c>
      <c r="D654" s="35"/>
    </row>
    <row r="655" spans="1:4" hidden="1">
      <c r="A655" s="569" t="s">
        <v>705</v>
      </c>
      <c r="B655" s="569"/>
      <c r="C655" s="564"/>
      <c r="D655" s="240"/>
    </row>
    <row r="656" spans="1:4" hidden="1">
      <c r="A656" s="253" t="s">
        <v>706</v>
      </c>
      <c r="B656" s="253"/>
      <c r="C656" s="242"/>
      <c r="D656" s="240"/>
    </row>
    <row r="657" spans="1:4" hidden="1">
      <c r="A657" s="253" t="s">
        <v>707</v>
      </c>
      <c r="B657" s="253"/>
      <c r="C657" s="242"/>
      <c r="D657" s="240"/>
    </row>
    <row r="658" spans="1:4" hidden="1">
      <c r="A658" s="253" t="s">
        <v>708</v>
      </c>
      <c r="B658" s="251"/>
      <c r="C658" s="257"/>
      <c r="D658" s="256"/>
    </row>
    <row r="659" spans="1:4" hidden="1">
      <c r="A659" s="253" t="s">
        <v>709</v>
      </c>
      <c r="B659" s="253"/>
      <c r="C659" s="242"/>
      <c r="D659" s="240"/>
    </row>
    <row r="660" spans="1:4" hidden="1">
      <c r="A660" s="253" t="s">
        <v>710</v>
      </c>
      <c r="B660" s="251"/>
      <c r="C660" s="257"/>
      <c r="D660" s="256"/>
    </row>
    <row r="661" spans="1:4" hidden="1">
      <c r="A661" s="253" t="s">
        <v>711</v>
      </c>
      <c r="B661" s="253"/>
      <c r="C661" s="242"/>
      <c r="D661" s="240"/>
    </row>
    <row r="662" spans="1:4" hidden="1">
      <c r="A662" s="254" t="s">
        <v>712</v>
      </c>
      <c r="B662" s="258"/>
      <c r="C662" s="259"/>
      <c r="D662" s="256"/>
    </row>
    <row r="663" spans="1:4" hidden="1">
      <c r="A663" s="561" t="s">
        <v>713</v>
      </c>
      <c r="B663" s="561"/>
      <c r="C663" s="413">
        <f t="shared" ref="C663" si="109">C664</f>
        <v>0</v>
      </c>
      <c r="D663" s="35"/>
    </row>
    <row r="664" spans="1:4" hidden="1">
      <c r="A664" s="568" t="s">
        <v>714</v>
      </c>
      <c r="B664" s="568"/>
      <c r="C664" s="566"/>
      <c r="D664" s="240"/>
    </row>
    <row r="665" spans="1:4" hidden="1">
      <c r="A665" s="561" t="s">
        <v>715</v>
      </c>
      <c r="B665" s="561"/>
      <c r="C665" s="413">
        <f t="shared" ref="C665" si="110">SUM(C666:C674)</f>
        <v>0</v>
      </c>
      <c r="D665" s="35"/>
    </row>
    <row r="666" spans="1:4" hidden="1">
      <c r="A666" s="569" t="s">
        <v>716</v>
      </c>
      <c r="B666" s="570"/>
      <c r="C666" s="571"/>
      <c r="D666" s="256"/>
    </row>
    <row r="667" spans="1:4" hidden="1">
      <c r="A667" s="253" t="s">
        <v>717</v>
      </c>
      <c r="B667" s="251"/>
      <c r="C667" s="257"/>
      <c r="D667" s="256"/>
    </row>
    <row r="668" spans="1:4" hidden="1">
      <c r="A668" s="253" t="s">
        <v>718</v>
      </c>
      <c r="B668" s="253"/>
      <c r="C668" s="242"/>
      <c r="D668" s="240"/>
    </row>
    <row r="669" spans="1:4" hidden="1">
      <c r="A669" s="253" t="s">
        <v>719</v>
      </c>
      <c r="B669" s="251"/>
      <c r="C669" s="257"/>
      <c r="D669" s="256"/>
    </row>
    <row r="670" spans="1:4" hidden="1">
      <c r="A670" s="253" t="s">
        <v>720</v>
      </c>
      <c r="B670" s="253"/>
      <c r="C670" s="242"/>
      <c r="D670" s="240"/>
    </row>
    <row r="671" spans="1:4" hidden="1">
      <c r="A671" s="253" t="s">
        <v>721</v>
      </c>
      <c r="B671" s="253"/>
      <c r="C671" s="242"/>
      <c r="D671" s="240"/>
    </row>
    <row r="672" spans="1:4" hidden="1">
      <c r="A672" s="253" t="s">
        <v>722</v>
      </c>
      <c r="B672" s="253"/>
      <c r="C672" s="242"/>
      <c r="D672" s="240"/>
    </row>
    <row r="673" spans="1:4" hidden="1">
      <c r="A673" s="253" t="s">
        <v>723</v>
      </c>
      <c r="B673" s="253"/>
      <c r="C673" s="242"/>
      <c r="D673" s="240"/>
    </row>
    <row r="674" spans="1:4" hidden="1">
      <c r="A674" s="254" t="s">
        <v>724</v>
      </c>
      <c r="B674" s="254"/>
      <c r="C674" s="244"/>
      <c r="D674" s="240"/>
    </row>
    <row r="675" spans="1:4" hidden="1">
      <c r="A675" s="561" t="s">
        <v>725</v>
      </c>
      <c r="B675" s="561"/>
      <c r="C675" s="413">
        <f t="shared" ref="C675" si="111">SUM(C676:C685)</f>
        <v>0</v>
      </c>
      <c r="D675" s="35"/>
    </row>
    <row r="676" spans="1:4" hidden="1">
      <c r="A676" s="569" t="s">
        <v>726</v>
      </c>
      <c r="B676" s="569"/>
      <c r="C676" s="564"/>
      <c r="D676" s="240"/>
    </row>
    <row r="677" spans="1:4" hidden="1">
      <c r="A677" s="253" t="s">
        <v>727</v>
      </c>
      <c r="B677" s="253"/>
      <c r="C677" s="242"/>
      <c r="D677" s="240"/>
    </row>
    <row r="678" spans="1:4" hidden="1">
      <c r="A678" s="253" t="s">
        <v>728</v>
      </c>
      <c r="B678" s="253"/>
      <c r="C678" s="242"/>
      <c r="D678" s="240"/>
    </row>
    <row r="679" spans="1:4" hidden="1">
      <c r="A679" s="253" t="s">
        <v>729</v>
      </c>
      <c r="B679" s="253"/>
      <c r="C679" s="242"/>
      <c r="D679" s="240"/>
    </row>
    <row r="680" spans="1:4" hidden="1">
      <c r="A680" s="253" t="s">
        <v>730</v>
      </c>
      <c r="B680" s="253"/>
      <c r="C680" s="242"/>
      <c r="D680" s="240"/>
    </row>
    <row r="681" spans="1:4" hidden="1">
      <c r="A681" s="253" t="s">
        <v>731</v>
      </c>
      <c r="B681" s="253"/>
      <c r="C681" s="242"/>
      <c r="D681" s="240"/>
    </row>
    <row r="682" spans="1:4" hidden="1">
      <c r="A682" s="253" t="s">
        <v>732</v>
      </c>
      <c r="B682" s="251"/>
      <c r="C682" s="257"/>
      <c r="D682" s="256"/>
    </row>
    <row r="683" spans="1:4" hidden="1">
      <c r="A683" s="253" t="s">
        <v>733</v>
      </c>
      <c r="B683" s="253"/>
      <c r="C683" s="242"/>
      <c r="D683" s="240"/>
    </row>
    <row r="684" spans="1:4" hidden="1">
      <c r="A684" s="253" t="s">
        <v>734</v>
      </c>
      <c r="B684" s="253"/>
      <c r="C684" s="242"/>
      <c r="D684" s="240"/>
    </row>
    <row r="685" spans="1:4" hidden="1">
      <c r="A685" s="254" t="s">
        <v>735</v>
      </c>
      <c r="B685" s="258"/>
      <c r="C685" s="259"/>
      <c r="D685" s="256"/>
    </row>
    <row r="686" spans="1:4" hidden="1">
      <c r="A686" s="561" t="s">
        <v>736</v>
      </c>
      <c r="B686" s="561"/>
      <c r="C686" s="413">
        <f t="shared" ref="C686" si="112">SUM(C687:C692)</f>
        <v>0</v>
      </c>
      <c r="D686" s="35"/>
    </row>
    <row r="687" spans="1:4" hidden="1">
      <c r="A687" s="569" t="s">
        <v>737</v>
      </c>
      <c r="B687" s="569"/>
      <c r="C687" s="564"/>
      <c r="D687" s="240"/>
    </row>
    <row r="688" spans="1:4" hidden="1">
      <c r="A688" s="253" t="s">
        <v>738</v>
      </c>
      <c r="B688" s="253"/>
      <c r="C688" s="242"/>
      <c r="D688" s="240"/>
    </row>
    <row r="689" spans="1:4" hidden="1">
      <c r="A689" s="253" t="s">
        <v>739</v>
      </c>
      <c r="B689" s="253"/>
      <c r="C689" s="242"/>
      <c r="D689" s="240"/>
    </row>
    <row r="690" spans="1:4" hidden="1">
      <c r="A690" s="253" t="s">
        <v>740</v>
      </c>
      <c r="B690" s="253"/>
      <c r="C690" s="242"/>
      <c r="D690" s="240"/>
    </row>
    <row r="691" spans="1:4" hidden="1">
      <c r="A691" s="253" t="s">
        <v>741</v>
      </c>
      <c r="B691" s="251"/>
      <c r="C691" s="257"/>
      <c r="D691" s="256"/>
    </row>
    <row r="692" spans="1:4" hidden="1">
      <c r="A692" s="254" t="s">
        <v>742</v>
      </c>
      <c r="B692" s="254"/>
      <c r="C692" s="244"/>
      <c r="D692" s="240"/>
    </row>
    <row r="693" spans="1:4" hidden="1">
      <c r="A693" s="561" t="s">
        <v>743</v>
      </c>
      <c r="B693" s="561"/>
      <c r="C693" s="413">
        <f t="shared" ref="C693" si="113">SUM(C694:C695)</f>
        <v>0</v>
      </c>
      <c r="D693" s="35"/>
    </row>
    <row r="694" spans="1:4" hidden="1">
      <c r="A694" s="569" t="s">
        <v>744</v>
      </c>
      <c r="B694" s="569"/>
      <c r="C694" s="564"/>
      <c r="D694" s="240"/>
    </row>
    <row r="695" spans="1:4" hidden="1">
      <c r="A695" s="254" t="s">
        <v>745</v>
      </c>
      <c r="B695" s="254"/>
      <c r="C695" s="244"/>
      <c r="D695" s="240"/>
    </row>
    <row r="696" spans="1:4" hidden="1">
      <c r="A696" s="561" t="s">
        <v>746</v>
      </c>
      <c r="B696" s="561"/>
      <c r="C696" s="413">
        <f t="shared" ref="C696" si="114">SUM(C697:C699)</f>
        <v>0</v>
      </c>
      <c r="D696" s="35"/>
    </row>
    <row r="697" spans="1:4" hidden="1">
      <c r="A697" s="569" t="s">
        <v>747</v>
      </c>
      <c r="B697" s="569"/>
      <c r="C697" s="564"/>
      <c r="D697" s="240"/>
    </row>
    <row r="698" spans="1:4" hidden="1">
      <c r="A698" s="253" t="s">
        <v>748</v>
      </c>
      <c r="B698" s="253"/>
      <c r="C698" s="242"/>
      <c r="D698" s="240"/>
    </row>
    <row r="699" spans="1:4" hidden="1">
      <c r="A699" s="254" t="s">
        <v>749</v>
      </c>
      <c r="B699" s="254"/>
      <c r="C699" s="244"/>
      <c r="D699" s="240"/>
    </row>
    <row r="700" spans="1:4" hidden="1">
      <c r="A700" s="561" t="s">
        <v>750</v>
      </c>
      <c r="B700" s="561"/>
      <c r="C700" s="413">
        <f t="shared" ref="C700" si="115">C701</f>
        <v>0</v>
      </c>
      <c r="D700" s="35"/>
    </row>
    <row r="701" spans="1:4" hidden="1">
      <c r="A701" s="568" t="s">
        <v>751</v>
      </c>
      <c r="B701" s="251"/>
      <c r="C701" s="242"/>
      <c r="D701" s="240"/>
    </row>
    <row r="702" spans="1:4" hidden="1">
      <c r="A702" s="561" t="s">
        <v>752</v>
      </c>
      <c r="B702" s="561"/>
      <c r="C702" s="413">
        <f t="shared" ref="C702" si="116">SUM(C703:C704)</f>
        <v>0</v>
      </c>
      <c r="D702" s="35"/>
    </row>
    <row r="703" spans="1:4" hidden="1">
      <c r="A703" s="569" t="s">
        <v>753</v>
      </c>
      <c r="B703" s="569"/>
      <c r="C703" s="564"/>
      <c r="D703" s="240"/>
    </row>
    <row r="704" spans="1:4" hidden="1">
      <c r="A704" s="254" t="s">
        <v>754</v>
      </c>
      <c r="B704" s="254"/>
      <c r="C704" s="244"/>
      <c r="D704" s="240"/>
    </row>
    <row r="705" spans="1:4" hidden="1">
      <c r="A705" s="561" t="s">
        <v>755</v>
      </c>
      <c r="B705" s="561"/>
      <c r="C705" s="413">
        <f t="shared" ref="C705" si="117">C706</f>
        <v>0</v>
      </c>
      <c r="D705" s="35"/>
    </row>
    <row r="706" spans="1:4" hidden="1">
      <c r="A706" s="568" t="s">
        <v>756</v>
      </c>
      <c r="B706" s="568"/>
      <c r="C706" s="566"/>
      <c r="D706" s="240"/>
    </row>
    <row r="707" spans="1:4" hidden="1">
      <c r="A707" s="561" t="s">
        <v>757</v>
      </c>
      <c r="B707" s="561"/>
      <c r="C707" s="413">
        <f t="shared" ref="C707" si="118">SUM(C708:C709)</f>
        <v>0</v>
      </c>
      <c r="D707" s="35"/>
    </row>
    <row r="708" spans="1:4" hidden="1">
      <c r="A708" s="568" t="s">
        <v>758</v>
      </c>
      <c r="B708" s="251"/>
      <c r="C708" s="242"/>
      <c r="D708" s="240"/>
    </row>
    <row r="709" spans="1:4" hidden="1">
      <c r="A709" s="568" t="s">
        <v>759</v>
      </c>
      <c r="B709" s="568"/>
      <c r="C709" s="566"/>
      <c r="D709" s="240"/>
    </row>
    <row r="710" spans="1:4" hidden="1">
      <c r="A710" s="561" t="s">
        <v>760</v>
      </c>
      <c r="B710" s="561"/>
      <c r="C710" s="413">
        <f t="shared" ref="C710" si="119">SUM(C711:C712)</f>
        <v>0</v>
      </c>
      <c r="D710" s="35"/>
    </row>
    <row r="711" spans="1:4" hidden="1">
      <c r="A711" s="569" t="s">
        <v>761</v>
      </c>
      <c r="B711" s="252"/>
      <c r="C711" s="242"/>
      <c r="D711" s="240"/>
    </row>
    <row r="712" spans="1:4" hidden="1">
      <c r="A712" s="254" t="s">
        <v>762</v>
      </c>
      <c r="B712" s="254"/>
      <c r="C712" s="244"/>
      <c r="D712" s="240"/>
    </row>
    <row r="713" spans="1:4" hidden="1">
      <c r="A713" s="561" t="s">
        <v>763</v>
      </c>
      <c r="B713" s="561"/>
      <c r="C713" s="413">
        <f t="shared" ref="C713" si="120">SUM(C714)</f>
        <v>0</v>
      </c>
      <c r="D713" s="35"/>
    </row>
    <row r="714" spans="1:4" hidden="1">
      <c r="A714" s="568" t="s">
        <v>764</v>
      </c>
      <c r="B714" s="251"/>
      <c r="C714" s="242"/>
      <c r="D714" s="240"/>
    </row>
    <row r="715" spans="1:4" hidden="1">
      <c r="A715" s="561" t="s">
        <v>765</v>
      </c>
      <c r="B715" s="561"/>
      <c r="C715" s="413">
        <f t="shared" ref="C715" si="121">SUM(C716:C718)</f>
        <v>0</v>
      </c>
      <c r="D715" s="35"/>
    </row>
    <row r="716" spans="1:4" hidden="1">
      <c r="A716" s="569" t="s">
        <v>766</v>
      </c>
      <c r="B716" s="252"/>
      <c r="C716" s="242"/>
      <c r="D716" s="240"/>
    </row>
    <row r="717" spans="1:4" hidden="1">
      <c r="A717" s="253" t="s">
        <v>767</v>
      </c>
      <c r="B717" s="253"/>
      <c r="C717" s="242"/>
      <c r="D717" s="240"/>
    </row>
    <row r="718" spans="1:4" hidden="1">
      <c r="A718" s="254" t="s">
        <v>768</v>
      </c>
      <c r="B718" s="255"/>
      <c r="C718" s="242"/>
      <c r="D718" s="240"/>
    </row>
    <row r="719" spans="1:4" hidden="1">
      <c r="A719" s="561" t="s">
        <v>769</v>
      </c>
      <c r="B719" s="561"/>
      <c r="C719" s="413">
        <f t="shared" ref="C719" si="122">SUM(C720)</f>
        <v>0</v>
      </c>
      <c r="D719" s="35"/>
    </row>
    <row r="720" spans="1:4" hidden="1">
      <c r="A720" s="568" t="s">
        <v>770</v>
      </c>
      <c r="B720" s="251"/>
      <c r="C720" s="242"/>
      <c r="D720" s="240"/>
    </row>
    <row r="721" spans="1:4" hidden="1">
      <c r="A721" s="561" t="s">
        <v>771</v>
      </c>
      <c r="B721" s="561"/>
      <c r="C721" s="413">
        <f t="shared" ref="C721" si="123">SUM(C722)</f>
        <v>0</v>
      </c>
      <c r="D721" s="35"/>
    </row>
    <row r="722" spans="1:4" hidden="1">
      <c r="A722" s="568" t="s">
        <v>772</v>
      </c>
      <c r="B722" s="568"/>
      <c r="C722" s="566"/>
      <c r="D722" s="240"/>
    </row>
    <row r="723" spans="1:4" hidden="1">
      <c r="A723" s="561" t="s">
        <v>773</v>
      </c>
      <c r="B723" s="561"/>
      <c r="C723" s="413">
        <f t="shared" ref="C723" si="124">SUM(C724)</f>
        <v>0</v>
      </c>
      <c r="D723" s="35"/>
    </row>
    <row r="724" spans="1:4" hidden="1">
      <c r="A724" s="568" t="s">
        <v>774</v>
      </c>
      <c r="B724" s="251"/>
      <c r="C724" s="242"/>
      <c r="D724" s="240"/>
    </row>
    <row r="725" spans="1:4" hidden="1">
      <c r="A725" s="561" t="s">
        <v>775</v>
      </c>
      <c r="B725" s="561"/>
      <c r="C725" s="413">
        <f t="shared" ref="C725" si="125">SUM(C726:C729)</f>
        <v>0</v>
      </c>
      <c r="D725" s="35"/>
    </row>
    <row r="726" spans="1:4" hidden="1">
      <c r="A726" s="569" t="s">
        <v>776</v>
      </c>
      <c r="B726" s="569"/>
      <c r="C726" s="564"/>
      <c r="D726" s="240"/>
    </row>
    <row r="727" spans="1:4" hidden="1">
      <c r="A727" s="253" t="s">
        <v>777</v>
      </c>
      <c r="B727" s="253"/>
      <c r="C727" s="242"/>
      <c r="D727" s="240"/>
    </row>
    <row r="728" spans="1:4" hidden="1">
      <c r="A728" s="253" t="s">
        <v>778</v>
      </c>
      <c r="B728" s="253"/>
      <c r="C728" s="242"/>
      <c r="D728" s="240"/>
    </row>
    <row r="729" spans="1:4" hidden="1">
      <c r="A729" s="254" t="s">
        <v>779</v>
      </c>
      <c r="B729" s="254"/>
      <c r="C729" s="244"/>
      <c r="D729" s="240"/>
    </row>
    <row r="730" spans="1:4" hidden="1">
      <c r="A730" s="561" t="s">
        <v>780</v>
      </c>
      <c r="B730" s="561"/>
      <c r="C730" s="413">
        <f t="shared" ref="C730" si="126">SUM(C731:C732)</f>
        <v>0</v>
      </c>
      <c r="D730" s="35"/>
    </row>
    <row r="731" spans="1:4" hidden="1">
      <c r="A731" s="569" t="s">
        <v>781</v>
      </c>
      <c r="B731" s="569"/>
      <c r="C731" s="564"/>
      <c r="D731" s="240"/>
    </row>
    <row r="732" spans="1:4" hidden="1">
      <c r="A732" s="254" t="s">
        <v>782</v>
      </c>
      <c r="B732" s="254"/>
      <c r="C732" s="244"/>
      <c r="D732" s="240"/>
    </row>
    <row r="733" spans="1:4" hidden="1">
      <c r="A733" s="561" t="s">
        <v>783</v>
      </c>
      <c r="B733" s="561"/>
      <c r="C733" s="413">
        <f t="shared" ref="C733" si="127">SUM(C734:C735)</f>
        <v>0</v>
      </c>
      <c r="D733" s="35"/>
    </row>
    <row r="734" spans="1:4" hidden="1">
      <c r="A734" s="569" t="s">
        <v>784</v>
      </c>
      <c r="B734" s="569"/>
      <c r="C734" s="564"/>
      <c r="D734" s="240"/>
    </row>
    <row r="735" spans="1:4" hidden="1">
      <c r="A735" s="254" t="s">
        <v>785</v>
      </c>
      <c r="B735" s="254"/>
      <c r="C735" s="244"/>
      <c r="D735" s="240"/>
    </row>
    <row r="736" spans="1:4" hidden="1">
      <c r="A736" s="561" t="s">
        <v>786</v>
      </c>
      <c r="B736" s="561"/>
      <c r="C736" s="413">
        <f t="shared" ref="C736" si="128">SUM(C737)</f>
        <v>0</v>
      </c>
      <c r="D736" s="35"/>
    </row>
    <row r="737" spans="1:4" hidden="1">
      <c r="A737" s="568" t="s">
        <v>787</v>
      </c>
      <c r="B737" s="568"/>
      <c r="C737" s="566"/>
      <c r="D737" s="240"/>
    </row>
    <row r="738" spans="1:4" hidden="1">
      <c r="A738" s="561" t="s">
        <v>788</v>
      </c>
      <c r="B738" s="561"/>
      <c r="C738" s="413">
        <f t="shared" ref="C738" si="129">SUM(C739:C745)</f>
        <v>0</v>
      </c>
      <c r="D738" s="35"/>
    </row>
    <row r="739" spans="1:4" hidden="1">
      <c r="A739" s="569" t="s">
        <v>789</v>
      </c>
      <c r="B739" s="252"/>
      <c r="C739" s="242"/>
      <c r="D739" s="240"/>
    </row>
    <row r="740" spans="1:4" hidden="1">
      <c r="A740" s="253" t="s">
        <v>790</v>
      </c>
      <c r="B740" s="253"/>
      <c r="C740" s="242"/>
      <c r="D740" s="240"/>
    </row>
    <row r="741" spans="1:4" hidden="1">
      <c r="A741" s="253" t="s">
        <v>791</v>
      </c>
      <c r="B741" s="253"/>
      <c r="C741" s="242"/>
      <c r="D741" s="240"/>
    </row>
    <row r="742" spans="1:4" hidden="1">
      <c r="A742" s="253" t="s">
        <v>792</v>
      </c>
      <c r="B742" s="253"/>
      <c r="C742" s="242"/>
      <c r="D742" s="240"/>
    </row>
    <row r="743" spans="1:4" hidden="1">
      <c r="A743" s="253" t="s">
        <v>793</v>
      </c>
      <c r="B743" s="253"/>
      <c r="C743" s="242"/>
      <c r="D743" s="240"/>
    </row>
    <row r="744" spans="1:4" hidden="1">
      <c r="A744" s="253" t="s">
        <v>794</v>
      </c>
      <c r="B744" s="253"/>
      <c r="C744" s="242"/>
      <c r="D744" s="240"/>
    </row>
    <row r="745" spans="1:4" hidden="1">
      <c r="A745" s="254" t="s">
        <v>795</v>
      </c>
      <c r="B745" s="255"/>
      <c r="C745" s="242"/>
      <c r="D745" s="240"/>
    </row>
    <row r="746" spans="1:4" hidden="1">
      <c r="A746" s="561" t="s">
        <v>796</v>
      </c>
      <c r="B746" s="561"/>
      <c r="C746" s="413">
        <f t="shared" ref="C746" si="130">SUM(C747:C751)</f>
        <v>0</v>
      </c>
      <c r="D746" s="35"/>
    </row>
    <row r="747" spans="1:4" hidden="1">
      <c r="A747" s="569" t="s">
        <v>797</v>
      </c>
      <c r="B747" s="252"/>
      <c r="C747" s="242"/>
      <c r="D747" s="240"/>
    </row>
    <row r="748" spans="1:4" hidden="1">
      <c r="A748" s="253" t="s">
        <v>798</v>
      </c>
      <c r="B748" s="253"/>
      <c r="C748" s="242"/>
      <c r="D748" s="240"/>
    </row>
    <row r="749" spans="1:4" hidden="1">
      <c r="A749" s="253" t="s">
        <v>799</v>
      </c>
      <c r="B749" s="253"/>
      <c r="C749" s="242"/>
      <c r="D749" s="240"/>
    </row>
    <row r="750" spans="1:4" hidden="1">
      <c r="A750" s="253" t="s">
        <v>800</v>
      </c>
      <c r="B750" s="253"/>
      <c r="C750" s="242"/>
      <c r="D750" s="240"/>
    </row>
    <row r="751" spans="1:4" hidden="1">
      <c r="A751" s="254" t="s">
        <v>801</v>
      </c>
      <c r="B751" s="255"/>
      <c r="C751" s="242"/>
      <c r="D751" s="240"/>
    </row>
    <row r="752" spans="1:4" hidden="1">
      <c r="A752" s="560" t="s">
        <v>802</v>
      </c>
      <c r="B752" s="560"/>
      <c r="C752" s="413"/>
      <c r="D752" s="35"/>
    </row>
    <row r="753" spans="1:4" hidden="1">
      <c r="A753" s="572" t="s">
        <v>803</v>
      </c>
      <c r="B753" s="572"/>
      <c r="C753" s="413">
        <f>C754-C810-C842-C852</f>
        <v>0</v>
      </c>
      <c r="D753" s="35"/>
    </row>
    <row r="754" spans="1:4" hidden="1">
      <c r="A754" s="567" t="s">
        <v>804</v>
      </c>
      <c r="B754" s="567"/>
      <c r="C754" s="413">
        <f t="shared" ref="C754" si="131">C755+C757+C761+C765+C770+C767+C772+C774+C778+C783+C785+C787+C791+C795+C797+C799+C801+C803+C805+C808</f>
        <v>0</v>
      </c>
      <c r="D754" s="35"/>
    </row>
    <row r="755" spans="1:4" hidden="1">
      <c r="A755" s="560" t="s">
        <v>805</v>
      </c>
      <c r="B755" s="560"/>
      <c r="C755" s="413">
        <f t="shared" ref="C755" si="132">SUM(C756)</f>
        <v>0</v>
      </c>
      <c r="D755" s="35"/>
    </row>
    <row r="756" spans="1:4" hidden="1">
      <c r="A756" s="573" t="s">
        <v>806</v>
      </c>
      <c r="B756" s="573"/>
      <c r="C756" s="566"/>
      <c r="D756" s="240"/>
    </row>
    <row r="757" spans="1:4" hidden="1">
      <c r="A757" s="561" t="s">
        <v>807</v>
      </c>
      <c r="B757" s="561"/>
      <c r="C757" s="413">
        <f t="shared" ref="C757" si="133">SUM(C758)</f>
        <v>0</v>
      </c>
      <c r="D757" s="35"/>
    </row>
    <row r="758" spans="1:4" hidden="1">
      <c r="A758" s="573" t="s">
        <v>808</v>
      </c>
      <c r="B758" s="260"/>
      <c r="C758" s="242"/>
      <c r="D758" s="240"/>
    </row>
    <row r="759" spans="1:4" hidden="1">
      <c r="A759" s="561" t="s">
        <v>809</v>
      </c>
      <c r="B759" s="561"/>
      <c r="C759" s="413">
        <f t="shared" ref="C759" si="134">SUM(C760)</f>
        <v>0</v>
      </c>
      <c r="D759" s="35"/>
    </row>
    <row r="760" spans="1:4" hidden="1">
      <c r="A760" s="573" t="s">
        <v>810</v>
      </c>
      <c r="B760" s="573"/>
      <c r="C760" s="566"/>
      <c r="D760" s="240"/>
    </row>
    <row r="761" spans="1:4" hidden="1">
      <c r="A761" s="561" t="s">
        <v>811</v>
      </c>
      <c r="B761" s="561"/>
      <c r="C761" s="413">
        <f t="shared" ref="C761" si="135">SUM(C762:C764)</f>
        <v>0</v>
      </c>
      <c r="D761" s="35"/>
    </row>
    <row r="762" spans="1:4" hidden="1">
      <c r="A762" s="574" t="s">
        <v>812</v>
      </c>
      <c r="B762" s="574"/>
      <c r="C762" s="564"/>
      <c r="D762" s="240"/>
    </row>
    <row r="763" spans="1:4" hidden="1">
      <c r="A763" s="261" t="s">
        <v>813</v>
      </c>
      <c r="B763" s="261"/>
      <c r="C763" s="242"/>
      <c r="D763" s="240"/>
    </row>
    <row r="764" spans="1:4" hidden="1">
      <c r="A764" s="262" t="s">
        <v>814</v>
      </c>
      <c r="B764" s="262"/>
      <c r="C764" s="244"/>
      <c r="D764" s="240"/>
    </row>
    <row r="765" spans="1:4" hidden="1">
      <c r="A765" s="560" t="s">
        <v>815</v>
      </c>
      <c r="B765" s="560"/>
      <c r="C765" s="413">
        <f t="shared" ref="C765" si="136">SUM(C766)</f>
        <v>0</v>
      </c>
      <c r="D765" s="35"/>
    </row>
    <row r="766" spans="1:4" hidden="1">
      <c r="A766" s="573" t="s">
        <v>816</v>
      </c>
      <c r="B766" s="260"/>
      <c r="C766" s="242"/>
      <c r="D766" s="240"/>
    </row>
    <row r="767" spans="1:4" hidden="1">
      <c r="A767" s="560" t="s">
        <v>817</v>
      </c>
      <c r="B767" s="560"/>
      <c r="C767" s="413">
        <f t="shared" ref="C767" si="137">SUM(C768:C769)</f>
        <v>0</v>
      </c>
      <c r="D767" s="35"/>
    </row>
    <row r="768" spans="1:4" hidden="1">
      <c r="A768" s="574" t="s">
        <v>818</v>
      </c>
      <c r="B768" s="574"/>
      <c r="C768" s="564"/>
      <c r="D768" s="240"/>
    </row>
    <row r="769" spans="1:4" hidden="1">
      <c r="A769" s="262" t="s">
        <v>819</v>
      </c>
      <c r="B769" s="262"/>
      <c r="C769" s="244"/>
      <c r="D769" s="240"/>
    </row>
    <row r="770" spans="1:4" hidden="1">
      <c r="A770" s="560" t="s">
        <v>820</v>
      </c>
      <c r="B770" s="560"/>
      <c r="C770" s="413">
        <f t="shared" ref="C770" si="138">SUM(C771)</f>
        <v>0</v>
      </c>
      <c r="D770" s="35"/>
    </row>
    <row r="771" spans="1:4" hidden="1">
      <c r="A771" s="573" t="s">
        <v>821</v>
      </c>
      <c r="B771" s="573"/>
      <c r="C771" s="566"/>
      <c r="D771" s="240"/>
    </row>
    <row r="772" spans="1:4" hidden="1">
      <c r="A772" s="560" t="s">
        <v>822</v>
      </c>
      <c r="B772" s="560"/>
      <c r="C772" s="413">
        <f t="shared" ref="C772" si="139">SUM(C773)</f>
        <v>0</v>
      </c>
      <c r="D772" s="35"/>
    </row>
    <row r="773" spans="1:4" hidden="1">
      <c r="A773" s="573" t="s">
        <v>823</v>
      </c>
      <c r="B773" s="573"/>
      <c r="C773" s="566"/>
      <c r="D773" s="240"/>
    </row>
    <row r="774" spans="1:4" hidden="1">
      <c r="A774" s="560" t="s">
        <v>824</v>
      </c>
      <c r="B774" s="560"/>
      <c r="C774" s="413">
        <f t="shared" ref="C774" si="140">SUM(C775:C777)</f>
        <v>0</v>
      </c>
      <c r="D774" s="35"/>
    </row>
    <row r="775" spans="1:4" hidden="1">
      <c r="A775" s="574" t="s">
        <v>825</v>
      </c>
      <c r="B775" s="574"/>
      <c r="C775" s="564"/>
      <c r="D775" s="240"/>
    </row>
    <row r="776" spans="1:4" hidden="1">
      <c r="A776" s="261" t="s">
        <v>826</v>
      </c>
      <c r="B776" s="261"/>
      <c r="C776" s="242"/>
      <c r="D776" s="240"/>
    </row>
    <row r="777" spans="1:4" hidden="1">
      <c r="A777" s="262" t="s">
        <v>827</v>
      </c>
      <c r="B777" s="262"/>
      <c r="C777" s="244"/>
      <c r="D777" s="240"/>
    </row>
    <row r="778" spans="1:4" hidden="1">
      <c r="A778" s="560" t="s">
        <v>828</v>
      </c>
      <c r="B778" s="560"/>
      <c r="C778" s="413">
        <f t="shared" ref="C778" si="141">SUM(C779:C782)</f>
        <v>0</v>
      </c>
      <c r="D778" s="35"/>
    </row>
    <row r="779" spans="1:4" hidden="1">
      <c r="A779" s="574" t="s">
        <v>829</v>
      </c>
      <c r="B779" s="574"/>
      <c r="C779" s="564"/>
      <c r="D779" s="240"/>
    </row>
    <row r="780" spans="1:4" hidden="1">
      <c r="A780" s="261" t="s">
        <v>830</v>
      </c>
      <c r="B780" s="261"/>
      <c r="C780" s="242"/>
      <c r="D780" s="240"/>
    </row>
    <row r="781" spans="1:4" hidden="1">
      <c r="A781" s="261" t="s">
        <v>831</v>
      </c>
      <c r="B781" s="261"/>
      <c r="C781" s="242"/>
      <c r="D781" s="240"/>
    </row>
    <row r="782" spans="1:4" hidden="1">
      <c r="A782" s="262" t="s">
        <v>832</v>
      </c>
      <c r="B782" s="262"/>
      <c r="C782" s="244"/>
      <c r="D782" s="240"/>
    </row>
    <row r="783" spans="1:4" hidden="1">
      <c r="A783" s="560" t="s">
        <v>833</v>
      </c>
      <c r="B783" s="560"/>
      <c r="C783" s="413">
        <f t="shared" ref="C783" si="142">C784</f>
        <v>0</v>
      </c>
      <c r="D783" s="35"/>
    </row>
    <row r="784" spans="1:4" hidden="1">
      <c r="A784" s="573" t="s">
        <v>834</v>
      </c>
      <c r="B784" s="573"/>
      <c r="C784" s="566"/>
      <c r="D784" s="240"/>
    </row>
    <row r="785" spans="1:4" hidden="1">
      <c r="A785" s="560" t="s">
        <v>835</v>
      </c>
      <c r="B785" s="560"/>
      <c r="C785" s="413">
        <f t="shared" ref="C785" si="143">C786</f>
        <v>0</v>
      </c>
      <c r="D785" s="35"/>
    </row>
    <row r="786" spans="1:4" hidden="1">
      <c r="A786" s="573" t="s">
        <v>836</v>
      </c>
      <c r="B786" s="573"/>
      <c r="C786" s="566"/>
      <c r="D786" s="240"/>
    </row>
    <row r="787" spans="1:4" hidden="1">
      <c r="A787" s="560" t="s">
        <v>837</v>
      </c>
      <c r="B787" s="560"/>
      <c r="C787" s="413">
        <f t="shared" ref="C787" si="144">SUM(C788:C790)</f>
        <v>0</v>
      </c>
      <c r="D787" s="35"/>
    </row>
    <row r="788" spans="1:4" hidden="1">
      <c r="A788" s="574" t="s">
        <v>838</v>
      </c>
      <c r="B788" s="574"/>
      <c r="C788" s="564"/>
      <c r="D788" s="240"/>
    </row>
    <row r="789" spans="1:4" hidden="1">
      <c r="A789" s="261" t="s">
        <v>839</v>
      </c>
      <c r="B789" s="261"/>
      <c r="C789" s="242"/>
      <c r="D789" s="240"/>
    </row>
    <row r="790" spans="1:4" hidden="1">
      <c r="A790" s="262" t="s">
        <v>840</v>
      </c>
      <c r="B790" s="262"/>
      <c r="C790" s="244"/>
      <c r="D790" s="240"/>
    </row>
    <row r="791" spans="1:4" hidden="1">
      <c r="A791" s="560" t="s">
        <v>841</v>
      </c>
      <c r="B791" s="560"/>
      <c r="C791" s="413">
        <f t="shared" ref="C791" si="145">SUM(C792:C794)</f>
        <v>0</v>
      </c>
      <c r="D791" s="35"/>
    </row>
    <row r="792" spans="1:4" hidden="1">
      <c r="A792" s="574" t="s">
        <v>842</v>
      </c>
      <c r="B792" s="574"/>
      <c r="C792" s="564"/>
      <c r="D792" s="240"/>
    </row>
    <row r="793" spans="1:4" hidden="1">
      <c r="A793" s="261" t="s">
        <v>843</v>
      </c>
      <c r="B793" s="261"/>
      <c r="C793" s="242"/>
      <c r="D793" s="240"/>
    </row>
    <row r="794" spans="1:4" hidden="1">
      <c r="A794" s="262" t="s">
        <v>844</v>
      </c>
      <c r="B794" s="262"/>
      <c r="C794" s="244"/>
      <c r="D794" s="240"/>
    </row>
    <row r="795" spans="1:4" hidden="1">
      <c r="A795" s="560" t="s">
        <v>845</v>
      </c>
      <c r="B795" s="560"/>
      <c r="C795" s="413">
        <f t="shared" ref="C795" si="146">C796</f>
        <v>0</v>
      </c>
      <c r="D795" s="35"/>
    </row>
    <row r="796" spans="1:4" hidden="1">
      <c r="A796" s="573" t="s">
        <v>846</v>
      </c>
      <c r="B796" s="573"/>
      <c r="C796" s="566"/>
      <c r="D796" s="240"/>
    </row>
    <row r="797" spans="1:4" hidden="1">
      <c r="A797" s="560" t="s">
        <v>847</v>
      </c>
      <c r="B797" s="560"/>
      <c r="C797" s="413">
        <f t="shared" ref="C797" si="147">C798</f>
        <v>0</v>
      </c>
      <c r="D797" s="35"/>
    </row>
    <row r="798" spans="1:4" hidden="1">
      <c r="A798" s="573" t="s">
        <v>848</v>
      </c>
      <c r="B798" s="573"/>
      <c r="C798" s="566"/>
      <c r="D798" s="240"/>
    </row>
    <row r="799" spans="1:4" hidden="1">
      <c r="A799" s="560" t="s">
        <v>849</v>
      </c>
      <c r="B799" s="560"/>
      <c r="C799" s="413">
        <f t="shared" ref="C799" si="148">C800</f>
        <v>0</v>
      </c>
      <c r="D799" s="35"/>
    </row>
    <row r="800" spans="1:4" hidden="1">
      <c r="A800" s="573" t="s">
        <v>850</v>
      </c>
      <c r="B800" s="573"/>
      <c r="C800" s="566"/>
      <c r="D800" s="240"/>
    </row>
    <row r="801" spans="1:4" hidden="1">
      <c r="A801" s="560" t="s">
        <v>851</v>
      </c>
      <c r="B801" s="560"/>
      <c r="C801" s="413">
        <f t="shared" ref="C801" si="149">C802</f>
        <v>0</v>
      </c>
      <c r="D801" s="35"/>
    </row>
    <row r="802" spans="1:4" hidden="1">
      <c r="A802" s="573" t="s">
        <v>852</v>
      </c>
      <c r="B802" s="573"/>
      <c r="C802" s="566"/>
      <c r="D802" s="240"/>
    </row>
    <row r="803" spans="1:4" hidden="1">
      <c r="A803" s="560" t="s">
        <v>853</v>
      </c>
      <c r="B803" s="560"/>
      <c r="C803" s="413">
        <f t="shared" ref="C803" si="150">C804</f>
        <v>0</v>
      </c>
      <c r="D803" s="35"/>
    </row>
    <row r="804" spans="1:4" hidden="1">
      <c r="A804" s="573" t="s">
        <v>854</v>
      </c>
      <c r="B804" s="260"/>
      <c r="C804" s="242"/>
      <c r="D804" s="240"/>
    </row>
    <row r="805" spans="1:4" hidden="1">
      <c r="A805" s="560" t="s">
        <v>855</v>
      </c>
      <c r="B805" s="560"/>
      <c r="C805" s="413">
        <f t="shared" ref="C805" si="151">SUM(C806:C807)</f>
        <v>0</v>
      </c>
      <c r="D805" s="35"/>
    </row>
    <row r="806" spans="1:4" hidden="1">
      <c r="A806" s="573" t="s">
        <v>856</v>
      </c>
      <c r="B806" s="260"/>
      <c r="C806" s="242"/>
      <c r="D806" s="240"/>
    </row>
    <row r="807" spans="1:4" hidden="1">
      <c r="A807" s="573" t="s">
        <v>857</v>
      </c>
      <c r="B807" s="260"/>
      <c r="C807" s="242"/>
      <c r="D807" s="240"/>
    </row>
    <row r="808" spans="1:4" hidden="1">
      <c r="A808" s="560" t="s">
        <v>858</v>
      </c>
      <c r="B808" s="560"/>
      <c r="C808" s="413">
        <f t="shared" ref="C808" si="152">C809</f>
        <v>0</v>
      </c>
      <c r="D808" s="35"/>
    </row>
    <row r="809" spans="1:4" hidden="1">
      <c r="A809" s="573" t="s">
        <v>859</v>
      </c>
      <c r="B809" s="260"/>
      <c r="C809" s="242"/>
      <c r="D809" s="240"/>
    </row>
    <row r="810" spans="1:4" hidden="1">
      <c r="A810" s="575" t="s">
        <v>860</v>
      </c>
      <c r="B810" s="575"/>
      <c r="C810" s="473">
        <f t="shared" ref="C810" si="153">C811+C813+C815+C817+C819+C821+C824++C828+C831+C833+C835+C837+C840</f>
        <v>0</v>
      </c>
      <c r="D810" s="36"/>
    </row>
    <row r="811" spans="1:4" hidden="1">
      <c r="A811" s="560" t="s">
        <v>861</v>
      </c>
      <c r="B811" s="560"/>
      <c r="C811" s="413">
        <f t="shared" ref="C811" si="154">SUM(C812)</f>
        <v>0</v>
      </c>
      <c r="D811" s="35"/>
    </row>
    <row r="812" spans="1:4" hidden="1">
      <c r="A812" s="573" t="s">
        <v>862</v>
      </c>
      <c r="B812" s="260"/>
      <c r="C812" s="242"/>
      <c r="D812" s="240"/>
    </row>
    <row r="813" spans="1:4" hidden="1">
      <c r="A813" s="560" t="s">
        <v>863</v>
      </c>
      <c r="B813" s="560"/>
      <c r="C813" s="413">
        <f t="shared" ref="C813" si="155">SUM(C814)</f>
        <v>0</v>
      </c>
      <c r="D813" s="35"/>
    </row>
    <row r="814" spans="1:4" hidden="1">
      <c r="A814" s="573" t="s">
        <v>864</v>
      </c>
      <c r="B814" s="573"/>
      <c r="C814" s="566"/>
      <c r="D814" s="240"/>
    </row>
    <row r="815" spans="1:4" hidden="1">
      <c r="A815" s="560" t="s">
        <v>865</v>
      </c>
      <c r="B815" s="560"/>
      <c r="C815" s="413">
        <f t="shared" ref="C815" si="156">SUM(C816)</f>
        <v>0</v>
      </c>
      <c r="D815" s="35"/>
    </row>
    <row r="816" spans="1:4" hidden="1">
      <c r="A816" s="573" t="s">
        <v>866</v>
      </c>
      <c r="B816" s="260"/>
      <c r="C816" s="242"/>
      <c r="D816" s="240"/>
    </row>
    <row r="817" spans="1:4" hidden="1">
      <c r="A817" s="560" t="s">
        <v>867</v>
      </c>
      <c r="B817" s="560"/>
      <c r="C817" s="413">
        <f t="shared" ref="C817" si="157">SUM(C818)</f>
        <v>0</v>
      </c>
      <c r="D817" s="35"/>
    </row>
    <row r="818" spans="1:4" hidden="1">
      <c r="A818" s="573" t="s">
        <v>868</v>
      </c>
      <c r="B818" s="260"/>
      <c r="C818" s="242"/>
      <c r="D818" s="240"/>
    </row>
    <row r="819" spans="1:4" hidden="1">
      <c r="A819" s="560" t="s">
        <v>869</v>
      </c>
      <c r="B819" s="560"/>
      <c r="C819" s="413">
        <f t="shared" ref="C819" si="158">SUM(C820)</f>
        <v>0</v>
      </c>
      <c r="D819" s="35"/>
    </row>
    <row r="820" spans="1:4" hidden="1">
      <c r="A820" s="573" t="s">
        <v>870</v>
      </c>
      <c r="B820" s="573"/>
      <c r="C820" s="566"/>
      <c r="D820" s="240"/>
    </row>
    <row r="821" spans="1:4" hidden="1">
      <c r="A821" s="560" t="s">
        <v>871</v>
      </c>
      <c r="B821" s="560"/>
      <c r="C821" s="413">
        <f t="shared" ref="C821" si="159">SUM(C822:C823)</f>
        <v>0</v>
      </c>
      <c r="D821" s="35"/>
    </row>
    <row r="822" spans="1:4" hidden="1">
      <c r="A822" s="574" t="s">
        <v>872</v>
      </c>
      <c r="B822" s="574"/>
      <c r="C822" s="564"/>
      <c r="D822" s="240"/>
    </row>
    <row r="823" spans="1:4" hidden="1">
      <c r="A823" s="262" t="s">
        <v>873</v>
      </c>
      <c r="B823" s="262"/>
      <c r="C823" s="244"/>
      <c r="D823" s="240"/>
    </row>
    <row r="824" spans="1:4" hidden="1">
      <c r="A824" s="560" t="s">
        <v>874</v>
      </c>
      <c r="B824" s="560"/>
      <c r="C824" s="413">
        <f t="shared" ref="C824" si="160">SUM(C825:C827)</f>
        <v>0</v>
      </c>
      <c r="D824" s="35"/>
    </row>
    <row r="825" spans="1:4" hidden="1">
      <c r="A825" s="574" t="s">
        <v>875</v>
      </c>
      <c r="B825" s="574"/>
      <c r="C825" s="564"/>
      <c r="D825" s="240"/>
    </row>
    <row r="826" spans="1:4" hidden="1">
      <c r="A826" s="261" t="s">
        <v>876</v>
      </c>
      <c r="B826" s="261"/>
      <c r="C826" s="242"/>
      <c r="D826" s="240"/>
    </row>
    <row r="827" spans="1:4" hidden="1">
      <c r="A827" s="262" t="s">
        <v>877</v>
      </c>
      <c r="B827" s="262"/>
      <c r="C827" s="244"/>
      <c r="D827" s="240"/>
    </row>
    <row r="828" spans="1:4" hidden="1">
      <c r="A828" s="560" t="s">
        <v>878</v>
      </c>
      <c r="B828" s="560"/>
      <c r="C828" s="413">
        <f t="shared" ref="C828" si="161">SUM(C829:C830)</f>
        <v>0</v>
      </c>
      <c r="D828" s="35"/>
    </row>
    <row r="829" spans="1:4" hidden="1">
      <c r="A829" s="574" t="s">
        <v>879</v>
      </c>
      <c r="B829" s="574"/>
      <c r="C829" s="564"/>
      <c r="D829" s="240"/>
    </row>
    <row r="830" spans="1:4" hidden="1">
      <c r="A830" s="262" t="s">
        <v>880</v>
      </c>
      <c r="B830" s="262"/>
      <c r="C830" s="244"/>
      <c r="D830" s="240"/>
    </row>
    <row r="831" spans="1:4" hidden="1">
      <c r="A831" s="560" t="s">
        <v>881</v>
      </c>
      <c r="B831" s="560"/>
      <c r="C831" s="413">
        <f t="shared" ref="C831" si="162">SUM(C832)</f>
        <v>0</v>
      </c>
      <c r="D831" s="35"/>
    </row>
    <row r="832" spans="1:4" hidden="1">
      <c r="A832" s="573" t="s">
        <v>882</v>
      </c>
      <c r="B832" s="573"/>
      <c r="C832" s="566"/>
      <c r="D832" s="240"/>
    </row>
    <row r="833" spans="1:4" hidden="1">
      <c r="A833" s="560" t="s">
        <v>883</v>
      </c>
      <c r="B833" s="560"/>
      <c r="C833" s="413">
        <f t="shared" ref="C833" si="163">SUM(C834)</f>
        <v>0</v>
      </c>
      <c r="D833" s="35"/>
    </row>
    <row r="834" spans="1:4" hidden="1">
      <c r="A834" s="573" t="s">
        <v>884</v>
      </c>
      <c r="B834" s="573"/>
      <c r="C834" s="566"/>
      <c r="D834" s="240"/>
    </row>
    <row r="835" spans="1:4" hidden="1">
      <c r="A835" s="560" t="s">
        <v>885</v>
      </c>
      <c r="B835" s="560"/>
      <c r="C835" s="413">
        <f t="shared" ref="C835" si="164">SUM(C836)</f>
        <v>0</v>
      </c>
      <c r="D835" s="35"/>
    </row>
    <row r="836" spans="1:4" hidden="1">
      <c r="A836" s="573" t="s">
        <v>886</v>
      </c>
      <c r="B836" s="573"/>
      <c r="C836" s="566"/>
      <c r="D836" s="240"/>
    </row>
    <row r="837" spans="1:4" hidden="1">
      <c r="A837" s="560" t="s">
        <v>887</v>
      </c>
      <c r="B837" s="560"/>
      <c r="C837" s="413">
        <f t="shared" ref="C837" si="165">SUM(C838:C839)</f>
        <v>0</v>
      </c>
      <c r="D837" s="35"/>
    </row>
    <row r="838" spans="1:4" hidden="1">
      <c r="A838" s="573" t="s">
        <v>888</v>
      </c>
      <c r="B838" s="260"/>
      <c r="C838" s="242"/>
      <c r="D838" s="240"/>
    </row>
    <row r="839" spans="1:4" hidden="1">
      <c r="A839" s="573" t="s">
        <v>889</v>
      </c>
      <c r="B839" s="260"/>
      <c r="C839" s="242"/>
      <c r="D839" s="240"/>
    </row>
    <row r="840" spans="1:4" hidden="1">
      <c r="A840" s="560" t="s">
        <v>890</v>
      </c>
      <c r="B840" s="560"/>
      <c r="C840" s="413">
        <f t="shared" ref="C840" si="166">SUM(C841)</f>
        <v>0</v>
      </c>
      <c r="D840" s="35"/>
    </row>
    <row r="841" spans="1:4" hidden="1">
      <c r="A841" s="573" t="s">
        <v>891</v>
      </c>
      <c r="B841" s="260"/>
      <c r="C841" s="242"/>
      <c r="D841" s="240"/>
    </row>
    <row r="842" spans="1:4" hidden="1">
      <c r="A842" s="575" t="s">
        <v>892</v>
      </c>
      <c r="B842" s="575"/>
      <c r="C842" s="473">
        <f t="shared" ref="C842" si="167">C843+C848+C850</f>
        <v>0</v>
      </c>
      <c r="D842" s="36"/>
    </row>
    <row r="843" spans="1:4" hidden="1">
      <c r="A843" s="560" t="s">
        <v>893</v>
      </c>
      <c r="B843" s="560"/>
      <c r="C843" s="413">
        <f t="shared" ref="C843" si="168">SUM(C844:C845)</f>
        <v>0</v>
      </c>
      <c r="D843" s="35"/>
    </row>
    <row r="844" spans="1:4" hidden="1">
      <c r="A844" s="574" t="s">
        <v>894</v>
      </c>
      <c r="B844" s="263"/>
      <c r="C844" s="242"/>
      <c r="D844" s="240"/>
    </row>
    <row r="845" spans="1:4" hidden="1">
      <c r="A845" s="261" t="s">
        <v>895</v>
      </c>
      <c r="B845" s="261"/>
      <c r="C845" s="242"/>
      <c r="D845" s="240"/>
    </row>
    <row r="846" spans="1:4" hidden="1">
      <c r="A846" s="261" t="s">
        <v>896</v>
      </c>
      <c r="B846" s="261"/>
      <c r="C846" s="242"/>
      <c r="D846" s="240"/>
    </row>
    <row r="847" spans="1:4" hidden="1">
      <c r="A847" s="262" t="s">
        <v>897</v>
      </c>
      <c r="B847" s="264"/>
      <c r="C847" s="242"/>
      <c r="D847" s="240"/>
    </row>
    <row r="848" spans="1:4" hidden="1">
      <c r="A848" s="560" t="s">
        <v>898</v>
      </c>
      <c r="B848" s="560"/>
      <c r="C848" s="413">
        <f t="shared" ref="C848" si="169">SUM(C849)</f>
        <v>0</v>
      </c>
      <c r="D848" s="35"/>
    </row>
    <row r="849" spans="1:4" hidden="1">
      <c r="A849" s="573" t="s">
        <v>899</v>
      </c>
      <c r="B849" s="573"/>
      <c r="C849" s="566"/>
      <c r="D849" s="240"/>
    </row>
    <row r="850" spans="1:4" hidden="1">
      <c r="A850" s="560" t="s">
        <v>900</v>
      </c>
      <c r="B850" s="560"/>
      <c r="C850" s="413">
        <f t="shared" ref="C850" si="170">SUM(C851)</f>
        <v>0</v>
      </c>
      <c r="D850" s="35"/>
    </row>
    <row r="851" spans="1:4" hidden="1">
      <c r="A851" s="573" t="s">
        <v>901</v>
      </c>
      <c r="B851" s="260"/>
      <c r="C851" s="242"/>
      <c r="D851" s="240"/>
    </row>
    <row r="852" spans="1:4" hidden="1">
      <c r="A852" s="575" t="s">
        <v>902</v>
      </c>
      <c r="B852" s="575"/>
      <c r="C852" s="473">
        <f>C853+C855</f>
        <v>0</v>
      </c>
      <c r="D852" s="36"/>
    </row>
    <row r="853" spans="1:4" hidden="1">
      <c r="A853" s="560" t="s">
        <v>903</v>
      </c>
      <c r="B853" s="560"/>
      <c r="C853" s="413">
        <f t="shared" ref="C853" si="171">C854</f>
        <v>0</v>
      </c>
      <c r="D853" s="35"/>
    </row>
    <row r="854" spans="1:4" hidden="1">
      <c r="A854" s="573" t="s">
        <v>904</v>
      </c>
      <c r="B854" s="573"/>
      <c r="C854" s="566"/>
      <c r="D854" s="240"/>
    </row>
    <row r="855" spans="1:4" hidden="1">
      <c r="A855" s="576" t="s">
        <v>905</v>
      </c>
      <c r="B855" s="576"/>
      <c r="C855" s="473">
        <f t="shared" ref="C855" si="172">C856</f>
        <v>0</v>
      </c>
      <c r="D855" s="36"/>
    </row>
    <row r="856" spans="1:4" hidden="1">
      <c r="A856" s="573" t="s">
        <v>906</v>
      </c>
      <c r="B856" s="573"/>
      <c r="C856" s="566"/>
      <c r="D856" s="240"/>
    </row>
    <row r="857" spans="1:4" hidden="1">
      <c r="A857" s="577" t="s">
        <v>907</v>
      </c>
      <c r="B857" s="577"/>
      <c r="C857" s="413">
        <f t="shared" ref="C857" si="173">C858+C862</f>
        <v>0</v>
      </c>
      <c r="D857" s="35"/>
    </row>
    <row r="858" spans="1:4" hidden="1">
      <c r="A858" s="572" t="s">
        <v>908</v>
      </c>
      <c r="B858" s="572"/>
      <c r="C858" s="413">
        <f t="shared" ref="C858" si="174">C859</f>
        <v>0</v>
      </c>
      <c r="D858" s="35"/>
    </row>
    <row r="859" spans="1:4" hidden="1">
      <c r="A859" s="567" t="s">
        <v>909</v>
      </c>
      <c r="B859" s="567"/>
      <c r="C859" s="413">
        <f t="shared" ref="C859" si="175">SUM(C860:C861)</f>
        <v>0</v>
      </c>
      <c r="D859" s="35"/>
    </row>
    <row r="860" spans="1:4" hidden="1">
      <c r="A860" s="578" t="s">
        <v>910</v>
      </c>
      <c r="B860" s="265"/>
      <c r="C860" s="242"/>
      <c r="D860" s="240"/>
    </row>
    <row r="861" spans="1:4" hidden="1">
      <c r="A861" s="266" t="s">
        <v>911</v>
      </c>
      <c r="B861" s="267"/>
      <c r="C861" s="242"/>
      <c r="D861" s="240"/>
    </row>
    <row r="862" spans="1:4" hidden="1">
      <c r="A862" s="572" t="s">
        <v>912</v>
      </c>
      <c r="B862" s="572"/>
      <c r="C862" s="413">
        <f t="shared" ref="C862" si="176">C863</f>
        <v>0</v>
      </c>
      <c r="D862" s="35"/>
    </row>
    <row r="863" spans="1:4" hidden="1">
      <c r="A863" s="567" t="s">
        <v>913</v>
      </c>
      <c r="B863" s="567"/>
      <c r="C863" s="413">
        <f t="shared" ref="C863" si="177">SUM(C864)</f>
        <v>0</v>
      </c>
      <c r="D863" s="35"/>
    </row>
    <row r="864" spans="1:4" hidden="1">
      <c r="A864" s="579" t="s">
        <v>914</v>
      </c>
      <c r="B864" s="579"/>
      <c r="C864" s="566"/>
      <c r="D864" s="240"/>
    </row>
    <row r="865" spans="1:4" hidden="1">
      <c r="A865" s="580" t="s">
        <v>915</v>
      </c>
      <c r="B865" s="580"/>
      <c r="C865" s="413"/>
      <c r="D865" s="35"/>
    </row>
    <row r="866" spans="1:4" hidden="1">
      <c r="A866" s="581" t="s">
        <v>916</v>
      </c>
      <c r="B866" s="581"/>
      <c r="C866" s="566"/>
      <c r="D866" s="240"/>
    </row>
    <row r="867" spans="1:4" hidden="1">
      <c r="A867" s="582" t="s">
        <v>917</v>
      </c>
      <c r="B867" s="582"/>
      <c r="C867" s="473"/>
      <c r="D867" s="36"/>
    </row>
    <row r="868" spans="1:4" hidden="1">
      <c r="A868" s="581" t="s">
        <v>918</v>
      </c>
      <c r="B868" s="581"/>
      <c r="C868" s="566"/>
      <c r="D868" s="240"/>
    </row>
    <row r="869" spans="1:4" hidden="1">
      <c r="A869" s="583" t="s">
        <v>919</v>
      </c>
      <c r="B869" s="583"/>
      <c r="C869" s="473"/>
      <c r="D869" s="36"/>
    </row>
    <row r="870" spans="1:4" hidden="1">
      <c r="A870" s="582" t="s">
        <v>920</v>
      </c>
      <c r="B870" s="582"/>
      <c r="C870" s="473"/>
      <c r="D870" s="36"/>
    </row>
    <row r="871" spans="1:4" hidden="1">
      <c r="A871" s="584" t="s">
        <v>921</v>
      </c>
      <c r="B871" s="584"/>
      <c r="C871" s="473"/>
      <c r="D871" s="36"/>
    </row>
    <row r="872" spans="1:4" hidden="1">
      <c r="A872" s="585" t="s">
        <v>922</v>
      </c>
      <c r="B872" s="585"/>
      <c r="C872" s="566"/>
      <c r="D872" s="240"/>
    </row>
    <row r="873" spans="1:4" hidden="1">
      <c r="A873" s="584" t="s">
        <v>923</v>
      </c>
      <c r="B873" s="584"/>
      <c r="C873" s="473"/>
      <c r="D873" s="36"/>
    </row>
    <row r="874" spans="1:4" hidden="1">
      <c r="A874" s="585" t="s">
        <v>924</v>
      </c>
      <c r="B874" s="585"/>
      <c r="C874" s="566"/>
      <c r="D874" s="240"/>
    </row>
    <row r="875" spans="1:4" hidden="1">
      <c r="A875" s="584" t="s">
        <v>925</v>
      </c>
      <c r="B875" s="584"/>
      <c r="C875" s="473"/>
      <c r="D875" s="36"/>
    </row>
    <row r="876" spans="1:4" hidden="1">
      <c r="A876" s="585" t="s">
        <v>926</v>
      </c>
      <c r="B876" s="585"/>
      <c r="C876" s="566"/>
      <c r="D876" s="240"/>
    </row>
    <row r="877" spans="1:4" hidden="1">
      <c r="A877" s="584" t="s">
        <v>927</v>
      </c>
      <c r="B877" s="584"/>
      <c r="C877" s="473"/>
      <c r="D877" s="36"/>
    </row>
    <row r="878" spans="1:4" hidden="1">
      <c r="A878" s="585" t="s">
        <v>928</v>
      </c>
      <c r="B878" s="585"/>
      <c r="C878" s="566"/>
      <c r="D878" s="240"/>
    </row>
    <row r="879" spans="1:4" hidden="1">
      <c r="A879" s="582" t="s">
        <v>929</v>
      </c>
      <c r="B879" s="582"/>
      <c r="C879" s="473"/>
      <c r="D879" s="36"/>
    </row>
    <row r="880" spans="1:4" hidden="1">
      <c r="A880" s="584" t="s">
        <v>930</v>
      </c>
      <c r="B880" s="584"/>
      <c r="C880" s="473"/>
      <c r="D880" s="36"/>
    </row>
    <row r="881" spans="1:7" hidden="1">
      <c r="A881" s="585" t="s">
        <v>931</v>
      </c>
      <c r="B881" s="585"/>
      <c r="C881" s="566"/>
      <c r="D881" s="240"/>
    </row>
    <row r="882" spans="1:7" hidden="1">
      <c r="A882" s="584" t="s">
        <v>932</v>
      </c>
      <c r="B882" s="584"/>
      <c r="C882" s="473"/>
      <c r="D882" s="36"/>
    </row>
    <row r="883" spans="1:7" hidden="1">
      <c r="A883" s="585" t="s">
        <v>933</v>
      </c>
      <c r="B883" s="585"/>
      <c r="C883" s="566"/>
      <c r="D883" s="240"/>
    </row>
    <row r="884" spans="1:7" hidden="1">
      <c r="A884" s="584" t="s">
        <v>934</v>
      </c>
      <c r="B884" s="584"/>
      <c r="C884" s="473"/>
      <c r="D884" s="36"/>
    </row>
    <row r="885" spans="1:7" hidden="1">
      <c r="A885" s="585" t="s">
        <v>935</v>
      </c>
      <c r="B885" s="585"/>
      <c r="C885" s="566"/>
      <c r="D885" s="240"/>
    </row>
    <row r="886" spans="1:7" hidden="1">
      <c r="A886" s="584" t="s">
        <v>936</v>
      </c>
      <c r="B886" s="584"/>
      <c r="C886" s="473"/>
      <c r="D886" s="36"/>
    </row>
    <row r="887" spans="1:7" hidden="1">
      <c r="A887" s="585" t="s">
        <v>937</v>
      </c>
      <c r="B887" s="585"/>
      <c r="C887" s="566"/>
      <c r="D887" s="240"/>
    </row>
    <row r="888" spans="1:7" hidden="1">
      <c r="A888" s="586" t="s">
        <v>938</v>
      </c>
      <c r="B888" s="586"/>
      <c r="C888" s="566"/>
      <c r="D888" s="240"/>
    </row>
    <row r="889" spans="1:7" hidden="1">
      <c r="A889" s="586" t="s">
        <v>939</v>
      </c>
      <c r="B889" s="586"/>
      <c r="C889" s="566"/>
      <c r="D889" s="240"/>
    </row>
    <row r="890" spans="1:7" hidden="1">
      <c r="C890" s="268"/>
      <c r="D890" s="268"/>
    </row>
    <row r="891" spans="1:7" hidden="1"/>
    <row r="892" spans="1:7">
      <c r="C892" s="161"/>
      <c r="E892" s="215"/>
      <c r="G892" s="161"/>
    </row>
    <row r="893" spans="1:7">
      <c r="E893" s="215"/>
      <c r="F893" s="161"/>
      <c r="G893" s="161"/>
    </row>
    <row r="894" spans="1:7">
      <c r="E894" s="215"/>
      <c r="F894" s="161"/>
      <c r="G894" s="161"/>
    </row>
    <row r="895" spans="1:7">
      <c r="E895" s="215"/>
      <c r="F895" s="212"/>
      <c r="G895" s="369"/>
    </row>
    <row r="896" spans="1:7">
      <c r="E896" s="215"/>
    </row>
    <row r="897" spans="5:5">
      <c r="E897" s="215"/>
    </row>
    <row r="898" spans="5:5">
      <c r="E898" s="215"/>
    </row>
  </sheetData>
  <mergeCells count="6">
    <mergeCell ref="E212:H212"/>
    <mergeCell ref="A4:H4"/>
    <mergeCell ref="A5:H5"/>
    <mergeCell ref="A6:H6"/>
    <mergeCell ref="E204:H204"/>
    <mergeCell ref="E205:H205"/>
  </mergeCells>
  <pageMargins left="0.82677165354330717" right="0.27559055118110237" top="0.74803149606299213" bottom="0.74803149606299213" header="0.31496062992125984" footer="0.31496062992125984"/>
  <pageSetup paperSize="9" scale="51" orientation="landscape" horizontalDpi="4294967293" r:id="rId1"/>
  <rowBreaks count="3" manualBreakCount="3">
    <brk id="69" max="7" man="1"/>
    <brk id="125" max="7" man="1"/>
    <brk id="179" max="7" man="1"/>
  </rowBreaks>
  <customProperties>
    <customPr name="EpmWorksheetKeyString_GU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howOutlineSymbols="0"/>
  </sheetPr>
  <dimension ref="A1:R421"/>
  <sheetViews>
    <sheetView showOutlineSymbols="0" view="pageBreakPreview" zoomScale="70" zoomScaleNormal="70" zoomScaleSheetLayoutView="70" workbookViewId="0">
      <pane xSplit="1" ySplit="18" topLeftCell="B120" activePane="bottomRight" state="frozen"/>
      <selection activeCell="H157" sqref="H157"/>
      <selection pane="topRight" activeCell="H157" sqref="H157"/>
      <selection pane="bottomLeft" activeCell="H157" sqref="H157"/>
      <selection pane="bottomRight" activeCell="I5" sqref="I5:J5"/>
    </sheetView>
  </sheetViews>
  <sheetFormatPr defaultColWidth="8.7109375" defaultRowHeight="15" outlineLevelRow="1"/>
  <cols>
    <col min="1" max="1" width="82.28515625" style="1" customWidth="1"/>
    <col min="2" max="2" width="20.140625" style="5" customWidth="1"/>
    <col min="3" max="3" width="18.7109375" style="5" customWidth="1"/>
    <col min="4" max="4" width="19.28515625" style="5" customWidth="1"/>
    <col min="5" max="5" width="18.28515625" style="5" customWidth="1"/>
    <col min="6" max="6" width="19.5703125" style="5" customWidth="1"/>
    <col min="7" max="7" width="19.7109375" style="5" customWidth="1"/>
    <col min="8" max="8" width="19.85546875" style="5" customWidth="1"/>
    <col min="9" max="9" width="20.5703125" style="5" customWidth="1"/>
    <col min="10" max="10" width="21.5703125" style="5" customWidth="1"/>
    <col min="11" max="11" width="19.28515625" style="5" customWidth="1"/>
    <col min="12" max="13" width="11.5703125" style="5" customWidth="1"/>
    <col min="14" max="14" width="11.140625" style="5" customWidth="1"/>
    <col min="15" max="15" width="11" style="5" customWidth="1"/>
    <col min="16" max="16" width="27.42578125" style="1" customWidth="1"/>
    <col min="17" max="17" width="5.42578125" style="1" customWidth="1"/>
    <col min="18" max="18" width="14.42578125" style="1" bestFit="1" customWidth="1"/>
    <col min="19" max="19" width="18.5703125" style="1" customWidth="1"/>
    <col min="20" max="20" width="17.7109375" style="1" customWidth="1"/>
    <col min="21" max="21" width="15.7109375" style="1" customWidth="1"/>
    <col min="22" max="22" width="20.28515625" style="1" customWidth="1"/>
    <col min="23" max="23" width="5.42578125" style="1" customWidth="1"/>
    <col min="24" max="25" width="18.5703125" style="1" customWidth="1"/>
    <col min="26" max="26" width="17.7109375" style="1" customWidth="1"/>
    <col min="27" max="27" width="18.5703125" style="1" customWidth="1"/>
    <col min="28" max="28" width="16.5703125" style="1" customWidth="1"/>
    <col min="29" max="29" width="29.7109375" style="1" customWidth="1"/>
    <col min="30" max="30" width="20.7109375" style="1" customWidth="1"/>
    <col min="31" max="31" width="7.42578125" style="1" customWidth="1"/>
    <col min="32" max="32" width="16.5703125" style="1" customWidth="1"/>
    <col min="33" max="33" width="49.42578125" style="1" customWidth="1"/>
    <col min="34" max="34" width="44.5703125" style="1" customWidth="1"/>
    <col min="35" max="35" width="23.28515625" style="1" customWidth="1"/>
    <col min="36" max="36" width="42.7109375" style="1" customWidth="1"/>
    <col min="37" max="37" width="23.7109375" style="1" customWidth="1"/>
    <col min="38" max="16384" width="8.7109375" style="1"/>
  </cols>
  <sheetData>
    <row r="1" spans="1:16" ht="15.75" thickBot="1"/>
    <row r="2" spans="1:16" ht="15.75" outlineLevel="1">
      <c r="A2" s="774" t="s">
        <v>948</v>
      </c>
      <c r="B2" s="775"/>
      <c r="C2" s="775"/>
      <c r="D2" s="775"/>
      <c r="E2" s="775"/>
      <c r="F2" s="775"/>
      <c r="G2" s="775"/>
      <c r="H2" s="775"/>
      <c r="I2" s="775"/>
      <c r="J2" s="775"/>
      <c r="K2" s="775"/>
      <c r="L2" s="775"/>
      <c r="M2" s="775"/>
      <c r="N2" s="775"/>
      <c r="O2" s="776"/>
    </row>
    <row r="3" spans="1:16" ht="15.75" collapsed="1">
      <c r="A3" s="777" t="s">
        <v>1068</v>
      </c>
      <c r="B3" s="778"/>
      <c r="C3" s="778"/>
      <c r="D3" s="778"/>
      <c r="E3" s="778"/>
      <c r="F3" s="778"/>
      <c r="G3" s="778"/>
      <c r="H3" s="778"/>
      <c r="I3" s="778"/>
      <c r="J3" s="778"/>
      <c r="K3" s="778"/>
      <c r="L3" s="778"/>
      <c r="M3" s="778"/>
      <c r="N3" s="778"/>
      <c r="O3" s="779"/>
    </row>
    <row r="4" spans="1:16" ht="15.75">
      <c r="A4" s="780" t="s">
        <v>1544</v>
      </c>
      <c r="B4" s="781"/>
      <c r="C4" s="781"/>
      <c r="D4" s="781"/>
      <c r="E4" s="781"/>
      <c r="F4" s="781"/>
      <c r="G4" s="781"/>
      <c r="H4" s="781"/>
      <c r="I4" s="781"/>
      <c r="J4" s="781"/>
      <c r="K4" s="781"/>
      <c r="L4" s="781"/>
      <c r="M4" s="781"/>
      <c r="N4" s="781"/>
      <c r="O4" s="782"/>
    </row>
    <row r="5" spans="1:16" ht="16.5" thickBot="1">
      <c r="A5" s="102"/>
      <c r="B5" s="103"/>
      <c r="C5" s="103"/>
      <c r="D5" s="103"/>
      <c r="E5" s="103"/>
      <c r="F5" s="103"/>
      <c r="G5" s="103"/>
      <c r="H5" s="411"/>
      <c r="I5" s="103"/>
      <c r="J5" s="103"/>
      <c r="K5" s="103"/>
      <c r="L5" s="103"/>
      <c r="M5" s="103"/>
      <c r="N5" s="103"/>
      <c r="O5" s="104"/>
    </row>
    <row r="6" spans="1:16" ht="26.25" customHeight="1">
      <c r="A6" s="768" t="s">
        <v>942</v>
      </c>
      <c r="B6" s="783" t="s">
        <v>1523</v>
      </c>
      <c r="C6" s="767"/>
      <c r="D6" s="767"/>
      <c r="E6" s="767"/>
      <c r="F6" s="767"/>
      <c r="G6" s="767"/>
      <c r="H6" s="784" t="s">
        <v>1524</v>
      </c>
      <c r="I6" s="785"/>
      <c r="J6" s="786"/>
      <c r="K6" s="784" t="s">
        <v>1067</v>
      </c>
      <c r="L6" s="785"/>
      <c r="M6" s="785"/>
      <c r="N6" s="785"/>
      <c r="O6" s="787"/>
    </row>
    <row r="7" spans="1:16" ht="27" customHeight="1">
      <c r="A7" s="768"/>
      <c r="B7" s="766" t="s">
        <v>1368</v>
      </c>
      <c r="C7" s="766" t="s">
        <v>1065</v>
      </c>
      <c r="D7" s="770" t="s">
        <v>1066</v>
      </c>
      <c r="E7" s="771"/>
      <c r="F7" s="772"/>
      <c r="G7" s="764" t="s">
        <v>946</v>
      </c>
      <c r="H7" s="766" t="s">
        <v>944</v>
      </c>
      <c r="I7" s="766" t="s">
        <v>945</v>
      </c>
      <c r="J7" s="766" t="s">
        <v>946</v>
      </c>
      <c r="K7" s="427" t="s">
        <v>1069</v>
      </c>
      <c r="L7" s="427" t="s">
        <v>1071</v>
      </c>
      <c r="M7" s="427" t="s">
        <v>1071</v>
      </c>
      <c r="N7" s="427" t="s">
        <v>1071</v>
      </c>
      <c r="O7" s="428" t="s">
        <v>1071</v>
      </c>
    </row>
    <row r="8" spans="1:16" ht="27" customHeight="1">
      <c r="A8" s="769"/>
      <c r="B8" s="767"/>
      <c r="C8" s="767"/>
      <c r="D8" s="420" t="s">
        <v>944</v>
      </c>
      <c r="E8" s="420" t="s">
        <v>945</v>
      </c>
      <c r="F8" s="420" t="s">
        <v>946</v>
      </c>
      <c r="G8" s="765"/>
      <c r="H8" s="767"/>
      <c r="I8" s="767"/>
      <c r="J8" s="767"/>
      <c r="K8" s="422" t="s">
        <v>1070</v>
      </c>
      <c r="L8" s="422" t="s">
        <v>1072</v>
      </c>
      <c r="M8" s="422" t="s">
        <v>1073</v>
      </c>
      <c r="N8" s="422" t="s">
        <v>1074</v>
      </c>
      <c r="O8" s="84" t="s">
        <v>1075</v>
      </c>
    </row>
    <row r="9" spans="1:16">
      <c r="A9" s="429">
        <v>1</v>
      </c>
      <c r="B9" s="420">
        <v>2</v>
      </c>
      <c r="C9" s="420">
        <v>3</v>
      </c>
      <c r="D9" s="420">
        <v>4</v>
      </c>
      <c r="E9" s="420">
        <v>5</v>
      </c>
      <c r="F9" s="420">
        <v>6</v>
      </c>
      <c r="G9" s="420">
        <v>7</v>
      </c>
      <c r="H9" s="420">
        <v>8</v>
      </c>
      <c r="I9" s="420">
        <v>9</v>
      </c>
      <c r="J9" s="420">
        <v>10</v>
      </c>
      <c r="K9" s="420">
        <v>11</v>
      </c>
      <c r="L9" s="420">
        <v>12</v>
      </c>
      <c r="M9" s="420">
        <v>13</v>
      </c>
      <c r="N9" s="420">
        <v>14</v>
      </c>
      <c r="O9" s="430">
        <v>15</v>
      </c>
      <c r="P9" s="2">
        <f>+J11-Neraca!G162</f>
        <v>0</v>
      </c>
    </row>
    <row r="10" spans="1:16">
      <c r="A10" s="431" t="s">
        <v>265</v>
      </c>
      <c r="B10" s="413"/>
      <c r="C10" s="432"/>
      <c r="D10" s="413"/>
      <c r="E10" s="432"/>
      <c r="F10" s="432"/>
      <c r="G10" s="413"/>
      <c r="H10" s="413"/>
      <c r="I10" s="413"/>
      <c r="J10" s="413"/>
      <c r="K10" s="413"/>
      <c r="L10" s="413"/>
      <c r="M10" s="413"/>
      <c r="N10" s="413"/>
      <c r="O10" s="433"/>
      <c r="P10" s="2"/>
    </row>
    <row r="11" spans="1:16">
      <c r="A11" s="434" t="s">
        <v>266</v>
      </c>
      <c r="B11" s="413">
        <f>+B12</f>
        <v>0</v>
      </c>
      <c r="C11" s="413">
        <f>+C12</f>
        <v>0</v>
      </c>
      <c r="D11" s="413">
        <f>+D12</f>
        <v>0</v>
      </c>
      <c r="E11" s="413">
        <f>+E12</f>
        <v>0</v>
      </c>
      <c r="F11" s="413">
        <f>+F12</f>
        <v>0</v>
      </c>
      <c r="G11" s="413">
        <f>+C11+F11</f>
        <v>0</v>
      </c>
      <c r="H11" s="413">
        <f>+H12</f>
        <v>-20964258332</v>
      </c>
      <c r="I11" s="413">
        <f>+I12</f>
        <v>-9434374313</v>
      </c>
      <c r="J11" s="413">
        <f>+H11+I11</f>
        <v>-30398632645</v>
      </c>
      <c r="K11" s="413">
        <f>+J11-G11</f>
        <v>-30398632645</v>
      </c>
      <c r="L11" s="435" t="str">
        <f>IF(OR(I11=0,E11=0),"-",IF(OR(I11&lt;0,E11&lt;0),(I11/E11),IF(OR(I11&gt;0,E11&gt;0),(I11/E11))))</f>
        <v>-</v>
      </c>
      <c r="M11" s="435" t="str">
        <f>IF(OR(J11=0,F11=0),"-",IF(OR(J11&lt;0,F11&lt;0),(J11/F11),IF(OR(J11&gt;0,F11&gt;0),(J11/F11))))</f>
        <v>-</v>
      </c>
      <c r="N11" s="435" t="str">
        <f t="shared" ref="N11:N74" si="0">IF(OR(J11=0,G11=0),"-",IF(OR(J11&lt;0,G11&lt;0),(J11/G11),IF(OR(J11&gt;0,G11&gt;0),(J11/G11))))</f>
        <v>-</v>
      </c>
      <c r="O11" s="436" t="str">
        <f t="shared" ref="O11:O74" si="1">IF(OR(J11=0,B11=0),"-",IF(OR(J11&lt;0,B11&lt;0),(J11/B11),IF(OR(J11&gt;0,B11&gt;0),(J11/B11))))</f>
        <v>-</v>
      </c>
    </row>
    <row r="12" spans="1:16">
      <c r="A12" s="437" t="s">
        <v>267</v>
      </c>
      <c r="B12" s="413">
        <f>+B13-B363-B371</f>
        <v>0</v>
      </c>
      <c r="C12" s="413">
        <f>+C13-C363-C371</f>
        <v>0</v>
      </c>
      <c r="D12" s="413">
        <f>+D13-D363-D371</f>
        <v>0</v>
      </c>
      <c r="E12" s="413">
        <f>+E13-E363-E371</f>
        <v>0</v>
      </c>
      <c r="F12" s="413">
        <f>+F13-F363-F371</f>
        <v>0</v>
      </c>
      <c r="G12" s="413">
        <f t="shared" ref="G12:G18" si="2">+C12+F12</f>
        <v>0</v>
      </c>
      <c r="H12" s="413">
        <f>+H13+H363</f>
        <v>-20964258332</v>
      </c>
      <c r="I12" s="413">
        <f>+I13+I363</f>
        <v>-9434374313</v>
      </c>
      <c r="J12" s="413">
        <f t="shared" ref="J12:J20" si="3">+H12+I12</f>
        <v>-30398632645</v>
      </c>
      <c r="K12" s="413">
        <f t="shared" ref="K12:K20" si="4">+J12-G12</f>
        <v>-30398632645</v>
      </c>
      <c r="L12" s="435" t="str">
        <f t="shared" ref="L12:M60" si="5">IF(OR(I12=0,E12=0),"-",IF(OR(I12&lt;0,E12&lt;0),(I12/E12),IF(OR(I12&gt;0,E12&gt;0),(I12/E12))))</f>
        <v>-</v>
      </c>
      <c r="M12" s="435" t="str">
        <f t="shared" si="5"/>
        <v>-</v>
      </c>
      <c r="N12" s="435" t="str">
        <f t="shared" si="0"/>
        <v>-</v>
      </c>
      <c r="O12" s="436" t="str">
        <f t="shared" si="1"/>
        <v>-</v>
      </c>
      <c r="P12" s="161"/>
    </row>
    <row r="13" spans="1:16">
      <c r="A13" s="438" t="s">
        <v>268</v>
      </c>
      <c r="B13" s="413">
        <f>B14+B277</f>
        <v>0</v>
      </c>
      <c r="C13" s="413">
        <f>C14+C277</f>
        <v>0</v>
      </c>
      <c r="D13" s="413">
        <f>D14+D277</f>
        <v>0</v>
      </c>
      <c r="E13" s="413">
        <f>E14+E277</f>
        <v>0</v>
      </c>
      <c r="F13" s="413">
        <f>F14+F277</f>
        <v>0</v>
      </c>
      <c r="G13" s="413">
        <f t="shared" si="2"/>
        <v>0</v>
      </c>
      <c r="H13" s="413">
        <f>H14+H277</f>
        <v>-20964258332</v>
      </c>
      <c r="I13" s="413">
        <f>I14+I277</f>
        <v>-9434374313</v>
      </c>
      <c r="J13" s="413">
        <f t="shared" si="3"/>
        <v>-30398632645</v>
      </c>
      <c r="K13" s="413">
        <f t="shared" si="4"/>
        <v>-30398632645</v>
      </c>
      <c r="L13" s="435" t="str">
        <f t="shared" si="5"/>
        <v>-</v>
      </c>
      <c r="M13" s="435" t="str">
        <f t="shared" si="5"/>
        <v>-</v>
      </c>
      <c r="N13" s="435" t="str">
        <f t="shared" si="0"/>
        <v>-</v>
      </c>
      <c r="O13" s="436" t="str">
        <f t="shared" si="1"/>
        <v>-</v>
      </c>
      <c r="P13" s="161"/>
    </row>
    <row r="14" spans="1:16">
      <c r="A14" s="439" t="s">
        <v>269</v>
      </c>
      <c r="B14" s="413">
        <f>B15-B203</f>
        <v>0</v>
      </c>
      <c r="C14" s="413">
        <f>C15-C203</f>
        <v>0</v>
      </c>
      <c r="D14" s="413">
        <f>D15-D203</f>
        <v>0</v>
      </c>
      <c r="E14" s="413">
        <f>E15-E203</f>
        <v>0</v>
      </c>
      <c r="F14" s="413">
        <f>F15-F203</f>
        <v>0</v>
      </c>
      <c r="G14" s="413">
        <f t="shared" si="2"/>
        <v>0</v>
      </c>
      <c r="H14" s="413">
        <f>H15-H203</f>
        <v>24013007971</v>
      </c>
      <c r="I14" s="413">
        <f>I15-I203</f>
        <v>2110036690</v>
      </c>
      <c r="J14" s="413">
        <f>J15-J203</f>
        <v>26123044661</v>
      </c>
      <c r="K14" s="413">
        <f t="shared" si="4"/>
        <v>26123044661</v>
      </c>
      <c r="L14" s="435" t="str">
        <f t="shared" si="5"/>
        <v>-</v>
      </c>
      <c r="M14" s="435" t="str">
        <f t="shared" si="5"/>
        <v>-</v>
      </c>
      <c r="N14" s="435" t="str">
        <f t="shared" si="0"/>
        <v>-</v>
      </c>
      <c r="O14" s="436" t="str">
        <f t="shared" si="1"/>
        <v>-</v>
      </c>
      <c r="P14" s="161"/>
    </row>
    <row r="15" spans="1:16">
      <c r="A15" s="440" t="s">
        <v>270</v>
      </c>
      <c r="B15" s="413">
        <f>+B16-B103</f>
        <v>0</v>
      </c>
      <c r="C15" s="413">
        <f>+C16-C103</f>
        <v>0</v>
      </c>
      <c r="D15" s="413">
        <f>+D16-D103</f>
        <v>0</v>
      </c>
      <c r="E15" s="413">
        <f>+E16-E103</f>
        <v>0</v>
      </c>
      <c r="F15" s="413">
        <f>+F16-F103</f>
        <v>0</v>
      </c>
      <c r="G15" s="413">
        <f t="shared" si="2"/>
        <v>0</v>
      </c>
      <c r="H15" s="413">
        <f>+H16-H103</f>
        <v>25786606449</v>
      </c>
      <c r="I15" s="413">
        <f>+I16-I103</f>
        <v>2635927495</v>
      </c>
      <c r="J15" s="413">
        <f t="shared" si="3"/>
        <v>28422533944</v>
      </c>
      <c r="K15" s="413">
        <f t="shared" si="4"/>
        <v>28422533944</v>
      </c>
      <c r="L15" s="435" t="str">
        <f t="shared" si="5"/>
        <v>-</v>
      </c>
      <c r="M15" s="435" t="str">
        <f t="shared" si="5"/>
        <v>-</v>
      </c>
      <c r="N15" s="435" t="str">
        <f t="shared" si="0"/>
        <v>-</v>
      </c>
      <c r="O15" s="436" t="str">
        <f t="shared" si="1"/>
        <v>-</v>
      </c>
      <c r="P15" s="161"/>
    </row>
    <row r="16" spans="1:16">
      <c r="A16" s="441" t="s">
        <v>271</v>
      </c>
      <c r="B16" s="413">
        <f>B17-B61</f>
        <v>0</v>
      </c>
      <c r="C16" s="442">
        <f>C17-C61</f>
        <v>0</v>
      </c>
      <c r="D16" s="413">
        <f>D17-D61</f>
        <v>0</v>
      </c>
      <c r="E16" s="413">
        <f>E17-E61</f>
        <v>0</v>
      </c>
      <c r="F16" s="413">
        <f t="shared" ref="F16:F20" si="6">+D16+E16</f>
        <v>0</v>
      </c>
      <c r="G16" s="413">
        <f t="shared" si="2"/>
        <v>0</v>
      </c>
      <c r="H16" s="442">
        <f>H17-H61</f>
        <v>63882725990</v>
      </c>
      <c r="I16" s="442">
        <f>I17-I61</f>
        <v>13135713642</v>
      </c>
      <c r="J16" s="442">
        <f t="shared" si="3"/>
        <v>77018439632</v>
      </c>
      <c r="K16" s="413">
        <f t="shared" si="4"/>
        <v>77018439632</v>
      </c>
      <c r="L16" s="435" t="str">
        <f t="shared" si="5"/>
        <v>-</v>
      </c>
      <c r="M16" s="435" t="str">
        <f t="shared" si="5"/>
        <v>-</v>
      </c>
      <c r="N16" s="435" t="str">
        <f t="shared" si="0"/>
        <v>-</v>
      </c>
      <c r="O16" s="436" t="str">
        <f t="shared" si="1"/>
        <v>-</v>
      </c>
      <c r="P16" s="215"/>
    </row>
    <row r="17" spans="1:16">
      <c r="A17" s="443" t="s">
        <v>272</v>
      </c>
      <c r="B17" s="413">
        <f>B18+B20+B26+B28+B30+B35+B33+B37+B23+B39+B41+B45+B47+B51+B53+B55+B57+B59</f>
        <v>0</v>
      </c>
      <c r="C17" s="442">
        <f>C18+C20+C26+C28+C30+C35+C33+C37+C23+C39+C41+C45+C47+C51+C53+C55+C57+C59</f>
        <v>0</v>
      </c>
      <c r="D17" s="413">
        <f>D18+D20+D26+D28+D30+D35+D33+D37+D23+D39+D41+D45+D47+D51+D53+D55+D57+D59</f>
        <v>0</v>
      </c>
      <c r="E17" s="413">
        <f>E18+E20+E26+E28+E30+E35+E33+E37+E23+E39+E41+E45+E47+E51+E53+E55+E57+E59</f>
        <v>0</v>
      </c>
      <c r="F17" s="413">
        <f t="shared" si="6"/>
        <v>0</v>
      </c>
      <c r="G17" s="442">
        <f t="shared" si="2"/>
        <v>0</v>
      </c>
      <c r="H17" s="442">
        <f>H18+H20+H26+H28+H30+H35+H33+H37+H23+H39+H41+H45+H47+H51+H53+H55+H57+H59</f>
        <v>63882725990</v>
      </c>
      <c r="I17" s="442">
        <f>I18+I20+I26+I28+I30+I35+I33+I37+I23+I39+I41+I45+I47+I51+I53+I55+I57+I59</f>
        <v>13135713642</v>
      </c>
      <c r="J17" s="442">
        <f t="shared" si="3"/>
        <v>77018439632</v>
      </c>
      <c r="K17" s="413">
        <f t="shared" si="4"/>
        <v>77018439632</v>
      </c>
      <c r="L17" s="435" t="str">
        <f t="shared" si="5"/>
        <v>-</v>
      </c>
      <c r="M17" s="435" t="str">
        <f t="shared" si="5"/>
        <v>-</v>
      </c>
      <c r="N17" s="435" t="str">
        <f t="shared" si="0"/>
        <v>-</v>
      </c>
      <c r="O17" s="436" t="str">
        <f t="shared" si="1"/>
        <v>-</v>
      </c>
      <c r="P17" s="215"/>
    </row>
    <row r="18" spans="1:16">
      <c r="A18" s="444" t="s">
        <v>273</v>
      </c>
      <c r="B18" s="459">
        <f>SUM(B19)</f>
        <v>0</v>
      </c>
      <c r="C18" s="442">
        <f>SUM(C19:C19)</f>
        <v>0</v>
      </c>
      <c r="D18" s="413">
        <f>SUM(D19:D19)</f>
        <v>0</v>
      </c>
      <c r="E18" s="413">
        <f>SUM(E19:E19)</f>
        <v>0</v>
      </c>
      <c r="F18" s="413">
        <f t="shared" si="6"/>
        <v>0</v>
      </c>
      <c r="G18" s="442">
        <f t="shared" si="2"/>
        <v>0</v>
      </c>
      <c r="H18" s="442">
        <f>SUM(H19:H19)</f>
        <v>1642581811</v>
      </c>
      <c r="I18" s="442">
        <f>SUM(I19:I19)</f>
        <v>269966969</v>
      </c>
      <c r="J18" s="442">
        <f t="shared" si="3"/>
        <v>1912548780</v>
      </c>
      <c r="K18" s="413">
        <f t="shared" si="4"/>
        <v>1912548780</v>
      </c>
      <c r="L18" s="435" t="str">
        <f t="shared" si="5"/>
        <v>-</v>
      </c>
      <c r="M18" s="435" t="str">
        <f t="shared" si="5"/>
        <v>-</v>
      </c>
      <c r="N18" s="435" t="str">
        <f t="shared" si="0"/>
        <v>-</v>
      </c>
      <c r="O18" s="436" t="str">
        <f t="shared" si="1"/>
        <v>-</v>
      </c>
      <c r="P18" s="215"/>
    </row>
    <row r="19" spans="1:16">
      <c r="A19" s="85" t="s">
        <v>279</v>
      </c>
      <c r="B19" s="132">
        <v>0</v>
      </c>
      <c r="C19" s="132">
        <v>0</v>
      </c>
      <c r="D19" s="132">
        <v>0</v>
      </c>
      <c r="E19" s="132">
        <v>0</v>
      </c>
      <c r="F19" s="445">
        <f>+D19+E19</f>
        <v>0</v>
      </c>
      <c r="G19" s="447">
        <f>+C19+F19</f>
        <v>0</v>
      </c>
      <c r="H19" s="461">
        <v>1642581811</v>
      </c>
      <c r="I19" s="461">
        <v>269966969</v>
      </c>
      <c r="J19" s="447">
        <f>+H19+I19</f>
        <v>1912548780</v>
      </c>
      <c r="K19" s="108">
        <f>+J19-G19</f>
        <v>1912548780</v>
      </c>
      <c r="L19" s="448" t="str">
        <f t="shared" si="5"/>
        <v>-</v>
      </c>
      <c r="M19" s="448" t="str">
        <f t="shared" si="5"/>
        <v>-</v>
      </c>
      <c r="N19" s="448" t="str">
        <f t="shared" si="0"/>
        <v>-</v>
      </c>
      <c r="O19" s="449" t="str">
        <f t="shared" si="1"/>
        <v>-</v>
      </c>
      <c r="P19" s="215"/>
    </row>
    <row r="20" spans="1:16">
      <c r="A20" s="444" t="s">
        <v>285</v>
      </c>
      <c r="B20" s="459">
        <f t="shared" ref="B20" si="7">SUM(B21:B22)</f>
        <v>0</v>
      </c>
      <c r="C20" s="442">
        <f t="shared" ref="C20:I20" si="8">SUM(C21:C22)</f>
        <v>0</v>
      </c>
      <c r="D20" s="442">
        <f t="shared" si="8"/>
        <v>0</v>
      </c>
      <c r="E20" s="413">
        <f t="shared" si="8"/>
        <v>0</v>
      </c>
      <c r="F20" s="413">
        <f t="shared" si="6"/>
        <v>0</v>
      </c>
      <c r="G20" s="442">
        <f t="shared" si="8"/>
        <v>0</v>
      </c>
      <c r="H20" s="442">
        <f t="shared" si="8"/>
        <v>62240144179</v>
      </c>
      <c r="I20" s="442">
        <f t="shared" si="8"/>
        <v>12865746673</v>
      </c>
      <c r="J20" s="442">
        <f t="shared" si="3"/>
        <v>75105890852</v>
      </c>
      <c r="K20" s="413">
        <f t="shared" si="4"/>
        <v>75105890852</v>
      </c>
      <c r="L20" s="435" t="str">
        <f t="shared" si="5"/>
        <v>-</v>
      </c>
      <c r="M20" s="435" t="str">
        <f t="shared" si="5"/>
        <v>-</v>
      </c>
      <c r="N20" s="435" t="str">
        <f t="shared" si="0"/>
        <v>-</v>
      </c>
      <c r="O20" s="436" t="str">
        <f t="shared" si="1"/>
        <v>-</v>
      </c>
      <c r="P20" s="182"/>
    </row>
    <row r="21" spans="1:16">
      <c r="A21" s="450" t="s">
        <v>286</v>
      </c>
      <c r="B21" s="132">
        <v>0</v>
      </c>
      <c r="C21" s="132">
        <v>0</v>
      </c>
      <c r="D21" s="132">
        <v>0</v>
      </c>
      <c r="E21" s="132">
        <v>0</v>
      </c>
      <c r="F21" s="412">
        <f>+D21+E21</f>
        <v>0</v>
      </c>
      <c r="G21" s="451">
        <f>+C21+F21</f>
        <v>0</v>
      </c>
      <c r="H21" s="461">
        <v>62240144179</v>
      </c>
      <c r="I21" s="461">
        <v>12865746673</v>
      </c>
      <c r="J21" s="453">
        <f>+H21+I21</f>
        <v>75105890852</v>
      </c>
      <c r="K21" s="454">
        <f>+J21-G21</f>
        <v>75105890852</v>
      </c>
      <c r="L21" s="455" t="str">
        <f t="shared" si="5"/>
        <v>-</v>
      </c>
      <c r="M21" s="455" t="str">
        <f t="shared" si="5"/>
        <v>-</v>
      </c>
      <c r="N21" s="455" t="str">
        <f t="shared" si="0"/>
        <v>-</v>
      </c>
      <c r="O21" s="456" t="str">
        <f t="shared" si="1"/>
        <v>-</v>
      </c>
      <c r="P21" s="215"/>
    </row>
    <row r="22" spans="1:16">
      <c r="A22" s="86" t="s">
        <v>288</v>
      </c>
      <c r="B22" s="457">
        <v>0</v>
      </c>
      <c r="C22" s="447">
        <v>0</v>
      </c>
      <c r="D22" s="457">
        <v>0</v>
      </c>
      <c r="E22" s="457">
        <v>0</v>
      </c>
      <c r="F22" s="458">
        <f>+D22+E22</f>
        <v>0</v>
      </c>
      <c r="G22" s="447">
        <f>+C22+F22</f>
        <v>0</v>
      </c>
      <c r="H22" s="132">
        <v>0</v>
      </c>
      <c r="I22" s="132">
        <v>0</v>
      </c>
      <c r="J22" s="132">
        <f>+H22+I22</f>
        <v>0</v>
      </c>
      <c r="K22" s="452">
        <f>+J22-G22</f>
        <v>0</v>
      </c>
      <c r="L22" s="37" t="str">
        <f t="shared" si="5"/>
        <v>-</v>
      </c>
      <c r="M22" s="37" t="str">
        <f t="shared" si="5"/>
        <v>-</v>
      </c>
      <c r="N22" s="37" t="str">
        <f t="shared" si="0"/>
        <v>-</v>
      </c>
      <c r="O22" s="87" t="str">
        <f t="shared" si="1"/>
        <v>-</v>
      </c>
      <c r="P22" s="215"/>
    </row>
    <row r="23" spans="1:16">
      <c r="A23" s="444" t="s">
        <v>290</v>
      </c>
      <c r="B23" s="459">
        <f t="shared" ref="B23:I23" si="9">SUM(B24:B25)</f>
        <v>0</v>
      </c>
      <c r="C23" s="459">
        <f t="shared" si="9"/>
        <v>0</v>
      </c>
      <c r="D23" s="459">
        <f t="shared" si="9"/>
        <v>0</v>
      </c>
      <c r="E23" s="459">
        <f t="shared" si="9"/>
        <v>0</v>
      </c>
      <c r="F23" s="442">
        <f t="shared" ref="F23" si="10">+D23+E23</f>
        <v>0</v>
      </c>
      <c r="G23" s="459">
        <f t="shared" si="9"/>
        <v>0</v>
      </c>
      <c r="H23" s="442">
        <f t="shared" si="9"/>
        <v>0</v>
      </c>
      <c r="I23" s="442">
        <f t="shared" si="9"/>
        <v>0</v>
      </c>
      <c r="J23" s="442">
        <f t="shared" ref="J23" si="11">+H23+I23</f>
        <v>0</v>
      </c>
      <c r="K23" s="442">
        <f t="shared" ref="K23" si="12">+J23-G23</f>
        <v>0</v>
      </c>
      <c r="L23" s="435" t="str">
        <f t="shared" si="5"/>
        <v>-</v>
      </c>
      <c r="M23" s="435" t="str">
        <f t="shared" si="5"/>
        <v>-</v>
      </c>
      <c r="N23" s="435" t="str">
        <f t="shared" si="0"/>
        <v>-</v>
      </c>
      <c r="O23" s="436" t="str">
        <f t="shared" si="1"/>
        <v>-</v>
      </c>
      <c r="P23" s="4"/>
    </row>
    <row r="24" spans="1:16">
      <c r="A24" s="460" t="s">
        <v>291</v>
      </c>
      <c r="B24" s="461">
        <v>0</v>
      </c>
      <c r="C24" s="461">
        <v>0</v>
      </c>
      <c r="D24" s="461">
        <v>0</v>
      </c>
      <c r="E24" s="461">
        <v>0</v>
      </c>
      <c r="F24" s="462">
        <f>+D24+E24</f>
        <v>0</v>
      </c>
      <c r="G24" s="461">
        <f>+C24+F24</f>
        <v>0</v>
      </c>
      <c r="H24" s="461">
        <v>0</v>
      </c>
      <c r="I24" s="461">
        <v>0</v>
      </c>
      <c r="J24" s="461">
        <v>0</v>
      </c>
      <c r="K24" s="453">
        <f>+J24-G24</f>
        <v>0</v>
      </c>
      <c r="L24" s="455" t="str">
        <f t="shared" si="5"/>
        <v>-</v>
      </c>
      <c r="M24" s="455" t="str">
        <f t="shared" si="5"/>
        <v>-</v>
      </c>
      <c r="N24" s="455" t="str">
        <f t="shared" si="0"/>
        <v>-</v>
      </c>
      <c r="O24" s="456" t="str">
        <f t="shared" si="1"/>
        <v>-</v>
      </c>
      <c r="P24" s="215"/>
    </row>
    <row r="25" spans="1:16">
      <c r="A25" s="85" t="s">
        <v>292</v>
      </c>
      <c r="B25" s="447">
        <v>0</v>
      </c>
      <c r="C25" s="447">
        <v>0</v>
      </c>
      <c r="D25" s="447">
        <v>0</v>
      </c>
      <c r="E25" s="447">
        <v>0</v>
      </c>
      <c r="F25" s="458">
        <f>+D25+E25</f>
        <v>0</v>
      </c>
      <c r="G25" s="447">
        <f>+C25+F25</f>
        <v>0</v>
      </c>
      <c r="H25" s="447">
        <v>0</v>
      </c>
      <c r="I25" s="447">
        <v>0</v>
      </c>
      <c r="J25" s="447">
        <v>0</v>
      </c>
      <c r="K25" s="452">
        <f>+J25-G25</f>
        <v>0</v>
      </c>
      <c r="L25" s="37" t="str">
        <f t="shared" si="5"/>
        <v>-</v>
      </c>
      <c r="M25" s="37" t="str">
        <f t="shared" si="5"/>
        <v>-</v>
      </c>
      <c r="N25" s="37" t="str">
        <f t="shared" si="0"/>
        <v>-</v>
      </c>
      <c r="O25" s="87" t="str">
        <f t="shared" si="1"/>
        <v>-</v>
      </c>
      <c r="P25" s="215"/>
    </row>
    <row r="26" spans="1:16">
      <c r="A26" s="444" t="s">
        <v>301</v>
      </c>
      <c r="B26" s="442">
        <f t="shared" ref="B26:I26" si="13">SUM(B27:B27)</f>
        <v>0</v>
      </c>
      <c r="C26" s="442">
        <f t="shared" si="13"/>
        <v>0</v>
      </c>
      <c r="D26" s="442">
        <f t="shared" si="13"/>
        <v>0</v>
      </c>
      <c r="E26" s="442">
        <f t="shared" si="13"/>
        <v>0</v>
      </c>
      <c r="F26" s="442">
        <f t="shared" ref="F26:F30" si="14">+D26+E26</f>
        <v>0</v>
      </c>
      <c r="G26" s="442">
        <f t="shared" si="13"/>
        <v>0</v>
      </c>
      <c r="H26" s="442">
        <f t="shared" si="13"/>
        <v>0</v>
      </c>
      <c r="I26" s="442">
        <f t="shared" si="13"/>
        <v>0</v>
      </c>
      <c r="J26" s="442">
        <f t="shared" ref="J26" si="15">+H26+I26</f>
        <v>0</v>
      </c>
      <c r="K26" s="442">
        <f t="shared" ref="K26" si="16">+J26-G26</f>
        <v>0</v>
      </c>
      <c r="L26" s="435" t="str">
        <f t="shared" si="5"/>
        <v>-</v>
      </c>
      <c r="M26" s="435" t="str">
        <f t="shared" si="5"/>
        <v>-</v>
      </c>
      <c r="N26" s="435" t="str">
        <f t="shared" si="0"/>
        <v>-</v>
      </c>
      <c r="O26" s="436" t="str">
        <f t="shared" si="1"/>
        <v>-</v>
      </c>
      <c r="P26" s="215"/>
    </row>
    <row r="27" spans="1:16">
      <c r="A27" s="460" t="s">
        <v>302</v>
      </c>
      <c r="B27" s="447">
        <v>0</v>
      </c>
      <c r="C27" s="447">
        <v>0</v>
      </c>
      <c r="D27" s="447">
        <v>0</v>
      </c>
      <c r="E27" s="447">
        <v>0</v>
      </c>
      <c r="F27" s="446">
        <f>+D27+E27</f>
        <v>0</v>
      </c>
      <c r="G27" s="447">
        <f>+C27+F27</f>
        <v>0</v>
      </c>
      <c r="H27" s="447">
        <v>0</v>
      </c>
      <c r="I27" s="447">
        <v>0</v>
      </c>
      <c r="J27" s="447">
        <v>0</v>
      </c>
      <c r="K27" s="452">
        <f>+J27-G27</f>
        <v>0</v>
      </c>
      <c r="L27" s="37" t="str">
        <f t="shared" si="5"/>
        <v>-</v>
      </c>
      <c r="M27" s="37" t="str">
        <f t="shared" si="5"/>
        <v>-</v>
      </c>
      <c r="N27" s="37" t="str">
        <f t="shared" si="0"/>
        <v>-</v>
      </c>
      <c r="O27" s="87" t="str">
        <f t="shared" si="1"/>
        <v>-</v>
      </c>
    </row>
    <row r="28" spans="1:16">
      <c r="A28" s="444" t="s">
        <v>304</v>
      </c>
      <c r="B28" s="442">
        <f t="shared" ref="B28:I28" si="17">SUM(B29:B29)</f>
        <v>0</v>
      </c>
      <c r="C28" s="442">
        <f t="shared" si="17"/>
        <v>0</v>
      </c>
      <c r="D28" s="442">
        <f t="shared" si="17"/>
        <v>0</v>
      </c>
      <c r="E28" s="442">
        <f t="shared" si="17"/>
        <v>0</v>
      </c>
      <c r="F28" s="442">
        <f t="shared" si="14"/>
        <v>0</v>
      </c>
      <c r="G28" s="442">
        <f t="shared" si="17"/>
        <v>0</v>
      </c>
      <c r="H28" s="442">
        <f t="shared" si="17"/>
        <v>0</v>
      </c>
      <c r="I28" s="442">
        <f t="shared" si="17"/>
        <v>0</v>
      </c>
      <c r="J28" s="442">
        <f t="shared" ref="J28" si="18">+H28+I28</f>
        <v>0</v>
      </c>
      <c r="K28" s="442">
        <f t="shared" ref="K28" si="19">+J28-G28</f>
        <v>0</v>
      </c>
      <c r="L28" s="435" t="str">
        <f t="shared" si="5"/>
        <v>-</v>
      </c>
      <c r="M28" s="435" t="str">
        <f t="shared" si="5"/>
        <v>-</v>
      </c>
      <c r="N28" s="435" t="str">
        <f t="shared" si="0"/>
        <v>-</v>
      </c>
      <c r="O28" s="436" t="str">
        <f t="shared" si="1"/>
        <v>-</v>
      </c>
      <c r="P28" s="215"/>
    </row>
    <row r="29" spans="1:16">
      <c r="A29" s="460" t="s">
        <v>305</v>
      </c>
      <c r="B29" s="447">
        <v>0</v>
      </c>
      <c r="C29" s="447">
        <v>0</v>
      </c>
      <c r="D29" s="447">
        <v>0</v>
      </c>
      <c r="E29" s="447">
        <v>0</v>
      </c>
      <c r="F29" s="446">
        <f>+D29+E29</f>
        <v>0</v>
      </c>
      <c r="G29" s="447">
        <f>+C29+F29</f>
        <v>0</v>
      </c>
      <c r="H29" s="447">
        <v>0</v>
      </c>
      <c r="I29" s="447">
        <v>0</v>
      </c>
      <c r="J29" s="447">
        <v>0</v>
      </c>
      <c r="K29" s="452">
        <f>+J29-G29</f>
        <v>0</v>
      </c>
      <c r="L29" s="37" t="str">
        <f t="shared" si="5"/>
        <v>-</v>
      </c>
      <c r="M29" s="37" t="str">
        <f t="shared" si="5"/>
        <v>-</v>
      </c>
      <c r="N29" s="37" t="str">
        <f t="shared" si="0"/>
        <v>-</v>
      </c>
      <c r="O29" s="87" t="str">
        <f t="shared" si="1"/>
        <v>-</v>
      </c>
      <c r="P29" s="215"/>
    </row>
    <row r="30" spans="1:16">
      <c r="A30" s="444" t="s">
        <v>312</v>
      </c>
      <c r="B30" s="442">
        <f t="shared" ref="B30:G30" si="20">SUM(B31:B32)</f>
        <v>0</v>
      </c>
      <c r="C30" s="442">
        <f t="shared" ref="C30:E30" si="21">SUM(C31:C32)</f>
        <v>0</v>
      </c>
      <c r="D30" s="442">
        <f t="shared" si="21"/>
        <v>0</v>
      </c>
      <c r="E30" s="442">
        <f t="shared" si="21"/>
        <v>0</v>
      </c>
      <c r="F30" s="442">
        <f t="shared" si="14"/>
        <v>0</v>
      </c>
      <c r="G30" s="442">
        <f t="shared" si="20"/>
        <v>0</v>
      </c>
      <c r="H30" s="442">
        <f t="shared" ref="H30:I30" si="22">SUM(H31:H32)</f>
        <v>0</v>
      </c>
      <c r="I30" s="442">
        <f t="shared" si="22"/>
        <v>0</v>
      </c>
      <c r="J30" s="442">
        <f t="shared" ref="J30" si="23">+H30+I30</f>
        <v>0</v>
      </c>
      <c r="K30" s="442">
        <f t="shared" ref="K30" si="24">+J30-G30</f>
        <v>0</v>
      </c>
      <c r="L30" s="435" t="str">
        <f t="shared" si="5"/>
        <v>-</v>
      </c>
      <c r="M30" s="435" t="str">
        <f t="shared" si="5"/>
        <v>-</v>
      </c>
      <c r="N30" s="435" t="str">
        <f t="shared" si="0"/>
        <v>-</v>
      </c>
      <c r="O30" s="436" t="str">
        <f t="shared" si="1"/>
        <v>-</v>
      </c>
      <c r="P30" s="215"/>
    </row>
    <row r="31" spans="1:16">
      <c r="A31" s="460" t="s">
        <v>313</v>
      </c>
      <c r="B31" s="461">
        <v>0</v>
      </c>
      <c r="C31" s="461">
        <v>0</v>
      </c>
      <c r="D31" s="461">
        <v>0</v>
      </c>
      <c r="E31" s="461">
        <v>0</v>
      </c>
      <c r="F31" s="462">
        <f>+D31+E31</f>
        <v>0</v>
      </c>
      <c r="G31" s="461">
        <f>+C31+F31</f>
        <v>0</v>
      </c>
      <c r="H31" s="461">
        <v>0</v>
      </c>
      <c r="I31" s="461">
        <v>0</v>
      </c>
      <c r="J31" s="461">
        <v>0</v>
      </c>
      <c r="K31" s="453">
        <f>+J31-G31</f>
        <v>0</v>
      </c>
      <c r="L31" s="455" t="str">
        <f t="shared" si="5"/>
        <v>-</v>
      </c>
      <c r="M31" s="455" t="str">
        <f t="shared" si="5"/>
        <v>-</v>
      </c>
      <c r="N31" s="455" t="str">
        <f t="shared" si="0"/>
        <v>-</v>
      </c>
      <c r="O31" s="456" t="str">
        <f t="shared" si="1"/>
        <v>-</v>
      </c>
      <c r="P31" s="4"/>
    </row>
    <row r="32" spans="1:16">
      <c r="A32" s="88" t="s">
        <v>314</v>
      </c>
      <c r="B32" s="447">
        <v>0</v>
      </c>
      <c r="C32" s="447">
        <v>0</v>
      </c>
      <c r="D32" s="447">
        <v>0</v>
      </c>
      <c r="E32" s="447">
        <v>0</v>
      </c>
      <c r="F32" s="458">
        <f>+D32+E32</f>
        <v>0</v>
      </c>
      <c r="G32" s="447">
        <f>+C32+F32</f>
        <v>0</v>
      </c>
      <c r="H32" s="447">
        <v>0</v>
      </c>
      <c r="I32" s="447">
        <v>0</v>
      </c>
      <c r="J32" s="447">
        <v>0</v>
      </c>
      <c r="K32" s="452">
        <f>+J32-G32</f>
        <v>0</v>
      </c>
      <c r="L32" s="37" t="str">
        <f t="shared" si="5"/>
        <v>-</v>
      </c>
      <c r="M32" s="37" t="str">
        <f t="shared" si="5"/>
        <v>-</v>
      </c>
      <c r="N32" s="37" t="str">
        <f t="shared" si="0"/>
        <v>-</v>
      </c>
      <c r="O32" s="87" t="str">
        <f t="shared" si="1"/>
        <v>-</v>
      </c>
    </row>
    <row r="33" spans="1:16">
      <c r="A33" s="444" t="s">
        <v>315</v>
      </c>
      <c r="B33" s="442">
        <f t="shared" ref="B33:I33" si="25">SUM(B34:B34)</f>
        <v>0</v>
      </c>
      <c r="C33" s="442">
        <f t="shared" si="25"/>
        <v>0</v>
      </c>
      <c r="D33" s="442">
        <f t="shared" si="25"/>
        <v>0</v>
      </c>
      <c r="E33" s="442">
        <f t="shared" si="25"/>
        <v>0</v>
      </c>
      <c r="F33" s="442">
        <f t="shared" ref="F33" si="26">+D33+E33</f>
        <v>0</v>
      </c>
      <c r="G33" s="442">
        <f t="shared" si="25"/>
        <v>0</v>
      </c>
      <c r="H33" s="442">
        <f t="shared" si="25"/>
        <v>0</v>
      </c>
      <c r="I33" s="442">
        <f t="shared" si="25"/>
        <v>0</v>
      </c>
      <c r="J33" s="442">
        <f>+H33+I33</f>
        <v>0</v>
      </c>
      <c r="K33" s="442">
        <f t="shared" ref="K33" si="27">+J33-G33</f>
        <v>0</v>
      </c>
      <c r="L33" s="435" t="str">
        <f t="shared" si="5"/>
        <v>-</v>
      </c>
      <c r="M33" s="435" t="str">
        <f t="shared" si="5"/>
        <v>-</v>
      </c>
      <c r="N33" s="435" t="str">
        <f t="shared" si="0"/>
        <v>-</v>
      </c>
      <c r="O33" s="436" t="str">
        <f t="shared" si="1"/>
        <v>-</v>
      </c>
      <c r="P33" s="215"/>
    </row>
    <row r="34" spans="1:16">
      <c r="A34" s="460" t="s">
        <v>316</v>
      </c>
      <c r="B34" s="447">
        <v>0</v>
      </c>
      <c r="C34" s="447">
        <v>0</v>
      </c>
      <c r="D34" s="447">
        <v>0</v>
      </c>
      <c r="E34" s="447">
        <v>0</v>
      </c>
      <c r="F34" s="446">
        <f>+D34+E34</f>
        <v>0</v>
      </c>
      <c r="G34" s="447">
        <f>+C34+F34</f>
        <v>0</v>
      </c>
      <c r="H34" s="447">
        <v>0</v>
      </c>
      <c r="I34" s="447">
        <v>0</v>
      </c>
      <c r="J34" s="447">
        <v>0</v>
      </c>
      <c r="K34" s="452">
        <f>+J34-G34</f>
        <v>0</v>
      </c>
      <c r="L34" s="37" t="str">
        <f t="shared" si="5"/>
        <v>-</v>
      </c>
      <c r="M34" s="37" t="str">
        <f t="shared" si="5"/>
        <v>-</v>
      </c>
      <c r="N34" s="37" t="str">
        <f t="shared" si="0"/>
        <v>-</v>
      </c>
      <c r="O34" s="87" t="str">
        <f t="shared" si="1"/>
        <v>-</v>
      </c>
      <c r="P34" s="215"/>
    </row>
    <row r="35" spans="1:16">
      <c r="A35" s="444" t="s">
        <v>320</v>
      </c>
      <c r="B35" s="442">
        <f t="shared" ref="B35:I35" si="28">SUM(B36:B36)</f>
        <v>0</v>
      </c>
      <c r="C35" s="442">
        <f t="shared" si="28"/>
        <v>0</v>
      </c>
      <c r="D35" s="442">
        <f t="shared" si="28"/>
        <v>0</v>
      </c>
      <c r="E35" s="442">
        <f t="shared" si="28"/>
        <v>0</v>
      </c>
      <c r="F35" s="442">
        <f t="shared" ref="F35" si="29">+D35+E35</f>
        <v>0</v>
      </c>
      <c r="G35" s="442">
        <f t="shared" si="28"/>
        <v>0</v>
      </c>
      <c r="H35" s="442">
        <f t="shared" si="28"/>
        <v>0</v>
      </c>
      <c r="I35" s="442">
        <f t="shared" si="28"/>
        <v>0</v>
      </c>
      <c r="J35" s="442">
        <f>+H35+I35</f>
        <v>0</v>
      </c>
      <c r="K35" s="442">
        <f t="shared" ref="K35" si="30">+J35-G35</f>
        <v>0</v>
      </c>
      <c r="L35" s="435" t="str">
        <f t="shared" si="5"/>
        <v>-</v>
      </c>
      <c r="M35" s="435" t="str">
        <f t="shared" si="5"/>
        <v>-</v>
      </c>
      <c r="N35" s="435" t="str">
        <f t="shared" si="0"/>
        <v>-</v>
      </c>
      <c r="O35" s="436" t="str">
        <f t="shared" si="1"/>
        <v>-</v>
      </c>
      <c r="P35" s="4"/>
    </row>
    <row r="36" spans="1:16">
      <c r="A36" s="460" t="s">
        <v>321</v>
      </c>
      <c r="B36" s="447">
        <v>0</v>
      </c>
      <c r="C36" s="447">
        <v>0</v>
      </c>
      <c r="D36" s="447">
        <v>0</v>
      </c>
      <c r="E36" s="447">
        <v>0</v>
      </c>
      <c r="F36" s="446">
        <f>+D36+E36</f>
        <v>0</v>
      </c>
      <c r="G36" s="447">
        <f>+C36+F36</f>
        <v>0</v>
      </c>
      <c r="H36" s="447">
        <v>0</v>
      </c>
      <c r="I36" s="447">
        <v>0</v>
      </c>
      <c r="J36" s="447">
        <v>0</v>
      </c>
      <c r="K36" s="452">
        <f>+J36-G36</f>
        <v>0</v>
      </c>
      <c r="L36" s="37" t="str">
        <f t="shared" si="5"/>
        <v>-</v>
      </c>
      <c r="M36" s="37" t="str">
        <f t="shared" si="5"/>
        <v>-</v>
      </c>
      <c r="N36" s="37" t="str">
        <f t="shared" si="0"/>
        <v>-</v>
      </c>
      <c r="O36" s="87" t="str">
        <f t="shared" si="1"/>
        <v>-</v>
      </c>
    </row>
    <row r="37" spans="1:16">
      <c r="A37" s="444" t="s">
        <v>325</v>
      </c>
      <c r="B37" s="442">
        <f t="shared" ref="B37:I37" si="31">SUM(B38:B38)</f>
        <v>0</v>
      </c>
      <c r="C37" s="442">
        <f t="shared" si="31"/>
        <v>0</v>
      </c>
      <c r="D37" s="442">
        <f t="shared" si="31"/>
        <v>0</v>
      </c>
      <c r="E37" s="442">
        <f t="shared" si="31"/>
        <v>0</v>
      </c>
      <c r="F37" s="442">
        <f t="shared" ref="F37" si="32">+D37+E37</f>
        <v>0</v>
      </c>
      <c r="G37" s="442">
        <f t="shared" si="31"/>
        <v>0</v>
      </c>
      <c r="H37" s="442">
        <f t="shared" si="31"/>
        <v>0</v>
      </c>
      <c r="I37" s="442">
        <f t="shared" si="31"/>
        <v>0</v>
      </c>
      <c r="J37" s="442">
        <f>+H37+I37</f>
        <v>0</v>
      </c>
      <c r="K37" s="442">
        <f t="shared" ref="K37" si="33">+J37-G37</f>
        <v>0</v>
      </c>
      <c r="L37" s="435" t="str">
        <f t="shared" si="5"/>
        <v>-</v>
      </c>
      <c r="M37" s="435" t="str">
        <f t="shared" si="5"/>
        <v>-</v>
      </c>
      <c r="N37" s="435" t="str">
        <f t="shared" si="0"/>
        <v>-</v>
      </c>
      <c r="O37" s="436" t="str">
        <f t="shared" si="1"/>
        <v>-</v>
      </c>
      <c r="P37" s="215"/>
    </row>
    <row r="38" spans="1:16">
      <c r="A38" s="460" t="s">
        <v>326</v>
      </c>
      <c r="B38" s="447">
        <v>0</v>
      </c>
      <c r="C38" s="447">
        <v>0</v>
      </c>
      <c r="D38" s="447">
        <v>0</v>
      </c>
      <c r="E38" s="447">
        <v>0</v>
      </c>
      <c r="F38" s="446">
        <f>+D38+E38</f>
        <v>0</v>
      </c>
      <c r="G38" s="447">
        <f>+C38+F38</f>
        <v>0</v>
      </c>
      <c r="H38" s="447">
        <v>0</v>
      </c>
      <c r="I38" s="447">
        <v>0</v>
      </c>
      <c r="J38" s="447">
        <v>0</v>
      </c>
      <c r="K38" s="452">
        <f>+J38-G38</f>
        <v>0</v>
      </c>
      <c r="L38" s="37" t="str">
        <f t="shared" si="5"/>
        <v>-</v>
      </c>
      <c r="M38" s="37" t="str">
        <f t="shared" si="5"/>
        <v>-</v>
      </c>
      <c r="N38" s="37" t="str">
        <f t="shared" si="0"/>
        <v>-</v>
      </c>
      <c r="O38" s="87" t="str">
        <f t="shared" si="1"/>
        <v>-</v>
      </c>
    </row>
    <row r="39" spans="1:16">
      <c r="A39" s="444" t="s">
        <v>332</v>
      </c>
      <c r="B39" s="442">
        <f t="shared" ref="B39:I39" si="34">SUM(B40:B40)</f>
        <v>0</v>
      </c>
      <c r="C39" s="442">
        <f t="shared" si="34"/>
        <v>0</v>
      </c>
      <c r="D39" s="442">
        <f t="shared" si="34"/>
        <v>0</v>
      </c>
      <c r="E39" s="442">
        <f t="shared" si="34"/>
        <v>0</v>
      </c>
      <c r="F39" s="442">
        <f t="shared" ref="F39" si="35">+D39+E39</f>
        <v>0</v>
      </c>
      <c r="G39" s="442">
        <f t="shared" si="34"/>
        <v>0</v>
      </c>
      <c r="H39" s="442">
        <f t="shared" si="34"/>
        <v>0</v>
      </c>
      <c r="I39" s="442">
        <f t="shared" si="34"/>
        <v>0</v>
      </c>
      <c r="J39" s="442">
        <f>+H39+I39</f>
        <v>0</v>
      </c>
      <c r="K39" s="442">
        <f t="shared" ref="K39" si="36">+J39-G39</f>
        <v>0</v>
      </c>
      <c r="L39" s="435" t="str">
        <f t="shared" si="5"/>
        <v>-</v>
      </c>
      <c r="M39" s="435" t="str">
        <f t="shared" si="5"/>
        <v>-</v>
      </c>
      <c r="N39" s="435" t="str">
        <f t="shared" si="0"/>
        <v>-</v>
      </c>
      <c r="O39" s="436" t="str">
        <f t="shared" si="1"/>
        <v>-</v>
      </c>
      <c r="P39" s="215"/>
    </row>
    <row r="40" spans="1:16">
      <c r="A40" s="460" t="s">
        <v>333</v>
      </c>
      <c r="B40" s="447">
        <v>0</v>
      </c>
      <c r="C40" s="447">
        <v>0</v>
      </c>
      <c r="D40" s="447">
        <v>0</v>
      </c>
      <c r="E40" s="447">
        <v>0</v>
      </c>
      <c r="F40" s="446">
        <f>+D40+E40</f>
        <v>0</v>
      </c>
      <c r="G40" s="447">
        <f>+C40+F40</f>
        <v>0</v>
      </c>
      <c r="H40" s="447">
        <v>0</v>
      </c>
      <c r="I40" s="447">
        <v>0</v>
      </c>
      <c r="J40" s="447">
        <v>0</v>
      </c>
      <c r="K40" s="452">
        <f>+J40-G40</f>
        <v>0</v>
      </c>
      <c r="L40" s="37" t="str">
        <f t="shared" si="5"/>
        <v>-</v>
      </c>
      <c r="M40" s="37" t="str">
        <f t="shared" si="5"/>
        <v>-</v>
      </c>
      <c r="N40" s="37" t="str">
        <f t="shared" si="0"/>
        <v>-</v>
      </c>
      <c r="O40" s="87" t="str">
        <f t="shared" si="1"/>
        <v>-</v>
      </c>
      <c r="P40" s="215"/>
    </row>
    <row r="41" spans="1:16">
      <c r="A41" s="444" t="s">
        <v>338</v>
      </c>
      <c r="B41" s="442">
        <f t="shared" ref="B41:I41" si="37">SUM(B42:B42)</f>
        <v>0</v>
      </c>
      <c r="C41" s="442">
        <f t="shared" si="37"/>
        <v>0</v>
      </c>
      <c r="D41" s="442">
        <f t="shared" si="37"/>
        <v>0</v>
      </c>
      <c r="E41" s="442">
        <f t="shared" si="37"/>
        <v>0</v>
      </c>
      <c r="F41" s="442">
        <f t="shared" ref="F41" si="38">+D41+E41</f>
        <v>0</v>
      </c>
      <c r="G41" s="442">
        <f t="shared" si="37"/>
        <v>0</v>
      </c>
      <c r="H41" s="442">
        <f t="shared" si="37"/>
        <v>0</v>
      </c>
      <c r="I41" s="442">
        <f t="shared" si="37"/>
        <v>0</v>
      </c>
      <c r="J41" s="442">
        <f>+H41+I41</f>
        <v>0</v>
      </c>
      <c r="K41" s="442">
        <f t="shared" ref="K41" si="39">+J41-G41</f>
        <v>0</v>
      </c>
      <c r="L41" s="435" t="str">
        <f t="shared" si="5"/>
        <v>-</v>
      </c>
      <c r="M41" s="435" t="str">
        <f t="shared" si="5"/>
        <v>-</v>
      </c>
      <c r="N41" s="435" t="str">
        <f t="shared" si="0"/>
        <v>-</v>
      </c>
      <c r="O41" s="436" t="str">
        <f t="shared" si="1"/>
        <v>-</v>
      </c>
      <c r="P41" s="4"/>
    </row>
    <row r="42" spans="1:16">
      <c r="A42" s="460" t="s">
        <v>339</v>
      </c>
      <c r="B42" s="447">
        <v>0</v>
      </c>
      <c r="C42" s="447">
        <v>0</v>
      </c>
      <c r="D42" s="447">
        <v>0</v>
      </c>
      <c r="E42" s="447">
        <v>0</v>
      </c>
      <c r="F42" s="446">
        <f>+D42+E42</f>
        <v>0</v>
      </c>
      <c r="G42" s="447">
        <f>+C42+F42</f>
        <v>0</v>
      </c>
      <c r="H42" s="447">
        <v>0</v>
      </c>
      <c r="I42" s="447">
        <v>0</v>
      </c>
      <c r="J42" s="447">
        <v>0</v>
      </c>
      <c r="K42" s="452">
        <f>+J42-G42</f>
        <v>0</v>
      </c>
      <c r="L42" s="37" t="str">
        <f t="shared" si="5"/>
        <v>-</v>
      </c>
      <c r="M42" s="37" t="str">
        <f t="shared" si="5"/>
        <v>-</v>
      </c>
      <c r="N42" s="37" t="str">
        <f t="shared" si="0"/>
        <v>-</v>
      </c>
      <c r="O42" s="87" t="str">
        <f t="shared" si="1"/>
        <v>-</v>
      </c>
    </row>
    <row r="43" spans="1:16">
      <c r="A43" s="444" t="s">
        <v>343</v>
      </c>
      <c r="B43" s="442">
        <f t="shared" ref="B43:I43" si="40">SUM(B44:B44)</f>
        <v>0</v>
      </c>
      <c r="C43" s="442">
        <f t="shared" si="40"/>
        <v>0</v>
      </c>
      <c r="D43" s="442">
        <f t="shared" si="40"/>
        <v>0</v>
      </c>
      <c r="E43" s="442">
        <f t="shared" si="40"/>
        <v>0</v>
      </c>
      <c r="F43" s="442">
        <f t="shared" ref="F43" si="41">+D43+E43</f>
        <v>0</v>
      </c>
      <c r="G43" s="442">
        <f t="shared" si="40"/>
        <v>0</v>
      </c>
      <c r="H43" s="442">
        <f t="shared" si="40"/>
        <v>0</v>
      </c>
      <c r="I43" s="442">
        <f t="shared" si="40"/>
        <v>0</v>
      </c>
      <c r="J43" s="442">
        <f>+H43+I43</f>
        <v>0</v>
      </c>
      <c r="K43" s="442">
        <f t="shared" ref="K43" si="42">+J43-G43</f>
        <v>0</v>
      </c>
      <c r="L43" s="435" t="str">
        <f t="shared" si="5"/>
        <v>-</v>
      </c>
      <c r="M43" s="435" t="str">
        <f t="shared" si="5"/>
        <v>-</v>
      </c>
      <c r="N43" s="435" t="str">
        <f t="shared" si="0"/>
        <v>-</v>
      </c>
      <c r="O43" s="436" t="str">
        <f t="shared" si="1"/>
        <v>-</v>
      </c>
    </row>
    <row r="44" spans="1:16">
      <c r="A44" s="460" t="s">
        <v>344</v>
      </c>
      <c r="B44" s="447">
        <v>0</v>
      </c>
      <c r="C44" s="447">
        <v>0</v>
      </c>
      <c r="D44" s="447">
        <v>0</v>
      </c>
      <c r="E44" s="447">
        <v>0</v>
      </c>
      <c r="F44" s="446">
        <f>+D44+E44</f>
        <v>0</v>
      </c>
      <c r="G44" s="447">
        <f>+C44+F44</f>
        <v>0</v>
      </c>
      <c r="H44" s="447">
        <v>0</v>
      </c>
      <c r="I44" s="447">
        <v>0</v>
      </c>
      <c r="J44" s="447">
        <v>0</v>
      </c>
      <c r="K44" s="452">
        <f>+J44-G44</f>
        <v>0</v>
      </c>
      <c r="L44" s="37" t="str">
        <f t="shared" si="5"/>
        <v>-</v>
      </c>
      <c r="M44" s="37" t="str">
        <f t="shared" si="5"/>
        <v>-</v>
      </c>
      <c r="N44" s="37" t="str">
        <f t="shared" si="0"/>
        <v>-</v>
      </c>
      <c r="O44" s="87" t="str">
        <f t="shared" si="1"/>
        <v>-</v>
      </c>
    </row>
    <row r="45" spans="1:16">
      <c r="A45" s="444" t="s">
        <v>353</v>
      </c>
      <c r="B45" s="442">
        <f t="shared" ref="B45:I45" si="43">SUM(B46:B46)</f>
        <v>0</v>
      </c>
      <c r="C45" s="442">
        <f t="shared" si="43"/>
        <v>0</v>
      </c>
      <c r="D45" s="442">
        <f t="shared" si="43"/>
        <v>0</v>
      </c>
      <c r="E45" s="442">
        <f t="shared" si="43"/>
        <v>0</v>
      </c>
      <c r="F45" s="442">
        <f t="shared" ref="F45" si="44">+D45+E45</f>
        <v>0</v>
      </c>
      <c r="G45" s="442">
        <f t="shared" si="43"/>
        <v>0</v>
      </c>
      <c r="H45" s="442">
        <f t="shared" si="43"/>
        <v>0</v>
      </c>
      <c r="I45" s="442">
        <f t="shared" si="43"/>
        <v>0</v>
      </c>
      <c r="J45" s="442">
        <f>+H45+I45</f>
        <v>0</v>
      </c>
      <c r="K45" s="442">
        <f t="shared" ref="K45" si="45">+J45-G45</f>
        <v>0</v>
      </c>
      <c r="L45" s="435" t="str">
        <f t="shared" si="5"/>
        <v>-</v>
      </c>
      <c r="M45" s="435" t="str">
        <f t="shared" si="5"/>
        <v>-</v>
      </c>
      <c r="N45" s="435" t="str">
        <f t="shared" si="0"/>
        <v>-</v>
      </c>
      <c r="O45" s="436" t="str">
        <f t="shared" si="1"/>
        <v>-</v>
      </c>
    </row>
    <row r="46" spans="1:16">
      <c r="A46" s="460" t="s">
        <v>354</v>
      </c>
      <c r="B46" s="447">
        <v>0</v>
      </c>
      <c r="C46" s="447">
        <v>0</v>
      </c>
      <c r="D46" s="447">
        <v>0</v>
      </c>
      <c r="E46" s="447">
        <v>0</v>
      </c>
      <c r="F46" s="446">
        <f>+D46+E46</f>
        <v>0</v>
      </c>
      <c r="G46" s="447">
        <f>+C46+F46</f>
        <v>0</v>
      </c>
      <c r="H46" s="447">
        <v>0</v>
      </c>
      <c r="I46" s="447">
        <v>0</v>
      </c>
      <c r="J46" s="447">
        <v>0</v>
      </c>
      <c r="K46" s="452">
        <f>+J46-G46</f>
        <v>0</v>
      </c>
      <c r="L46" s="37" t="str">
        <f t="shared" si="5"/>
        <v>-</v>
      </c>
      <c r="M46" s="37" t="str">
        <f t="shared" si="5"/>
        <v>-</v>
      </c>
      <c r="N46" s="37" t="str">
        <f t="shared" si="0"/>
        <v>-</v>
      </c>
      <c r="O46" s="87" t="str">
        <f t="shared" si="1"/>
        <v>-</v>
      </c>
    </row>
    <row r="47" spans="1:16">
      <c r="A47" s="444" t="s">
        <v>357</v>
      </c>
      <c r="B47" s="442">
        <f t="shared" ref="B47:I47" si="46">SUM(B48:B48)</f>
        <v>0</v>
      </c>
      <c r="C47" s="442">
        <f t="shared" si="46"/>
        <v>0</v>
      </c>
      <c r="D47" s="442">
        <f t="shared" si="46"/>
        <v>0</v>
      </c>
      <c r="E47" s="442">
        <f t="shared" si="46"/>
        <v>0</v>
      </c>
      <c r="F47" s="442">
        <f t="shared" ref="F47" si="47">+D47+E47</f>
        <v>0</v>
      </c>
      <c r="G47" s="442">
        <f t="shared" si="46"/>
        <v>0</v>
      </c>
      <c r="H47" s="442">
        <f t="shared" si="46"/>
        <v>0</v>
      </c>
      <c r="I47" s="442">
        <f t="shared" si="46"/>
        <v>0</v>
      </c>
      <c r="J47" s="442">
        <f>+H47+I47</f>
        <v>0</v>
      </c>
      <c r="K47" s="442">
        <f t="shared" ref="K47" si="48">+J47-G47</f>
        <v>0</v>
      </c>
      <c r="L47" s="435" t="str">
        <f t="shared" si="5"/>
        <v>-</v>
      </c>
      <c r="M47" s="435" t="str">
        <f t="shared" si="5"/>
        <v>-</v>
      </c>
      <c r="N47" s="435" t="str">
        <f t="shared" si="0"/>
        <v>-</v>
      </c>
      <c r="O47" s="436" t="str">
        <f t="shared" si="1"/>
        <v>-</v>
      </c>
    </row>
    <row r="48" spans="1:16">
      <c r="A48" s="460" t="s">
        <v>358</v>
      </c>
      <c r="B48" s="447">
        <v>0</v>
      </c>
      <c r="C48" s="447">
        <v>0</v>
      </c>
      <c r="D48" s="447">
        <v>0</v>
      </c>
      <c r="E48" s="447">
        <v>0</v>
      </c>
      <c r="F48" s="446">
        <f>+D48+E48</f>
        <v>0</v>
      </c>
      <c r="G48" s="447">
        <f>+C48+F48</f>
        <v>0</v>
      </c>
      <c r="H48" s="447">
        <v>0</v>
      </c>
      <c r="I48" s="447">
        <v>0</v>
      </c>
      <c r="J48" s="447">
        <v>0</v>
      </c>
      <c r="K48" s="452">
        <f>+J48-G48</f>
        <v>0</v>
      </c>
      <c r="L48" s="37" t="str">
        <f t="shared" si="5"/>
        <v>-</v>
      </c>
      <c r="M48" s="37" t="str">
        <f t="shared" si="5"/>
        <v>-</v>
      </c>
      <c r="N48" s="37" t="str">
        <f t="shared" si="0"/>
        <v>-</v>
      </c>
      <c r="O48" s="87" t="str">
        <f t="shared" si="1"/>
        <v>-</v>
      </c>
    </row>
    <row r="49" spans="1:15">
      <c r="A49" s="444" t="s">
        <v>363</v>
      </c>
      <c r="B49" s="442">
        <f t="shared" ref="B49:I49" si="49">SUM(B50:B50)</f>
        <v>0</v>
      </c>
      <c r="C49" s="442">
        <f t="shared" si="49"/>
        <v>0</v>
      </c>
      <c r="D49" s="442">
        <f t="shared" si="49"/>
        <v>0</v>
      </c>
      <c r="E49" s="442">
        <f t="shared" si="49"/>
        <v>0</v>
      </c>
      <c r="F49" s="442">
        <f t="shared" ref="F49" si="50">+D49+E49</f>
        <v>0</v>
      </c>
      <c r="G49" s="442">
        <f t="shared" si="49"/>
        <v>0</v>
      </c>
      <c r="H49" s="442">
        <f t="shared" si="49"/>
        <v>0</v>
      </c>
      <c r="I49" s="442">
        <f t="shared" si="49"/>
        <v>0</v>
      </c>
      <c r="J49" s="442">
        <f>+H49+I49</f>
        <v>0</v>
      </c>
      <c r="K49" s="442">
        <f t="shared" ref="K49" si="51">+J49-G49</f>
        <v>0</v>
      </c>
      <c r="L49" s="435" t="str">
        <f t="shared" si="5"/>
        <v>-</v>
      </c>
      <c r="M49" s="435" t="str">
        <f t="shared" si="5"/>
        <v>-</v>
      </c>
      <c r="N49" s="435" t="str">
        <f t="shared" si="0"/>
        <v>-</v>
      </c>
      <c r="O49" s="436" t="str">
        <f t="shared" si="1"/>
        <v>-</v>
      </c>
    </row>
    <row r="50" spans="1:15">
      <c r="A50" s="460" t="s">
        <v>364</v>
      </c>
      <c r="B50" s="447">
        <v>0</v>
      </c>
      <c r="C50" s="447">
        <v>0</v>
      </c>
      <c r="D50" s="447">
        <v>0</v>
      </c>
      <c r="E50" s="447">
        <v>0</v>
      </c>
      <c r="F50" s="446">
        <f>+D50+E50</f>
        <v>0</v>
      </c>
      <c r="G50" s="447">
        <f>+C50+F50</f>
        <v>0</v>
      </c>
      <c r="H50" s="447">
        <v>0</v>
      </c>
      <c r="I50" s="447">
        <v>0</v>
      </c>
      <c r="J50" s="453"/>
      <c r="K50" s="452">
        <f>+J50-G50</f>
        <v>0</v>
      </c>
      <c r="L50" s="37" t="str">
        <f t="shared" si="5"/>
        <v>-</v>
      </c>
      <c r="M50" s="37" t="str">
        <f t="shared" si="5"/>
        <v>-</v>
      </c>
      <c r="N50" s="37" t="str">
        <f t="shared" si="0"/>
        <v>-</v>
      </c>
      <c r="O50" s="87" t="str">
        <f t="shared" si="1"/>
        <v>-</v>
      </c>
    </row>
    <row r="51" spans="1:15">
      <c r="A51" s="444" t="s">
        <v>370</v>
      </c>
      <c r="B51" s="442">
        <f t="shared" ref="B51:I51" si="52">SUM(B52)</f>
        <v>0</v>
      </c>
      <c r="C51" s="442">
        <f t="shared" si="52"/>
        <v>0</v>
      </c>
      <c r="D51" s="442">
        <f t="shared" si="52"/>
        <v>0</v>
      </c>
      <c r="E51" s="442">
        <f t="shared" si="52"/>
        <v>0</v>
      </c>
      <c r="F51" s="442">
        <f t="shared" ref="F51" si="53">+D51+E51</f>
        <v>0</v>
      </c>
      <c r="G51" s="442">
        <f t="shared" si="52"/>
        <v>0</v>
      </c>
      <c r="H51" s="442">
        <f t="shared" si="52"/>
        <v>0</v>
      </c>
      <c r="I51" s="442">
        <f t="shared" si="52"/>
        <v>0</v>
      </c>
      <c r="J51" s="442">
        <f>+H51+I51</f>
        <v>0</v>
      </c>
      <c r="K51" s="442">
        <f t="shared" ref="K51" si="54">+J51-G51</f>
        <v>0</v>
      </c>
      <c r="L51" s="435" t="str">
        <f t="shared" si="5"/>
        <v>-</v>
      </c>
      <c r="M51" s="435" t="str">
        <f t="shared" si="5"/>
        <v>-</v>
      </c>
      <c r="N51" s="435" t="str">
        <f t="shared" si="0"/>
        <v>-</v>
      </c>
      <c r="O51" s="436" t="str">
        <f t="shared" si="1"/>
        <v>-</v>
      </c>
    </row>
    <row r="52" spans="1:15">
      <c r="A52" s="463" t="s">
        <v>371</v>
      </c>
      <c r="B52" s="447">
        <v>0</v>
      </c>
      <c r="C52" s="447">
        <v>0</v>
      </c>
      <c r="D52" s="447">
        <v>0</v>
      </c>
      <c r="E52" s="447">
        <v>0</v>
      </c>
      <c r="F52" s="446">
        <f>+D52+E52</f>
        <v>0</v>
      </c>
      <c r="G52" s="447">
        <f>+C52+F52</f>
        <v>0</v>
      </c>
      <c r="H52" s="447">
        <v>0</v>
      </c>
      <c r="I52" s="447">
        <v>0</v>
      </c>
      <c r="J52" s="447">
        <v>0</v>
      </c>
      <c r="K52" s="452">
        <f>+J52-G52</f>
        <v>0</v>
      </c>
      <c r="L52" s="37" t="str">
        <f t="shared" si="5"/>
        <v>-</v>
      </c>
      <c r="M52" s="37" t="str">
        <f t="shared" si="5"/>
        <v>-</v>
      </c>
      <c r="N52" s="37" t="str">
        <f t="shared" si="0"/>
        <v>-</v>
      </c>
      <c r="O52" s="87" t="str">
        <f t="shared" si="1"/>
        <v>-</v>
      </c>
    </row>
    <row r="53" spans="1:15">
      <c r="A53" s="444" t="s">
        <v>372</v>
      </c>
      <c r="B53" s="442">
        <f t="shared" ref="B53:I53" si="55">SUM(B54)</f>
        <v>0</v>
      </c>
      <c r="C53" s="442">
        <f t="shared" si="55"/>
        <v>0</v>
      </c>
      <c r="D53" s="442">
        <f t="shared" si="55"/>
        <v>0</v>
      </c>
      <c r="E53" s="442">
        <f t="shared" si="55"/>
        <v>0</v>
      </c>
      <c r="F53" s="442">
        <f t="shared" ref="F53" si="56">+D53+E53</f>
        <v>0</v>
      </c>
      <c r="G53" s="442">
        <f t="shared" si="55"/>
        <v>0</v>
      </c>
      <c r="H53" s="442">
        <f t="shared" si="55"/>
        <v>0</v>
      </c>
      <c r="I53" s="442">
        <f t="shared" si="55"/>
        <v>0</v>
      </c>
      <c r="J53" s="442">
        <f>+H53+I53</f>
        <v>0</v>
      </c>
      <c r="K53" s="442">
        <f t="shared" ref="K53" si="57">+J53-G53</f>
        <v>0</v>
      </c>
      <c r="L53" s="435" t="str">
        <f t="shared" si="5"/>
        <v>-</v>
      </c>
      <c r="M53" s="435" t="str">
        <f t="shared" si="5"/>
        <v>-</v>
      </c>
      <c r="N53" s="435" t="str">
        <f t="shared" si="0"/>
        <v>-</v>
      </c>
      <c r="O53" s="436" t="str">
        <f t="shared" si="1"/>
        <v>-</v>
      </c>
    </row>
    <row r="54" spans="1:15">
      <c r="A54" s="463" t="s">
        <v>373</v>
      </c>
      <c r="B54" s="447">
        <v>0</v>
      </c>
      <c r="C54" s="447">
        <v>0</v>
      </c>
      <c r="D54" s="447">
        <v>0</v>
      </c>
      <c r="E54" s="447">
        <v>0</v>
      </c>
      <c r="F54" s="446">
        <f>+D54+E54</f>
        <v>0</v>
      </c>
      <c r="G54" s="447">
        <f>+C54+F54</f>
        <v>0</v>
      </c>
      <c r="H54" s="447">
        <v>0</v>
      </c>
      <c r="I54" s="447">
        <v>0</v>
      </c>
      <c r="J54" s="447">
        <v>0</v>
      </c>
      <c r="K54" s="452">
        <f>+J54-G54</f>
        <v>0</v>
      </c>
      <c r="L54" s="37" t="str">
        <f t="shared" si="5"/>
        <v>-</v>
      </c>
      <c r="M54" s="37" t="str">
        <f t="shared" si="5"/>
        <v>-</v>
      </c>
      <c r="N54" s="37" t="str">
        <f t="shared" si="0"/>
        <v>-</v>
      </c>
      <c r="O54" s="87" t="str">
        <f t="shared" si="1"/>
        <v>-</v>
      </c>
    </row>
    <row r="55" spans="1:15">
      <c r="A55" s="444" t="s">
        <v>374</v>
      </c>
      <c r="B55" s="442">
        <f t="shared" ref="B55:I55" si="58">SUM(B56)</f>
        <v>0</v>
      </c>
      <c r="C55" s="442">
        <f t="shared" si="58"/>
        <v>0</v>
      </c>
      <c r="D55" s="442">
        <f t="shared" si="58"/>
        <v>0</v>
      </c>
      <c r="E55" s="442">
        <f t="shared" si="58"/>
        <v>0</v>
      </c>
      <c r="F55" s="442">
        <f t="shared" ref="F55" si="59">+D55+E55</f>
        <v>0</v>
      </c>
      <c r="G55" s="442">
        <f t="shared" si="58"/>
        <v>0</v>
      </c>
      <c r="H55" s="442">
        <f t="shared" si="58"/>
        <v>0</v>
      </c>
      <c r="I55" s="442">
        <f t="shared" si="58"/>
        <v>0</v>
      </c>
      <c r="J55" s="442">
        <f>+H55+I55</f>
        <v>0</v>
      </c>
      <c r="K55" s="442">
        <f t="shared" ref="K55" si="60">+J55-G55</f>
        <v>0</v>
      </c>
      <c r="L55" s="435" t="str">
        <f t="shared" si="5"/>
        <v>-</v>
      </c>
      <c r="M55" s="435" t="str">
        <f t="shared" si="5"/>
        <v>-</v>
      </c>
      <c r="N55" s="435" t="str">
        <f t="shared" si="0"/>
        <v>-</v>
      </c>
      <c r="O55" s="436" t="str">
        <f t="shared" si="1"/>
        <v>-</v>
      </c>
    </row>
    <row r="56" spans="1:15">
      <c r="A56" s="463" t="s">
        <v>375</v>
      </c>
      <c r="B56" s="447">
        <v>0</v>
      </c>
      <c r="C56" s="447">
        <v>0</v>
      </c>
      <c r="D56" s="447">
        <v>0</v>
      </c>
      <c r="E56" s="447">
        <v>0</v>
      </c>
      <c r="F56" s="446">
        <f>+D56+E56</f>
        <v>0</v>
      </c>
      <c r="G56" s="447">
        <f>+C56+F56</f>
        <v>0</v>
      </c>
      <c r="H56" s="447">
        <v>0</v>
      </c>
      <c r="I56" s="447">
        <v>0</v>
      </c>
      <c r="J56" s="447">
        <v>0</v>
      </c>
      <c r="K56" s="452">
        <f>+J56-G56</f>
        <v>0</v>
      </c>
      <c r="L56" s="37" t="str">
        <f t="shared" si="5"/>
        <v>-</v>
      </c>
      <c r="M56" s="37" t="str">
        <f t="shared" si="5"/>
        <v>-</v>
      </c>
      <c r="N56" s="37" t="str">
        <f t="shared" si="0"/>
        <v>-</v>
      </c>
      <c r="O56" s="87" t="str">
        <f t="shared" si="1"/>
        <v>-</v>
      </c>
    </row>
    <row r="57" spans="1:15">
      <c r="A57" s="444" t="s">
        <v>376</v>
      </c>
      <c r="B57" s="442">
        <f t="shared" ref="B57:I57" si="61">SUM(B58)</f>
        <v>0</v>
      </c>
      <c r="C57" s="442">
        <f t="shared" si="61"/>
        <v>0</v>
      </c>
      <c r="D57" s="442">
        <f t="shared" si="61"/>
        <v>0</v>
      </c>
      <c r="E57" s="442">
        <f t="shared" si="61"/>
        <v>0</v>
      </c>
      <c r="F57" s="442">
        <f t="shared" ref="F57" si="62">+D57+E57</f>
        <v>0</v>
      </c>
      <c r="G57" s="442">
        <f t="shared" si="61"/>
        <v>0</v>
      </c>
      <c r="H57" s="442">
        <f t="shared" si="61"/>
        <v>0</v>
      </c>
      <c r="I57" s="442">
        <f t="shared" si="61"/>
        <v>0</v>
      </c>
      <c r="J57" s="442">
        <f>+H57+I57</f>
        <v>0</v>
      </c>
      <c r="K57" s="442">
        <f t="shared" ref="K57" si="63">+J57-G57</f>
        <v>0</v>
      </c>
      <c r="L57" s="435" t="str">
        <f t="shared" si="5"/>
        <v>-</v>
      </c>
      <c r="M57" s="435" t="str">
        <f t="shared" si="5"/>
        <v>-</v>
      </c>
      <c r="N57" s="435" t="str">
        <f t="shared" si="0"/>
        <v>-</v>
      </c>
      <c r="O57" s="436" t="str">
        <f t="shared" si="1"/>
        <v>-</v>
      </c>
    </row>
    <row r="58" spans="1:15">
      <c r="A58" s="463" t="s">
        <v>377</v>
      </c>
      <c r="B58" s="447">
        <v>0</v>
      </c>
      <c r="C58" s="447">
        <v>0</v>
      </c>
      <c r="D58" s="447">
        <v>0</v>
      </c>
      <c r="E58" s="447">
        <v>0</v>
      </c>
      <c r="F58" s="446">
        <f>+D58+E58</f>
        <v>0</v>
      </c>
      <c r="G58" s="447">
        <f>+C58+F58</f>
        <v>0</v>
      </c>
      <c r="H58" s="447">
        <v>0</v>
      </c>
      <c r="I58" s="447">
        <v>0</v>
      </c>
      <c r="J58" s="447">
        <v>0</v>
      </c>
      <c r="K58" s="452">
        <f>+J58-G58</f>
        <v>0</v>
      </c>
      <c r="L58" s="37" t="str">
        <f t="shared" si="5"/>
        <v>-</v>
      </c>
      <c r="M58" s="37" t="str">
        <f t="shared" si="5"/>
        <v>-</v>
      </c>
      <c r="N58" s="37" t="str">
        <f t="shared" si="0"/>
        <v>-</v>
      </c>
      <c r="O58" s="87" t="str">
        <f t="shared" si="1"/>
        <v>-</v>
      </c>
    </row>
    <row r="59" spans="1:15">
      <c r="A59" s="444" t="s">
        <v>378</v>
      </c>
      <c r="B59" s="442">
        <f t="shared" ref="B59:I59" si="64">SUM(B60:B60)</f>
        <v>0</v>
      </c>
      <c r="C59" s="442">
        <f t="shared" si="64"/>
        <v>0</v>
      </c>
      <c r="D59" s="442">
        <f t="shared" si="64"/>
        <v>0</v>
      </c>
      <c r="E59" s="442">
        <f t="shared" si="64"/>
        <v>0</v>
      </c>
      <c r="F59" s="442">
        <f t="shared" ref="F59" si="65">+D59+E59</f>
        <v>0</v>
      </c>
      <c r="G59" s="442">
        <f t="shared" si="64"/>
        <v>0</v>
      </c>
      <c r="H59" s="442">
        <f t="shared" si="64"/>
        <v>0</v>
      </c>
      <c r="I59" s="442">
        <f t="shared" si="64"/>
        <v>0</v>
      </c>
      <c r="J59" s="442">
        <f>+H59+I59</f>
        <v>0</v>
      </c>
      <c r="K59" s="442">
        <f t="shared" ref="K59" si="66">+J59-G59</f>
        <v>0</v>
      </c>
      <c r="L59" s="435" t="str">
        <f t="shared" si="5"/>
        <v>-</v>
      </c>
      <c r="M59" s="435" t="str">
        <f t="shared" si="5"/>
        <v>-</v>
      </c>
      <c r="N59" s="435" t="str">
        <f t="shared" si="0"/>
        <v>-</v>
      </c>
      <c r="O59" s="436" t="str">
        <f t="shared" si="1"/>
        <v>-</v>
      </c>
    </row>
    <row r="60" spans="1:15">
      <c r="A60" s="587" t="s">
        <v>392</v>
      </c>
      <c r="B60" s="447">
        <v>0</v>
      </c>
      <c r="C60" s="465">
        <v>0</v>
      </c>
      <c r="D60" s="465">
        <v>0</v>
      </c>
      <c r="E60" s="465">
        <v>0</v>
      </c>
      <c r="F60" s="446">
        <f>+D60+E60</f>
        <v>0</v>
      </c>
      <c r="G60" s="447">
        <f>+C60+F60</f>
        <v>0</v>
      </c>
      <c r="H60" s="461">
        <v>0</v>
      </c>
      <c r="I60" s="447">
        <v>0</v>
      </c>
      <c r="J60" s="447">
        <f>H60+I60</f>
        <v>0</v>
      </c>
      <c r="K60" s="452">
        <f>+J60-G60</f>
        <v>0</v>
      </c>
      <c r="L60" s="37" t="str">
        <f t="shared" si="5"/>
        <v>-</v>
      </c>
      <c r="M60" s="37" t="str">
        <f t="shared" si="5"/>
        <v>-</v>
      </c>
      <c r="N60" s="37" t="str">
        <f t="shared" si="0"/>
        <v>-</v>
      </c>
      <c r="O60" s="87" t="str">
        <f t="shared" si="1"/>
        <v>-</v>
      </c>
    </row>
    <row r="61" spans="1:15">
      <c r="A61" s="444" t="s">
        <v>394</v>
      </c>
      <c r="B61" s="442">
        <f t="shared" ref="B61:I61" si="67">B62+B64+B68+B70+B72+B74+B76+B78+B80+B82+B84+B86+B88+B90+B92+B94+B96+B98+B100</f>
        <v>0</v>
      </c>
      <c r="C61" s="442">
        <f t="shared" si="67"/>
        <v>0</v>
      </c>
      <c r="D61" s="442">
        <f t="shared" si="67"/>
        <v>0</v>
      </c>
      <c r="E61" s="442">
        <f t="shared" si="67"/>
        <v>0</v>
      </c>
      <c r="F61" s="442">
        <f t="shared" ref="F61:F64" si="68">+D61+E61</f>
        <v>0</v>
      </c>
      <c r="G61" s="442">
        <f t="shared" si="67"/>
        <v>0</v>
      </c>
      <c r="H61" s="442">
        <f t="shared" si="67"/>
        <v>0</v>
      </c>
      <c r="I61" s="442">
        <f t="shared" si="67"/>
        <v>0</v>
      </c>
      <c r="J61" s="442">
        <f t="shared" ref="J61:J62" si="69">+H61+I61</f>
        <v>0</v>
      </c>
      <c r="K61" s="442">
        <f t="shared" ref="K61:K62" si="70">+J61-G61</f>
        <v>0</v>
      </c>
      <c r="L61" s="435" t="str">
        <f t="shared" ref="L61:M125" si="71">IF(OR(I61=0,E61=0),"-",IF(OR(I61&lt;0,E61&lt;0),(I61/E61),IF(OR(I61&gt;0,E61&gt;0),(I61/E61))))</f>
        <v>-</v>
      </c>
      <c r="M61" s="435" t="str">
        <f t="shared" si="71"/>
        <v>-</v>
      </c>
      <c r="N61" s="435" t="str">
        <f t="shared" si="0"/>
        <v>-</v>
      </c>
      <c r="O61" s="436" t="str">
        <f t="shared" si="1"/>
        <v>-</v>
      </c>
    </row>
    <row r="62" spans="1:15">
      <c r="A62" s="444" t="s">
        <v>395</v>
      </c>
      <c r="B62" s="442">
        <f t="shared" ref="B62:I62" si="72">SUM(B63:B63)</f>
        <v>0</v>
      </c>
      <c r="C62" s="442">
        <f t="shared" si="72"/>
        <v>0</v>
      </c>
      <c r="D62" s="442">
        <f t="shared" si="72"/>
        <v>0</v>
      </c>
      <c r="E62" s="442">
        <f t="shared" si="72"/>
        <v>0</v>
      </c>
      <c r="F62" s="442">
        <f t="shared" si="68"/>
        <v>0</v>
      </c>
      <c r="G62" s="442">
        <f t="shared" si="72"/>
        <v>0</v>
      </c>
      <c r="H62" s="442">
        <f t="shared" si="72"/>
        <v>0</v>
      </c>
      <c r="I62" s="442">
        <f t="shared" si="72"/>
        <v>0</v>
      </c>
      <c r="J62" s="442">
        <f t="shared" si="69"/>
        <v>0</v>
      </c>
      <c r="K62" s="442">
        <f t="shared" si="70"/>
        <v>0</v>
      </c>
      <c r="L62" s="435" t="str">
        <f t="shared" si="71"/>
        <v>-</v>
      </c>
      <c r="M62" s="435" t="str">
        <f t="shared" si="71"/>
        <v>-</v>
      </c>
      <c r="N62" s="435" t="str">
        <f t="shared" si="0"/>
        <v>-</v>
      </c>
      <c r="O62" s="436" t="str">
        <f t="shared" si="1"/>
        <v>-</v>
      </c>
    </row>
    <row r="63" spans="1:15">
      <c r="A63" s="460" t="s">
        <v>396</v>
      </c>
      <c r="B63" s="447">
        <v>0</v>
      </c>
      <c r="C63" s="447">
        <v>0</v>
      </c>
      <c r="D63" s="447">
        <v>0</v>
      </c>
      <c r="E63" s="447">
        <v>0</v>
      </c>
      <c r="F63" s="464">
        <f t="shared" si="68"/>
        <v>0</v>
      </c>
      <c r="G63" s="447">
        <f>+C63+F63</f>
        <v>0</v>
      </c>
      <c r="H63" s="447">
        <v>0</v>
      </c>
      <c r="I63" s="447">
        <v>0</v>
      </c>
      <c r="J63" s="447">
        <v>0</v>
      </c>
      <c r="K63" s="452">
        <f>+J63-G63</f>
        <v>0</v>
      </c>
      <c r="L63" s="37" t="str">
        <f t="shared" si="71"/>
        <v>-</v>
      </c>
      <c r="M63" s="37" t="str">
        <f t="shared" si="71"/>
        <v>-</v>
      </c>
      <c r="N63" s="37" t="str">
        <f t="shared" si="0"/>
        <v>-</v>
      </c>
      <c r="O63" s="87" t="str">
        <f t="shared" si="1"/>
        <v>-</v>
      </c>
    </row>
    <row r="64" spans="1:15">
      <c r="A64" s="444" t="s">
        <v>403</v>
      </c>
      <c r="B64" s="442">
        <f t="shared" ref="B64:I64" si="73">SUM(B65:B65)</f>
        <v>0</v>
      </c>
      <c r="C64" s="442">
        <f t="shared" si="73"/>
        <v>0</v>
      </c>
      <c r="D64" s="442">
        <f t="shared" si="73"/>
        <v>0</v>
      </c>
      <c r="E64" s="442">
        <f t="shared" si="73"/>
        <v>0</v>
      </c>
      <c r="F64" s="442">
        <f t="shared" si="68"/>
        <v>0</v>
      </c>
      <c r="G64" s="442">
        <f t="shared" si="73"/>
        <v>0</v>
      </c>
      <c r="H64" s="442">
        <f t="shared" si="73"/>
        <v>0</v>
      </c>
      <c r="I64" s="442">
        <f t="shared" si="73"/>
        <v>0</v>
      </c>
      <c r="J64" s="442">
        <f>+H64+I64</f>
        <v>0</v>
      </c>
      <c r="K64" s="442">
        <f t="shared" ref="K64" si="74">+J64-G64</f>
        <v>0</v>
      </c>
      <c r="L64" s="435" t="str">
        <f t="shared" si="71"/>
        <v>-</v>
      </c>
      <c r="M64" s="435" t="str">
        <f t="shared" si="71"/>
        <v>-</v>
      </c>
      <c r="N64" s="435" t="str">
        <f t="shared" si="0"/>
        <v>-</v>
      </c>
      <c r="O64" s="436" t="str">
        <f t="shared" si="1"/>
        <v>-</v>
      </c>
    </row>
    <row r="65" spans="1:15">
      <c r="A65" s="460" t="s">
        <v>404</v>
      </c>
      <c r="B65" s="447">
        <v>0</v>
      </c>
      <c r="C65" s="447">
        <v>0</v>
      </c>
      <c r="D65" s="447">
        <v>0</v>
      </c>
      <c r="E65" s="447">
        <v>0</v>
      </c>
      <c r="F65" s="446">
        <f>+D65+E65</f>
        <v>0</v>
      </c>
      <c r="G65" s="447">
        <f>+C65+F65</f>
        <v>0</v>
      </c>
      <c r="H65" s="447">
        <v>0</v>
      </c>
      <c r="I65" s="447">
        <v>0</v>
      </c>
      <c r="J65" s="447">
        <v>0</v>
      </c>
      <c r="K65" s="452">
        <f>+J65-G65</f>
        <v>0</v>
      </c>
      <c r="L65" s="37" t="str">
        <f t="shared" si="71"/>
        <v>-</v>
      </c>
      <c r="M65" s="37" t="str">
        <f t="shared" si="71"/>
        <v>-</v>
      </c>
      <c r="N65" s="37" t="str">
        <f t="shared" si="0"/>
        <v>-</v>
      </c>
      <c r="O65" s="87" t="str">
        <f t="shared" si="1"/>
        <v>-</v>
      </c>
    </row>
    <row r="66" spans="1:15">
      <c r="A66" s="444" t="s">
        <v>406</v>
      </c>
      <c r="B66" s="442">
        <f t="shared" ref="B66:I66" si="75">SUM(B67:B67)</f>
        <v>0</v>
      </c>
      <c r="C66" s="442">
        <f t="shared" si="75"/>
        <v>0</v>
      </c>
      <c r="D66" s="442">
        <f t="shared" si="75"/>
        <v>0</v>
      </c>
      <c r="E66" s="442">
        <f t="shared" si="75"/>
        <v>0</v>
      </c>
      <c r="F66" s="442">
        <f t="shared" ref="F66" si="76">+D66+E66</f>
        <v>0</v>
      </c>
      <c r="G66" s="442">
        <f t="shared" si="75"/>
        <v>0</v>
      </c>
      <c r="H66" s="442">
        <f t="shared" si="75"/>
        <v>0</v>
      </c>
      <c r="I66" s="442">
        <f t="shared" si="75"/>
        <v>0</v>
      </c>
      <c r="J66" s="442">
        <f>+H66+I66</f>
        <v>0</v>
      </c>
      <c r="K66" s="442">
        <f t="shared" ref="K66" si="77">+J66-G66</f>
        <v>0</v>
      </c>
      <c r="L66" s="435" t="str">
        <f t="shared" si="71"/>
        <v>-</v>
      </c>
      <c r="M66" s="435" t="str">
        <f t="shared" si="71"/>
        <v>-</v>
      </c>
      <c r="N66" s="435" t="str">
        <f t="shared" si="0"/>
        <v>-</v>
      </c>
      <c r="O66" s="436" t="str">
        <f t="shared" si="1"/>
        <v>-</v>
      </c>
    </row>
    <row r="67" spans="1:15">
      <c r="A67" s="460" t="s">
        <v>407</v>
      </c>
      <c r="B67" s="447">
        <v>0</v>
      </c>
      <c r="C67" s="447">
        <v>0</v>
      </c>
      <c r="D67" s="447">
        <v>0</v>
      </c>
      <c r="E67" s="447">
        <v>0</v>
      </c>
      <c r="F67" s="446">
        <f>+D67+E67</f>
        <v>0</v>
      </c>
      <c r="G67" s="447">
        <f>+C67+F67</f>
        <v>0</v>
      </c>
      <c r="H67" s="447">
        <v>0</v>
      </c>
      <c r="I67" s="447">
        <v>0</v>
      </c>
      <c r="J67" s="447">
        <v>0</v>
      </c>
      <c r="K67" s="452">
        <f>+J67-G67</f>
        <v>0</v>
      </c>
      <c r="L67" s="37" t="str">
        <f t="shared" si="71"/>
        <v>-</v>
      </c>
      <c r="M67" s="37" t="str">
        <f t="shared" si="71"/>
        <v>-</v>
      </c>
      <c r="N67" s="37" t="str">
        <f t="shared" si="0"/>
        <v>-</v>
      </c>
      <c r="O67" s="87" t="str">
        <f t="shared" si="1"/>
        <v>-</v>
      </c>
    </row>
    <row r="68" spans="1:15">
      <c r="A68" s="444" t="s">
        <v>413</v>
      </c>
      <c r="B68" s="442">
        <f t="shared" ref="B68:I68" si="78">SUM(B69:B69)</f>
        <v>0</v>
      </c>
      <c r="C68" s="442">
        <f t="shared" si="78"/>
        <v>0</v>
      </c>
      <c r="D68" s="442">
        <f t="shared" si="78"/>
        <v>0</v>
      </c>
      <c r="E68" s="442">
        <f t="shared" si="78"/>
        <v>0</v>
      </c>
      <c r="F68" s="442">
        <f t="shared" ref="F68" si="79">+D68+E68</f>
        <v>0</v>
      </c>
      <c r="G68" s="442">
        <f t="shared" si="78"/>
        <v>0</v>
      </c>
      <c r="H68" s="442">
        <f t="shared" si="78"/>
        <v>0</v>
      </c>
      <c r="I68" s="442">
        <f t="shared" si="78"/>
        <v>0</v>
      </c>
      <c r="J68" s="442">
        <f>+H68+I68</f>
        <v>0</v>
      </c>
      <c r="K68" s="442">
        <f t="shared" ref="K68" si="80">+J68-G68</f>
        <v>0</v>
      </c>
      <c r="L68" s="435" t="str">
        <f t="shared" si="71"/>
        <v>-</v>
      </c>
      <c r="M68" s="435" t="str">
        <f t="shared" si="71"/>
        <v>-</v>
      </c>
      <c r="N68" s="435" t="str">
        <f t="shared" si="0"/>
        <v>-</v>
      </c>
      <c r="O68" s="436" t="str">
        <f t="shared" si="1"/>
        <v>-</v>
      </c>
    </row>
    <row r="69" spans="1:15">
      <c r="A69" s="463" t="s">
        <v>414</v>
      </c>
      <c r="B69" s="465">
        <v>0</v>
      </c>
      <c r="C69" s="465">
        <v>0</v>
      </c>
      <c r="D69" s="465">
        <v>0</v>
      </c>
      <c r="E69" s="465">
        <v>0</v>
      </c>
      <c r="F69" s="446">
        <f>+D69+E69</f>
        <v>0</v>
      </c>
      <c r="G69" s="465">
        <f>+C69+F69</f>
        <v>0</v>
      </c>
      <c r="H69" s="465">
        <v>0</v>
      </c>
      <c r="I69" s="465">
        <v>0</v>
      </c>
      <c r="J69" s="465">
        <v>0</v>
      </c>
      <c r="K69" s="465">
        <f>+J69-G69</f>
        <v>0</v>
      </c>
      <c r="L69" s="448" t="str">
        <f t="shared" si="71"/>
        <v>-</v>
      </c>
      <c r="M69" s="448" t="str">
        <f t="shared" si="71"/>
        <v>-</v>
      </c>
      <c r="N69" s="448" t="str">
        <f t="shared" si="0"/>
        <v>-</v>
      </c>
      <c r="O69" s="449" t="str">
        <f t="shared" si="1"/>
        <v>-</v>
      </c>
    </row>
    <row r="70" spans="1:15">
      <c r="A70" s="444" t="s">
        <v>416</v>
      </c>
      <c r="B70" s="442">
        <f t="shared" ref="B70:I70" si="81">SUM(B71:B71)</f>
        <v>0</v>
      </c>
      <c r="C70" s="442">
        <f t="shared" si="81"/>
        <v>0</v>
      </c>
      <c r="D70" s="442">
        <f t="shared" si="81"/>
        <v>0</v>
      </c>
      <c r="E70" s="442">
        <f t="shared" si="81"/>
        <v>0</v>
      </c>
      <c r="F70" s="442">
        <f t="shared" ref="F70" si="82">+D70+E70</f>
        <v>0</v>
      </c>
      <c r="G70" s="442">
        <f t="shared" si="81"/>
        <v>0</v>
      </c>
      <c r="H70" s="442">
        <f t="shared" si="81"/>
        <v>0</v>
      </c>
      <c r="I70" s="442">
        <f t="shared" si="81"/>
        <v>0</v>
      </c>
      <c r="J70" s="442">
        <f>+H70+I70</f>
        <v>0</v>
      </c>
      <c r="K70" s="442">
        <f t="shared" ref="K70" si="83">+J70-G70</f>
        <v>0</v>
      </c>
      <c r="L70" s="435" t="str">
        <f t="shared" si="71"/>
        <v>-</v>
      </c>
      <c r="M70" s="435" t="str">
        <f t="shared" si="71"/>
        <v>-</v>
      </c>
      <c r="N70" s="435" t="str">
        <f t="shared" si="0"/>
        <v>-</v>
      </c>
      <c r="O70" s="436" t="str">
        <f t="shared" si="1"/>
        <v>-</v>
      </c>
    </row>
    <row r="71" spans="1:15">
      <c r="A71" s="460" t="s">
        <v>417</v>
      </c>
      <c r="B71" s="447">
        <v>0</v>
      </c>
      <c r="C71" s="447">
        <v>0</v>
      </c>
      <c r="D71" s="447">
        <v>0</v>
      </c>
      <c r="E71" s="447">
        <v>0</v>
      </c>
      <c r="F71" s="446">
        <f>+D71+E71</f>
        <v>0</v>
      </c>
      <c r="G71" s="447">
        <f>+C71+F71</f>
        <v>0</v>
      </c>
      <c r="H71" s="447">
        <v>0</v>
      </c>
      <c r="I71" s="447">
        <v>0</v>
      </c>
      <c r="J71" s="447">
        <v>0</v>
      </c>
      <c r="K71" s="452">
        <f>+J71-G71</f>
        <v>0</v>
      </c>
      <c r="L71" s="37" t="str">
        <f t="shared" si="71"/>
        <v>-</v>
      </c>
      <c r="M71" s="37" t="str">
        <f t="shared" si="71"/>
        <v>-</v>
      </c>
      <c r="N71" s="37" t="str">
        <f t="shared" si="0"/>
        <v>-</v>
      </c>
      <c r="O71" s="87" t="str">
        <f t="shared" si="1"/>
        <v>-</v>
      </c>
    </row>
    <row r="72" spans="1:15">
      <c r="A72" s="444" t="s">
        <v>424</v>
      </c>
      <c r="B72" s="442">
        <f t="shared" ref="B72:I72" si="84">SUM(B73:B73)</f>
        <v>0</v>
      </c>
      <c r="C72" s="442">
        <f t="shared" si="84"/>
        <v>0</v>
      </c>
      <c r="D72" s="442">
        <f t="shared" si="84"/>
        <v>0</v>
      </c>
      <c r="E72" s="442">
        <f t="shared" si="84"/>
        <v>0</v>
      </c>
      <c r="F72" s="442">
        <f t="shared" ref="F72" si="85">+D72+E72</f>
        <v>0</v>
      </c>
      <c r="G72" s="442">
        <f t="shared" si="84"/>
        <v>0</v>
      </c>
      <c r="H72" s="442">
        <f t="shared" si="84"/>
        <v>0</v>
      </c>
      <c r="I72" s="442">
        <f t="shared" si="84"/>
        <v>0</v>
      </c>
      <c r="J72" s="442">
        <f>+H72+I72</f>
        <v>0</v>
      </c>
      <c r="K72" s="442">
        <f t="shared" ref="K72" si="86">+J72-G72</f>
        <v>0</v>
      </c>
      <c r="L72" s="435" t="str">
        <f t="shared" si="71"/>
        <v>-</v>
      </c>
      <c r="M72" s="435" t="str">
        <f t="shared" si="71"/>
        <v>-</v>
      </c>
      <c r="N72" s="435" t="str">
        <f t="shared" si="0"/>
        <v>-</v>
      </c>
      <c r="O72" s="436" t="str">
        <f t="shared" si="1"/>
        <v>-</v>
      </c>
    </row>
    <row r="73" spans="1:15">
      <c r="A73" s="460" t="s">
        <v>425</v>
      </c>
      <c r="B73" s="447">
        <v>0</v>
      </c>
      <c r="C73" s="447">
        <v>0</v>
      </c>
      <c r="D73" s="447">
        <v>0</v>
      </c>
      <c r="E73" s="447">
        <v>0</v>
      </c>
      <c r="F73" s="446">
        <f>+D73+E73</f>
        <v>0</v>
      </c>
      <c r="G73" s="447">
        <f>+C73+F73</f>
        <v>0</v>
      </c>
      <c r="H73" s="447">
        <v>0</v>
      </c>
      <c r="I73" s="447">
        <v>0</v>
      </c>
      <c r="J73" s="447">
        <v>0</v>
      </c>
      <c r="K73" s="452">
        <f>+J73-G73</f>
        <v>0</v>
      </c>
      <c r="L73" s="37" t="str">
        <f t="shared" si="71"/>
        <v>-</v>
      </c>
      <c r="M73" s="37" t="str">
        <f t="shared" si="71"/>
        <v>-</v>
      </c>
      <c r="N73" s="37" t="str">
        <f t="shared" si="0"/>
        <v>-</v>
      </c>
      <c r="O73" s="87" t="str">
        <f t="shared" si="1"/>
        <v>-</v>
      </c>
    </row>
    <row r="74" spans="1:15">
      <c r="A74" s="444" t="s">
        <v>427</v>
      </c>
      <c r="B74" s="442">
        <f t="shared" ref="B74:I74" si="87">SUM(B75:B75)</f>
        <v>0</v>
      </c>
      <c r="C74" s="442">
        <f t="shared" si="87"/>
        <v>0</v>
      </c>
      <c r="D74" s="442">
        <f t="shared" si="87"/>
        <v>0</v>
      </c>
      <c r="E74" s="442">
        <f t="shared" si="87"/>
        <v>0</v>
      </c>
      <c r="F74" s="442">
        <f t="shared" ref="F74" si="88">+D74+E74</f>
        <v>0</v>
      </c>
      <c r="G74" s="442">
        <f t="shared" si="87"/>
        <v>0</v>
      </c>
      <c r="H74" s="442">
        <f t="shared" si="87"/>
        <v>0</v>
      </c>
      <c r="I74" s="442">
        <f t="shared" si="87"/>
        <v>0</v>
      </c>
      <c r="J74" s="442">
        <f>+H74+I74</f>
        <v>0</v>
      </c>
      <c r="K74" s="442">
        <f t="shared" ref="K74" si="89">+J74-G74</f>
        <v>0</v>
      </c>
      <c r="L74" s="435" t="str">
        <f t="shared" si="71"/>
        <v>-</v>
      </c>
      <c r="M74" s="435" t="str">
        <f t="shared" si="71"/>
        <v>-</v>
      </c>
      <c r="N74" s="435" t="str">
        <f t="shared" si="0"/>
        <v>-</v>
      </c>
      <c r="O74" s="436" t="str">
        <f t="shared" si="1"/>
        <v>-</v>
      </c>
    </row>
    <row r="75" spans="1:15">
      <c r="A75" s="460" t="s">
        <v>428</v>
      </c>
      <c r="B75" s="447">
        <v>0</v>
      </c>
      <c r="C75" s="447">
        <v>0</v>
      </c>
      <c r="D75" s="447">
        <v>0</v>
      </c>
      <c r="E75" s="447">
        <v>0</v>
      </c>
      <c r="F75" s="446">
        <f>+D75+E75</f>
        <v>0</v>
      </c>
      <c r="G75" s="447">
        <f>+C75+F75</f>
        <v>0</v>
      </c>
      <c r="H75" s="447">
        <v>0</v>
      </c>
      <c r="I75" s="447">
        <v>0</v>
      </c>
      <c r="J75" s="447">
        <v>0</v>
      </c>
      <c r="K75" s="452">
        <f>+J75-G75</f>
        <v>0</v>
      </c>
      <c r="L75" s="37" t="str">
        <f t="shared" si="71"/>
        <v>-</v>
      </c>
      <c r="M75" s="37" t="str">
        <f t="shared" si="71"/>
        <v>-</v>
      </c>
      <c r="N75" s="37" t="str">
        <f t="shared" ref="N75:N146" si="90">IF(OR(J75=0,G75=0),"-",IF(OR(J75&lt;0,G75&lt;0),(J75/G75),IF(OR(J75&gt;0,G75&gt;0),(J75/G75))))</f>
        <v>-</v>
      </c>
      <c r="O75" s="87" t="str">
        <f t="shared" ref="O75:O146" si="91">IF(OR(J75=0,B75=0),"-",IF(OR(J75&lt;0,B75&lt;0),(J75/B75),IF(OR(J75&gt;0,B75&gt;0),(J75/B75))))</f>
        <v>-</v>
      </c>
    </row>
    <row r="76" spans="1:15">
      <c r="A76" s="444" t="s">
        <v>432</v>
      </c>
      <c r="B76" s="442">
        <f t="shared" ref="B76:I76" si="92">SUM(B77:B77)</f>
        <v>0</v>
      </c>
      <c r="C76" s="442">
        <f t="shared" si="92"/>
        <v>0</v>
      </c>
      <c r="D76" s="442">
        <f t="shared" si="92"/>
        <v>0</v>
      </c>
      <c r="E76" s="442">
        <f t="shared" si="92"/>
        <v>0</v>
      </c>
      <c r="F76" s="442">
        <f t="shared" ref="F76" si="93">+D76+E76</f>
        <v>0</v>
      </c>
      <c r="G76" s="442">
        <f t="shared" si="92"/>
        <v>0</v>
      </c>
      <c r="H76" s="442">
        <f t="shared" si="92"/>
        <v>0</v>
      </c>
      <c r="I76" s="442">
        <f t="shared" si="92"/>
        <v>0</v>
      </c>
      <c r="J76" s="442">
        <f>+H76+I76</f>
        <v>0</v>
      </c>
      <c r="K76" s="442">
        <f t="shared" ref="K76" si="94">+J76-G76</f>
        <v>0</v>
      </c>
      <c r="L76" s="435" t="str">
        <f t="shared" si="71"/>
        <v>-</v>
      </c>
      <c r="M76" s="435" t="str">
        <f t="shared" si="71"/>
        <v>-</v>
      </c>
      <c r="N76" s="435" t="str">
        <f t="shared" si="90"/>
        <v>-</v>
      </c>
      <c r="O76" s="436" t="str">
        <f t="shared" si="91"/>
        <v>-</v>
      </c>
    </row>
    <row r="77" spans="1:15">
      <c r="A77" s="460" t="s">
        <v>433</v>
      </c>
      <c r="B77" s="447">
        <v>0</v>
      </c>
      <c r="C77" s="447">
        <v>0</v>
      </c>
      <c r="D77" s="447">
        <v>0</v>
      </c>
      <c r="E77" s="447">
        <v>0</v>
      </c>
      <c r="F77" s="446">
        <f>+D77+E77</f>
        <v>0</v>
      </c>
      <c r="G77" s="447">
        <f>+C77+F77</f>
        <v>0</v>
      </c>
      <c r="H77" s="447">
        <v>0</v>
      </c>
      <c r="I77" s="447">
        <v>0</v>
      </c>
      <c r="J77" s="447">
        <v>0</v>
      </c>
      <c r="K77" s="452">
        <f>+J77-G77</f>
        <v>0</v>
      </c>
      <c r="L77" s="37" t="str">
        <f t="shared" si="71"/>
        <v>-</v>
      </c>
      <c r="M77" s="37" t="str">
        <f t="shared" si="71"/>
        <v>-</v>
      </c>
      <c r="N77" s="37" t="str">
        <f t="shared" si="90"/>
        <v>-</v>
      </c>
      <c r="O77" s="87" t="str">
        <f t="shared" si="91"/>
        <v>-</v>
      </c>
    </row>
    <row r="78" spans="1:15">
      <c r="A78" s="444" t="s">
        <v>435</v>
      </c>
      <c r="B78" s="442">
        <f t="shared" ref="B78:I78" si="95">SUM(B79:B79)</f>
        <v>0</v>
      </c>
      <c r="C78" s="442">
        <f t="shared" si="95"/>
        <v>0</v>
      </c>
      <c r="D78" s="442">
        <f t="shared" si="95"/>
        <v>0</v>
      </c>
      <c r="E78" s="442">
        <f t="shared" si="95"/>
        <v>0</v>
      </c>
      <c r="F78" s="442">
        <f t="shared" ref="F78" si="96">+D78+E78</f>
        <v>0</v>
      </c>
      <c r="G78" s="442">
        <f t="shared" si="95"/>
        <v>0</v>
      </c>
      <c r="H78" s="442">
        <f t="shared" si="95"/>
        <v>0</v>
      </c>
      <c r="I78" s="442">
        <f t="shared" si="95"/>
        <v>0</v>
      </c>
      <c r="J78" s="442">
        <f>+H78+I78</f>
        <v>0</v>
      </c>
      <c r="K78" s="442">
        <f t="shared" ref="K78" si="97">+J78-G78</f>
        <v>0</v>
      </c>
      <c r="L78" s="435" t="str">
        <f t="shared" si="71"/>
        <v>-</v>
      </c>
      <c r="M78" s="435" t="str">
        <f t="shared" si="71"/>
        <v>-</v>
      </c>
      <c r="N78" s="435" t="str">
        <f t="shared" si="90"/>
        <v>-</v>
      </c>
      <c r="O78" s="436" t="str">
        <f t="shared" si="91"/>
        <v>-</v>
      </c>
    </row>
    <row r="79" spans="1:15">
      <c r="A79" s="460" t="s">
        <v>436</v>
      </c>
      <c r="B79" s="447">
        <v>0</v>
      </c>
      <c r="C79" s="447">
        <v>0</v>
      </c>
      <c r="D79" s="447">
        <v>0</v>
      </c>
      <c r="E79" s="447">
        <v>0</v>
      </c>
      <c r="F79" s="446">
        <f>+D79+E79</f>
        <v>0</v>
      </c>
      <c r="G79" s="447">
        <f>+C79+F79</f>
        <v>0</v>
      </c>
      <c r="H79" s="447">
        <v>0</v>
      </c>
      <c r="I79" s="447">
        <v>0</v>
      </c>
      <c r="J79" s="447">
        <v>0</v>
      </c>
      <c r="K79" s="452">
        <f>+J79-G79</f>
        <v>0</v>
      </c>
      <c r="L79" s="37" t="str">
        <f t="shared" si="71"/>
        <v>-</v>
      </c>
      <c r="M79" s="37" t="str">
        <f t="shared" si="71"/>
        <v>-</v>
      </c>
      <c r="N79" s="37" t="str">
        <f t="shared" si="90"/>
        <v>-</v>
      </c>
      <c r="O79" s="87" t="str">
        <f t="shared" si="91"/>
        <v>-</v>
      </c>
    </row>
    <row r="80" spans="1:15">
      <c r="A80" s="444" t="s">
        <v>440</v>
      </c>
      <c r="B80" s="442">
        <f t="shared" ref="B80:I80" si="98">SUM(B81:B81)</f>
        <v>0</v>
      </c>
      <c r="C80" s="442">
        <f t="shared" si="98"/>
        <v>0</v>
      </c>
      <c r="D80" s="442">
        <f t="shared" si="98"/>
        <v>0</v>
      </c>
      <c r="E80" s="442">
        <f t="shared" si="98"/>
        <v>0</v>
      </c>
      <c r="F80" s="442">
        <f t="shared" ref="F80" si="99">+D80+E80</f>
        <v>0</v>
      </c>
      <c r="G80" s="442">
        <f t="shared" si="98"/>
        <v>0</v>
      </c>
      <c r="H80" s="442">
        <f t="shared" si="98"/>
        <v>0</v>
      </c>
      <c r="I80" s="442">
        <f t="shared" si="98"/>
        <v>0</v>
      </c>
      <c r="J80" s="442">
        <f>+H80+I80</f>
        <v>0</v>
      </c>
      <c r="K80" s="442">
        <f t="shared" ref="K80" si="100">+J80-G80</f>
        <v>0</v>
      </c>
      <c r="L80" s="435" t="str">
        <f t="shared" si="71"/>
        <v>-</v>
      </c>
      <c r="M80" s="435" t="str">
        <f t="shared" si="71"/>
        <v>-</v>
      </c>
      <c r="N80" s="435" t="str">
        <f t="shared" si="90"/>
        <v>-</v>
      </c>
      <c r="O80" s="436" t="str">
        <f t="shared" si="91"/>
        <v>-</v>
      </c>
    </row>
    <row r="81" spans="1:15">
      <c r="A81" s="460" t="s">
        <v>441</v>
      </c>
      <c r="B81" s="447">
        <v>0</v>
      </c>
      <c r="C81" s="447">
        <v>0</v>
      </c>
      <c r="D81" s="447">
        <v>0</v>
      </c>
      <c r="E81" s="447">
        <v>0</v>
      </c>
      <c r="F81" s="446">
        <f>+D81+E81</f>
        <v>0</v>
      </c>
      <c r="G81" s="447">
        <f>+C81+F81</f>
        <v>0</v>
      </c>
      <c r="H81" s="447">
        <v>0</v>
      </c>
      <c r="I81" s="447">
        <v>0</v>
      </c>
      <c r="J81" s="447">
        <v>0</v>
      </c>
      <c r="K81" s="452">
        <f>+J81-G81</f>
        <v>0</v>
      </c>
      <c r="L81" s="37" t="str">
        <f t="shared" si="71"/>
        <v>-</v>
      </c>
      <c r="M81" s="37" t="str">
        <f t="shared" si="71"/>
        <v>-</v>
      </c>
      <c r="N81" s="37" t="str">
        <f t="shared" si="90"/>
        <v>-</v>
      </c>
      <c r="O81" s="87" t="str">
        <f t="shared" si="91"/>
        <v>-</v>
      </c>
    </row>
    <row r="82" spans="1:15">
      <c r="A82" s="444" t="s">
        <v>445</v>
      </c>
      <c r="B82" s="442">
        <f t="shared" ref="B82:I82" si="101">SUM(B83:B83)</f>
        <v>0</v>
      </c>
      <c r="C82" s="442">
        <f t="shared" si="101"/>
        <v>0</v>
      </c>
      <c r="D82" s="442">
        <f t="shared" si="101"/>
        <v>0</v>
      </c>
      <c r="E82" s="442">
        <f t="shared" si="101"/>
        <v>0</v>
      </c>
      <c r="F82" s="442">
        <f t="shared" ref="F82" si="102">+D82+E82</f>
        <v>0</v>
      </c>
      <c r="G82" s="442">
        <f t="shared" si="101"/>
        <v>0</v>
      </c>
      <c r="H82" s="442">
        <f t="shared" si="101"/>
        <v>0</v>
      </c>
      <c r="I82" s="442">
        <f t="shared" si="101"/>
        <v>0</v>
      </c>
      <c r="J82" s="442">
        <f>+H82+I82</f>
        <v>0</v>
      </c>
      <c r="K82" s="442">
        <f t="shared" ref="K82" si="103">+J82-G82</f>
        <v>0</v>
      </c>
      <c r="L82" s="435" t="str">
        <f t="shared" si="71"/>
        <v>-</v>
      </c>
      <c r="M82" s="435" t="str">
        <f t="shared" si="71"/>
        <v>-</v>
      </c>
      <c r="N82" s="435" t="str">
        <f t="shared" si="90"/>
        <v>-</v>
      </c>
      <c r="O82" s="436" t="str">
        <f t="shared" si="91"/>
        <v>-</v>
      </c>
    </row>
    <row r="83" spans="1:15">
      <c r="A83" s="460" t="s">
        <v>446</v>
      </c>
      <c r="B83" s="447">
        <v>0</v>
      </c>
      <c r="C83" s="447">
        <v>0</v>
      </c>
      <c r="D83" s="447">
        <v>0</v>
      </c>
      <c r="E83" s="447">
        <v>0</v>
      </c>
      <c r="F83" s="446">
        <f>+D83+E83</f>
        <v>0</v>
      </c>
      <c r="G83" s="447">
        <f>+C83+F83</f>
        <v>0</v>
      </c>
      <c r="H83" s="447">
        <v>0</v>
      </c>
      <c r="I83" s="447">
        <v>0</v>
      </c>
      <c r="J83" s="447">
        <v>0</v>
      </c>
      <c r="K83" s="452">
        <f>+J83-G83</f>
        <v>0</v>
      </c>
      <c r="L83" s="37" t="str">
        <f t="shared" si="71"/>
        <v>-</v>
      </c>
      <c r="M83" s="37" t="str">
        <f t="shared" si="71"/>
        <v>-</v>
      </c>
      <c r="N83" s="37" t="str">
        <f t="shared" si="90"/>
        <v>-</v>
      </c>
      <c r="O83" s="87" t="str">
        <f t="shared" si="91"/>
        <v>-</v>
      </c>
    </row>
    <row r="84" spans="1:15">
      <c r="A84" s="444" t="s">
        <v>448</v>
      </c>
      <c r="B84" s="442">
        <f t="shared" ref="B84:I84" si="104">SUM(B85:B85)</f>
        <v>0</v>
      </c>
      <c r="C84" s="442">
        <f t="shared" si="104"/>
        <v>0</v>
      </c>
      <c r="D84" s="442">
        <f t="shared" si="104"/>
        <v>0</v>
      </c>
      <c r="E84" s="442">
        <f t="shared" si="104"/>
        <v>0</v>
      </c>
      <c r="F84" s="442">
        <f t="shared" ref="F84" si="105">+D84+E84</f>
        <v>0</v>
      </c>
      <c r="G84" s="442">
        <f t="shared" si="104"/>
        <v>0</v>
      </c>
      <c r="H84" s="442">
        <f t="shared" si="104"/>
        <v>0</v>
      </c>
      <c r="I84" s="442">
        <f t="shared" si="104"/>
        <v>0</v>
      </c>
      <c r="J84" s="442">
        <f>+H84+I84</f>
        <v>0</v>
      </c>
      <c r="K84" s="442">
        <f t="shared" ref="K84" si="106">+J84-G84</f>
        <v>0</v>
      </c>
      <c r="L84" s="435" t="str">
        <f t="shared" si="71"/>
        <v>-</v>
      </c>
      <c r="M84" s="435" t="str">
        <f t="shared" si="71"/>
        <v>-</v>
      </c>
      <c r="N84" s="435" t="str">
        <f t="shared" si="90"/>
        <v>-</v>
      </c>
      <c r="O84" s="436" t="str">
        <f t="shared" si="91"/>
        <v>-</v>
      </c>
    </row>
    <row r="85" spans="1:15">
      <c r="A85" s="460" t="s">
        <v>449</v>
      </c>
      <c r="B85" s="447">
        <v>0</v>
      </c>
      <c r="C85" s="447">
        <v>0</v>
      </c>
      <c r="D85" s="447">
        <v>0</v>
      </c>
      <c r="E85" s="447">
        <v>0</v>
      </c>
      <c r="F85" s="446">
        <f>+D85+E85</f>
        <v>0</v>
      </c>
      <c r="G85" s="447">
        <f>+C85+F85</f>
        <v>0</v>
      </c>
      <c r="H85" s="447">
        <v>0</v>
      </c>
      <c r="I85" s="447">
        <v>0</v>
      </c>
      <c r="J85" s="447">
        <v>0</v>
      </c>
      <c r="K85" s="452">
        <f>+J85-G85</f>
        <v>0</v>
      </c>
      <c r="L85" s="37" t="str">
        <f t="shared" si="71"/>
        <v>-</v>
      </c>
      <c r="M85" s="37" t="str">
        <f t="shared" si="71"/>
        <v>-</v>
      </c>
      <c r="N85" s="37" t="str">
        <f t="shared" si="90"/>
        <v>-</v>
      </c>
      <c r="O85" s="87" t="str">
        <f t="shared" si="91"/>
        <v>-</v>
      </c>
    </row>
    <row r="86" spans="1:15">
      <c r="A86" s="444" t="s">
        <v>458</v>
      </c>
      <c r="B86" s="442">
        <f t="shared" ref="B86:I86" si="107">SUM(B87:B87)</f>
        <v>0</v>
      </c>
      <c r="C86" s="442">
        <f t="shared" si="107"/>
        <v>0</v>
      </c>
      <c r="D86" s="442">
        <f t="shared" si="107"/>
        <v>0</v>
      </c>
      <c r="E86" s="442">
        <f t="shared" si="107"/>
        <v>0</v>
      </c>
      <c r="F86" s="442">
        <f t="shared" ref="F86" si="108">+D86+E86</f>
        <v>0</v>
      </c>
      <c r="G86" s="442">
        <f t="shared" si="107"/>
        <v>0</v>
      </c>
      <c r="H86" s="442">
        <f t="shared" si="107"/>
        <v>0</v>
      </c>
      <c r="I86" s="442">
        <f t="shared" si="107"/>
        <v>0</v>
      </c>
      <c r="J86" s="442">
        <f>+H86+I86</f>
        <v>0</v>
      </c>
      <c r="K86" s="442">
        <f t="shared" ref="K86" si="109">+J86-G86</f>
        <v>0</v>
      </c>
      <c r="L86" s="435" t="str">
        <f t="shared" si="71"/>
        <v>-</v>
      </c>
      <c r="M86" s="435" t="str">
        <f t="shared" si="71"/>
        <v>-</v>
      </c>
      <c r="N86" s="435" t="str">
        <f t="shared" si="90"/>
        <v>-</v>
      </c>
      <c r="O86" s="436" t="str">
        <f t="shared" si="91"/>
        <v>-</v>
      </c>
    </row>
    <row r="87" spans="1:15">
      <c r="A87" s="460" t="s">
        <v>459</v>
      </c>
      <c r="B87" s="447">
        <v>0</v>
      </c>
      <c r="C87" s="447">
        <v>0</v>
      </c>
      <c r="D87" s="447">
        <v>0</v>
      </c>
      <c r="E87" s="447">
        <v>0</v>
      </c>
      <c r="F87" s="446">
        <f>+D87+E87</f>
        <v>0</v>
      </c>
      <c r="G87" s="447">
        <f>+C87+F87</f>
        <v>0</v>
      </c>
      <c r="H87" s="447">
        <v>0</v>
      </c>
      <c r="I87" s="447">
        <v>0</v>
      </c>
      <c r="J87" s="447">
        <v>0</v>
      </c>
      <c r="K87" s="452">
        <f>+J87-G87</f>
        <v>0</v>
      </c>
      <c r="L87" s="37" t="str">
        <f t="shared" si="71"/>
        <v>-</v>
      </c>
      <c r="M87" s="37" t="str">
        <f t="shared" si="71"/>
        <v>-</v>
      </c>
      <c r="N87" s="37" t="str">
        <f t="shared" si="90"/>
        <v>-</v>
      </c>
      <c r="O87" s="87" t="str">
        <f t="shared" si="91"/>
        <v>-</v>
      </c>
    </row>
    <row r="88" spans="1:15">
      <c r="A88" s="444" t="s">
        <v>462</v>
      </c>
      <c r="B88" s="442">
        <f t="shared" ref="B88:I88" si="110">SUM(B89:B89)</f>
        <v>0</v>
      </c>
      <c r="C88" s="442">
        <f t="shared" si="110"/>
        <v>0</v>
      </c>
      <c r="D88" s="442">
        <f t="shared" si="110"/>
        <v>0</v>
      </c>
      <c r="E88" s="442">
        <f t="shared" si="110"/>
        <v>0</v>
      </c>
      <c r="F88" s="442">
        <f t="shared" ref="F88" si="111">+D88+E88</f>
        <v>0</v>
      </c>
      <c r="G88" s="442">
        <f t="shared" si="110"/>
        <v>0</v>
      </c>
      <c r="H88" s="442">
        <f t="shared" si="110"/>
        <v>0</v>
      </c>
      <c r="I88" s="442">
        <f t="shared" si="110"/>
        <v>0</v>
      </c>
      <c r="J88" s="442">
        <f>+H88+I88</f>
        <v>0</v>
      </c>
      <c r="K88" s="442">
        <f t="shared" ref="K88" si="112">+J88-G88</f>
        <v>0</v>
      </c>
      <c r="L88" s="435" t="str">
        <f t="shared" si="71"/>
        <v>-</v>
      </c>
      <c r="M88" s="435" t="str">
        <f t="shared" si="71"/>
        <v>-</v>
      </c>
      <c r="N88" s="435" t="str">
        <f t="shared" si="90"/>
        <v>-</v>
      </c>
      <c r="O88" s="436" t="str">
        <f t="shared" si="91"/>
        <v>-</v>
      </c>
    </row>
    <row r="89" spans="1:15">
      <c r="A89" s="460" t="s">
        <v>463</v>
      </c>
      <c r="B89" s="447">
        <v>0</v>
      </c>
      <c r="C89" s="447">
        <v>0</v>
      </c>
      <c r="D89" s="447">
        <v>0</v>
      </c>
      <c r="E89" s="447">
        <v>0</v>
      </c>
      <c r="F89" s="446">
        <f>+D89+E89</f>
        <v>0</v>
      </c>
      <c r="G89" s="447">
        <f>+C89+F89</f>
        <v>0</v>
      </c>
      <c r="H89" s="447">
        <v>0</v>
      </c>
      <c r="I89" s="447">
        <v>0</v>
      </c>
      <c r="J89" s="447">
        <v>0</v>
      </c>
      <c r="K89" s="452">
        <f>+J89-G89</f>
        <v>0</v>
      </c>
      <c r="L89" s="37" t="str">
        <f t="shared" si="71"/>
        <v>-</v>
      </c>
      <c r="M89" s="37" t="str">
        <f t="shared" si="71"/>
        <v>-</v>
      </c>
      <c r="N89" s="37" t="str">
        <f t="shared" si="90"/>
        <v>-</v>
      </c>
      <c r="O89" s="87" t="str">
        <f t="shared" si="91"/>
        <v>-</v>
      </c>
    </row>
    <row r="90" spans="1:15">
      <c r="A90" s="444" t="s">
        <v>468</v>
      </c>
      <c r="B90" s="442">
        <f t="shared" ref="B90:I90" si="113">SUM(B91:B91)</f>
        <v>0</v>
      </c>
      <c r="C90" s="442">
        <f t="shared" si="113"/>
        <v>0</v>
      </c>
      <c r="D90" s="442">
        <f t="shared" si="113"/>
        <v>0</v>
      </c>
      <c r="E90" s="442">
        <f t="shared" si="113"/>
        <v>0</v>
      </c>
      <c r="F90" s="442">
        <f t="shared" ref="F90" si="114">+D90+E90</f>
        <v>0</v>
      </c>
      <c r="G90" s="442">
        <f t="shared" si="113"/>
        <v>0</v>
      </c>
      <c r="H90" s="442">
        <f t="shared" si="113"/>
        <v>0</v>
      </c>
      <c r="I90" s="442">
        <f t="shared" si="113"/>
        <v>0</v>
      </c>
      <c r="J90" s="442">
        <f>+H90+I90</f>
        <v>0</v>
      </c>
      <c r="K90" s="442">
        <f t="shared" ref="K90" si="115">+J90-G90</f>
        <v>0</v>
      </c>
      <c r="L90" s="435" t="str">
        <f t="shared" si="71"/>
        <v>-</v>
      </c>
      <c r="M90" s="435" t="str">
        <f t="shared" si="71"/>
        <v>-</v>
      </c>
      <c r="N90" s="435" t="str">
        <f t="shared" si="90"/>
        <v>-</v>
      </c>
      <c r="O90" s="436" t="str">
        <f t="shared" si="91"/>
        <v>-</v>
      </c>
    </row>
    <row r="91" spans="1:15">
      <c r="A91" s="460" t="s">
        <v>469</v>
      </c>
      <c r="B91" s="447">
        <v>0</v>
      </c>
      <c r="C91" s="447">
        <v>0</v>
      </c>
      <c r="D91" s="447">
        <v>0</v>
      </c>
      <c r="E91" s="447">
        <v>0</v>
      </c>
      <c r="F91" s="446">
        <f>+D91+E91</f>
        <v>0</v>
      </c>
      <c r="G91" s="447">
        <f>+C91+F91</f>
        <v>0</v>
      </c>
      <c r="H91" s="447">
        <v>0</v>
      </c>
      <c r="I91" s="447">
        <v>0</v>
      </c>
      <c r="J91" s="447">
        <v>0</v>
      </c>
      <c r="K91" s="452">
        <f>+J91-G91</f>
        <v>0</v>
      </c>
      <c r="L91" s="37" t="str">
        <f t="shared" si="71"/>
        <v>-</v>
      </c>
      <c r="M91" s="37" t="str">
        <f t="shared" si="71"/>
        <v>-</v>
      </c>
      <c r="N91" s="37" t="str">
        <f t="shared" si="90"/>
        <v>-</v>
      </c>
      <c r="O91" s="87" t="str">
        <f t="shared" si="91"/>
        <v>-</v>
      </c>
    </row>
    <row r="92" spans="1:15">
      <c r="A92" s="444" t="s">
        <v>474</v>
      </c>
      <c r="B92" s="442">
        <f t="shared" ref="B92:I92" si="116">B93</f>
        <v>0</v>
      </c>
      <c r="C92" s="442">
        <f t="shared" si="116"/>
        <v>0</v>
      </c>
      <c r="D92" s="442">
        <f t="shared" si="116"/>
        <v>0</v>
      </c>
      <c r="E92" s="442">
        <f t="shared" si="116"/>
        <v>0</v>
      </c>
      <c r="F92" s="442">
        <f t="shared" ref="F92" si="117">+D92+E92</f>
        <v>0</v>
      </c>
      <c r="G92" s="442">
        <f t="shared" si="116"/>
        <v>0</v>
      </c>
      <c r="H92" s="442">
        <f t="shared" si="116"/>
        <v>0</v>
      </c>
      <c r="I92" s="442">
        <f t="shared" si="116"/>
        <v>0</v>
      </c>
      <c r="J92" s="442">
        <f>+H92+I92</f>
        <v>0</v>
      </c>
      <c r="K92" s="442">
        <f t="shared" ref="K92" si="118">+J92-G92</f>
        <v>0</v>
      </c>
      <c r="L92" s="435" t="str">
        <f t="shared" si="71"/>
        <v>-</v>
      </c>
      <c r="M92" s="435" t="str">
        <f t="shared" si="71"/>
        <v>-</v>
      </c>
      <c r="N92" s="435" t="str">
        <f t="shared" si="90"/>
        <v>-</v>
      </c>
      <c r="O92" s="436" t="str">
        <f t="shared" si="91"/>
        <v>-</v>
      </c>
    </row>
    <row r="93" spans="1:15">
      <c r="A93" s="463" t="s">
        <v>475</v>
      </c>
      <c r="B93" s="447">
        <v>0</v>
      </c>
      <c r="C93" s="447">
        <v>0</v>
      </c>
      <c r="D93" s="447">
        <v>0</v>
      </c>
      <c r="E93" s="447">
        <v>0</v>
      </c>
      <c r="F93" s="446">
        <f>+D93+E93</f>
        <v>0</v>
      </c>
      <c r="G93" s="447">
        <f>+C93+F93</f>
        <v>0</v>
      </c>
      <c r="H93" s="447">
        <v>0</v>
      </c>
      <c r="I93" s="447">
        <v>0</v>
      </c>
      <c r="J93" s="447">
        <v>0</v>
      </c>
      <c r="K93" s="452">
        <f>+J93-G93</f>
        <v>0</v>
      </c>
      <c r="L93" s="37" t="str">
        <f t="shared" si="71"/>
        <v>-</v>
      </c>
      <c r="M93" s="37" t="str">
        <f t="shared" si="71"/>
        <v>-</v>
      </c>
      <c r="N93" s="37" t="str">
        <f t="shared" si="90"/>
        <v>-</v>
      </c>
      <c r="O93" s="87" t="str">
        <f t="shared" si="91"/>
        <v>-</v>
      </c>
    </row>
    <row r="94" spans="1:15">
      <c r="A94" s="444" t="s">
        <v>476</v>
      </c>
      <c r="B94" s="442">
        <f t="shared" ref="B94:I94" si="119">B95</f>
        <v>0</v>
      </c>
      <c r="C94" s="442">
        <f t="shared" si="119"/>
        <v>0</v>
      </c>
      <c r="D94" s="442">
        <f t="shared" si="119"/>
        <v>0</v>
      </c>
      <c r="E94" s="442">
        <f t="shared" si="119"/>
        <v>0</v>
      </c>
      <c r="F94" s="442">
        <f t="shared" ref="F94" si="120">+D94+E94</f>
        <v>0</v>
      </c>
      <c r="G94" s="442">
        <f t="shared" si="119"/>
        <v>0</v>
      </c>
      <c r="H94" s="442">
        <f t="shared" si="119"/>
        <v>0</v>
      </c>
      <c r="I94" s="442">
        <f t="shared" si="119"/>
        <v>0</v>
      </c>
      <c r="J94" s="442">
        <f>+H94+I94</f>
        <v>0</v>
      </c>
      <c r="K94" s="442">
        <f t="shared" ref="K94" si="121">+J94-G94</f>
        <v>0</v>
      </c>
      <c r="L94" s="435" t="str">
        <f t="shared" si="71"/>
        <v>-</v>
      </c>
      <c r="M94" s="435" t="str">
        <f t="shared" si="71"/>
        <v>-</v>
      </c>
      <c r="N94" s="435" t="str">
        <f t="shared" si="90"/>
        <v>-</v>
      </c>
      <c r="O94" s="436" t="str">
        <f t="shared" si="91"/>
        <v>-</v>
      </c>
    </row>
    <row r="95" spans="1:15">
      <c r="A95" s="463" t="s">
        <v>477</v>
      </c>
      <c r="B95" s="447">
        <v>0</v>
      </c>
      <c r="C95" s="447">
        <v>0</v>
      </c>
      <c r="D95" s="447">
        <v>0</v>
      </c>
      <c r="E95" s="447">
        <v>0</v>
      </c>
      <c r="F95" s="446">
        <f>+D95+E95</f>
        <v>0</v>
      </c>
      <c r="G95" s="447">
        <f>+C95+F95</f>
        <v>0</v>
      </c>
      <c r="H95" s="447">
        <v>0</v>
      </c>
      <c r="I95" s="447">
        <v>0</v>
      </c>
      <c r="J95" s="447">
        <v>0</v>
      </c>
      <c r="K95" s="452">
        <f>+J95-G95</f>
        <v>0</v>
      </c>
      <c r="L95" s="37" t="str">
        <f t="shared" si="71"/>
        <v>-</v>
      </c>
      <c r="M95" s="37" t="str">
        <f t="shared" si="71"/>
        <v>-</v>
      </c>
      <c r="N95" s="37" t="str">
        <f t="shared" si="90"/>
        <v>-</v>
      </c>
      <c r="O95" s="87" t="str">
        <f t="shared" si="91"/>
        <v>-</v>
      </c>
    </row>
    <row r="96" spans="1:15">
      <c r="A96" s="444" t="s">
        <v>478</v>
      </c>
      <c r="B96" s="442">
        <f t="shared" ref="B96:I96" si="122">B97</f>
        <v>0</v>
      </c>
      <c r="C96" s="442">
        <f t="shared" si="122"/>
        <v>0</v>
      </c>
      <c r="D96" s="442">
        <f t="shared" si="122"/>
        <v>0</v>
      </c>
      <c r="E96" s="442">
        <f t="shared" si="122"/>
        <v>0</v>
      </c>
      <c r="F96" s="442">
        <f t="shared" ref="F96" si="123">+D96+E96</f>
        <v>0</v>
      </c>
      <c r="G96" s="442">
        <f t="shared" si="122"/>
        <v>0</v>
      </c>
      <c r="H96" s="442">
        <f t="shared" si="122"/>
        <v>0</v>
      </c>
      <c r="I96" s="442">
        <f t="shared" si="122"/>
        <v>0</v>
      </c>
      <c r="J96" s="442">
        <f>+H96+I96</f>
        <v>0</v>
      </c>
      <c r="K96" s="442">
        <f t="shared" ref="K96" si="124">+J96-G96</f>
        <v>0</v>
      </c>
      <c r="L96" s="435" t="str">
        <f t="shared" si="71"/>
        <v>-</v>
      </c>
      <c r="M96" s="435" t="str">
        <f t="shared" si="71"/>
        <v>-</v>
      </c>
      <c r="N96" s="435" t="str">
        <f t="shared" si="90"/>
        <v>-</v>
      </c>
      <c r="O96" s="436" t="str">
        <f t="shared" si="91"/>
        <v>-</v>
      </c>
    </row>
    <row r="97" spans="1:15">
      <c r="A97" s="463" t="s">
        <v>479</v>
      </c>
      <c r="B97" s="447">
        <v>0</v>
      </c>
      <c r="C97" s="447">
        <v>0</v>
      </c>
      <c r="D97" s="447">
        <v>0</v>
      </c>
      <c r="E97" s="447">
        <v>0</v>
      </c>
      <c r="F97" s="446">
        <f>+D97+E97</f>
        <v>0</v>
      </c>
      <c r="G97" s="447">
        <f>+C97+F97</f>
        <v>0</v>
      </c>
      <c r="H97" s="447">
        <v>0</v>
      </c>
      <c r="I97" s="447">
        <v>0</v>
      </c>
      <c r="J97" s="447">
        <v>0</v>
      </c>
      <c r="K97" s="452">
        <f>+J97-G97</f>
        <v>0</v>
      </c>
      <c r="L97" s="37" t="str">
        <f t="shared" si="71"/>
        <v>-</v>
      </c>
      <c r="M97" s="37" t="str">
        <f t="shared" si="71"/>
        <v>-</v>
      </c>
      <c r="N97" s="37" t="str">
        <f t="shared" si="90"/>
        <v>-</v>
      </c>
      <c r="O97" s="87" t="str">
        <f t="shared" si="91"/>
        <v>-</v>
      </c>
    </row>
    <row r="98" spans="1:15">
      <c r="A98" s="444" t="s">
        <v>480</v>
      </c>
      <c r="B98" s="442">
        <f t="shared" ref="B98:I98" si="125">B99</f>
        <v>0</v>
      </c>
      <c r="C98" s="442">
        <f t="shared" si="125"/>
        <v>0</v>
      </c>
      <c r="D98" s="442">
        <f t="shared" si="125"/>
        <v>0</v>
      </c>
      <c r="E98" s="442">
        <f t="shared" si="125"/>
        <v>0</v>
      </c>
      <c r="F98" s="442">
        <f t="shared" ref="F98" si="126">+D98+E98</f>
        <v>0</v>
      </c>
      <c r="G98" s="442">
        <f t="shared" si="125"/>
        <v>0</v>
      </c>
      <c r="H98" s="442">
        <f t="shared" si="125"/>
        <v>0</v>
      </c>
      <c r="I98" s="442">
        <f t="shared" si="125"/>
        <v>0</v>
      </c>
      <c r="J98" s="442">
        <f>+H98+I98</f>
        <v>0</v>
      </c>
      <c r="K98" s="442">
        <f t="shared" ref="K98" si="127">+J98-G98</f>
        <v>0</v>
      </c>
      <c r="L98" s="435" t="str">
        <f t="shared" si="71"/>
        <v>-</v>
      </c>
      <c r="M98" s="435" t="str">
        <f t="shared" si="71"/>
        <v>-</v>
      </c>
      <c r="N98" s="435" t="str">
        <f t="shared" si="90"/>
        <v>-</v>
      </c>
      <c r="O98" s="436" t="str">
        <f t="shared" si="91"/>
        <v>-</v>
      </c>
    </row>
    <row r="99" spans="1:15">
      <c r="A99" s="463" t="s">
        <v>481</v>
      </c>
      <c r="B99" s="447">
        <v>0</v>
      </c>
      <c r="C99" s="447">
        <v>0</v>
      </c>
      <c r="D99" s="447">
        <v>0</v>
      </c>
      <c r="E99" s="447">
        <v>0</v>
      </c>
      <c r="F99" s="446">
        <f>+D99+E99</f>
        <v>0</v>
      </c>
      <c r="G99" s="447">
        <f>+C99+F99</f>
        <v>0</v>
      </c>
      <c r="H99" s="447">
        <v>0</v>
      </c>
      <c r="I99" s="447">
        <v>0</v>
      </c>
      <c r="J99" s="447">
        <v>0</v>
      </c>
      <c r="K99" s="452">
        <f>+J99-G99</f>
        <v>0</v>
      </c>
      <c r="L99" s="37" t="str">
        <f t="shared" si="71"/>
        <v>-</v>
      </c>
      <c r="M99" s="37" t="str">
        <f t="shared" si="71"/>
        <v>-</v>
      </c>
      <c r="N99" s="37" t="str">
        <f t="shared" si="90"/>
        <v>-</v>
      </c>
      <c r="O99" s="87" t="str">
        <f t="shared" si="91"/>
        <v>-</v>
      </c>
    </row>
    <row r="100" spans="1:15">
      <c r="A100" s="444" t="s">
        <v>482</v>
      </c>
      <c r="B100" s="442">
        <f t="shared" ref="B100:I100" si="128">SUM(B101:B101)</f>
        <v>0</v>
      </c>
      <c r="C100" s="442">
        <f t="shared" si="128"/>
        <v>0</v>
      </c>
      <c r="D100" s="442">
        <f t="shared" si="128"/>
        <v>0</v>
      </c>
      <c r="E100" s="442">
        <f t="shared" si="128"/>
        <v>0</v>
      </c>
      <c r="F100" s="442">
        <f t="shared" ref="F100:F104" si="129">+D100+E100</f>
        <v>0</v>
      </c>
      <c r="G100" s="442">
        <f t="shared" si="128"/>
        <v>0</v>
      </c>
      <c r="H100" s="442">
        <f t="shared" si="128"/>
        <v>0</v>
      </c>
      <c r="I100" s="442">
        <f t="shared" si="128"/>
        <v>0</v>
      </c>
      <c r="J100" s="442">
        <f>+H100+I100</f>
        <v>0</v>
      </c>
      <c r="K100" s="442">
        <f t="shared" ref="K100" si="130">+J100-G100</f>
        <v>0</v>
      </c>
      <c r="L100" s="435" t="str">
        <f t="shared" si="71"/>
        <v>-</v>
      </c>
      <c r="M100" s="435" t="str">
        <f t="shared" si="71"/>
        <v>-</v>
      </c>
      <c r="N100" s="435" t="str">
        <f t="shared" si="90"/>
        <v>-</v>
      </c>
      <c r="O100" s="436" t="str">
        <f t="shared" si="91"/>
        <v>-</v>
      </c>
    </row>
    <row r="101" spans="1:15">
      <c r="A101" s="460" t="s">
        <v>483</v>
      </c>
      <c r="B101" s="447">
        <v>0</v>
      </c>
      <c r="C101" s="447">
        <v>0</v>
      </c>
      <c r="D101" s="447">
        <v>0</v>
      </c>
      <c r="E101" s="447">
        <v>0</v>
      </c>
      <c r="F101" s="446">
        <f>+D101+E101</f>
        <v>0</v>
      </c>
      <c r="G101" s="447">
        <f t="shared" ref="G101:G169" si="131">+C101+F101</f>
        <v>0</v>
      </c>
      <c r="H101" s="447">
        <v>0</v>
      </c>
      <c r="I101" s="447">
        <v>0</v>
      </c>
      <c r="J101" s="447">
        <v>0</v>
      </c>
      <c r="K101" s="452">
        <f>+J101-G101</f>
        <v>0</v>
      </c>
      <c r="L101" s="37" t="str">
        <f t="shared" si="71"/>
        <v>-</v>
      </c>
      <c r="M101" s="37" t="str">
        <f t="shared" si="71"/>
        <v>-</v>
      </c>
      <c r="N101" s="37" t="str">
        <f t="shared" si="90"/>
        <v>-</v>
      </c>
      <c r="O101" s="87" t="str">
        <f t="shared" si="91"/>
        <v>-</v>
      </c>
    </row>
    <row r="102" spans="1:15">
      <c r="A102" s="441" t="s">
        <v>494</v>
      </c>
      <c r="B102" s="442">
        <f>B103+B203</f>
        <v>0</v>
      </c>
      <c r="C102" s="442">
        <f>C103+C203</f>
        <v>0</v>
      </c>
      <c r="D102" s="442">
        <f>D103+D203</f>
        <v>0</v>
      </c>
      <c r="E102" s="442">
        <f>E103+E203</f>
        <v>0</v>
      </c>
      <c r="F102" s="442">
        <f t="shared" si="129"/>
        <v>0</v>
      </c>
      <c r="G102" s="442">
        <f t="shared" si="131"/>
        <v>0</v>
      </c>
      <c r="H102" s="442">
        <f>H103+H203</f>
        <v>39869718019</v>
      </c>
      <c r="I102" s="442">
        <f>I103+I203</f>
        <v>11025676952</v>
      </c>
      <c r="J102" s="442">
        <f t="shared" ref="J102:J110" si="132">+H102+I102</f>
        <v>50895394971</v>
      </c>
      <c r="K102" s="413">
        <f t="shared" ref="K102:K104" si="133">+J102-G102</f>
        <v>50895394971</v>
      </c>
      <c r="L102" s="435" t="str">
        <f t="shared" si="71"/>
        <v>-</v>
      </c>
      <c r="M102" s="435" t="str">
        <f t="shared" si="71"/>
        <v>-</v>
      </c>
      <c r="N102" s="435" t="str">
        <f t="shared" si="90"/>
        <v>-</v>
      </c>
      <c r="O102" s="436" t="str">
        <f t="shared" si="91"/>
        <v>-</v>
      </c>
    </row>
    <row r="103" spans="1:15">
      <c r="A103" s="443" t="s">
        <v>495</v>
      </c>
      <c r="B103" s="442">
        <f>B104+B111+B113+B123+B133+B138+B140+B146+B153+B161+B163+B165+B167+B170+B172+B174+B176+B178+B180+B182+B184+B186+B188+B196+B198</f>
        <v>0</v>
      </c>
      <c r="C103" s="442">
        <f>C104+C111+C113+C123+C133+C138+C140+C146+C153+C161+C163+C165+C167+C170+C172+C174+C176+C178+C180+C182+C184+C186+C188+C196+C198</f>
        <v>0</v>
      </c>
      <c r="D103" s="442">
        <f>D104+D111+D113+D123+D133+D138+D140+D146+D153+D161+D163+D165+D167+D170+D172+D174+D176+D178+D180+D182+D184+D186+D188+D196+D198</f>
        <v>0</v>
      </c>
      <c r="E103" s="442">
        <f>E104+E111+E113+E123+E133+E138+E140+E146+E153+E161+E163+E165+E167+E170+E172+E174+E176+E178+E180+E182+E184+E186+E188+E196+E198</f>
        <v>0</v>
      </c>
      <c r="F103" s="442">
        <f t="shared" si="129"/>
        <v>0</v>
      </c>
      <c r="G103" s="442">
        <f t="shared" si="131"/>
        <v>0</v>
      </c>
      <c r="H103" s="442">
        <f>H104+H111+H113+H123+H133+H138+H140+H146+H150+H153+H161+H163+H165+H167+H170+H172+H174+H176+H178+H180+H182+H184+H186+H188+H196+H198</f>
        <v>38096119541</v>
      </c>
      <c r="I103" s="442">
        <f>I104+I111+I113+I123+I133+I138+I140+I146+I150+I153+I161+I163+I165+I167+I170+I172+I174+I176+I178+I180+I182+I184+I186+I188+I196+I198</f>
        <v>10499786147</v>
      </c>
      <c r="J103" s="442">
        <f t="shared" si="132"/>
        <v>48595905688</v>
      </c>
      <c r="K103" s="413">
        <f t="shared" si="133"/>
        <v>48595905688</v>
      </c>
      <c r="L103" s="435" t="str">
        <f t="shared" si="71"/>
        <v>-</v>
      </c>
      <c r="M103" s="435" t="str">
        <f t="shared" si="71"/>
        <v>-</v>
      </c>
      <c r="N103" s="435" t="str">
        <f t="shared" si="90"/>
        <v>-</v>
      </c>
      <c r="O103" s="436" t="str">
        <f t="shared" si="91"/>
        <v>-</v>
      </c>
    </row>
    <row r="104" spans="1:15">
      <c r="A104" s="444" t="s">
        <v>496</v>
      </c>
      <c r="B104" s="442">
        <f>SUM(B105:B110)</f>
        <v>0</v>
      </c>
      <c r="C104" s="442">
        <f>SUM(C105:C110)</f>
        <v>0</v>
      </c>
      <c r="D104" s="442">
        <f>SUM(D105:D110)</f>
        <v>0</v>
      </c>
      <c r="E104" s="442">
        <f>SUM(E105:E110)</f>
        <v>0</v>
      </c>
      <c r="F104" s="442">
        <f t="shared" si="129"/>
        <v>0</v>
      </c>
      <c r="G104" s="442">
        <f t="shared" si="131"/>
        <v>0</v>
      </c>
      <c r="H104" s="442">
        <f t="shared" ref="H104:I104" si="134">SUM(H105:H110)</f>
        <v>3961575370</v>
      </c>
      <c r="I104" s="413">
        <f t="shared" si="134"/>
        <v>726030302</v>
      </c>
      <c r="J104" s="442">
        <f t="shared" si="132"/>
        <v>4687605672</v>
      </c>
      <c r="K104" s="413">
        <f t="shared" si="133"/>
        <v>4687605672</v>
      </c>
      <c r="L104" s="435" t="str">
        <f t="shared" si="71"/>
        <v>-</v>
      </c>
      <c r="M104" s="435" t="str">
        <f t="shared" si="71"/>
        <v>-</v>
      </c>
      <c r="N104" s="435" t="str">
        <f t="shared" si="90"/>
        <v>-</v>
      </c>
      <c r="O104" s="436" t="str">
        <f t="shared" si="91"/>
        <v>-</v>
      </c>
    </row>
    <row r="105" spans="1:15">
      <c r="A105" s="460" t="s">
        <v>497</v>
      </c>
      <c r="B105" s="132">
        <v>0</v>
      </c>
      <c r="C105" s="132">
        <v>0</v>
      </c>
      <c r="D105" s="132">
        <v>0</v>
      </c>
      <c r="E105" s="132">
        <v>0</v>
      </c>
      <c r="F105" s="132">
        <f>+D105+E105</f>
        <v>0</v>
      </c>
      <c r="G105" s="132">
        <f t="shared" si="131"/>
        <v>0</v>
      </c>
      <c r="H105" s="132">
        <v>544357025</v>
      </c>
      <c r="I105" s="132">
        <v>132298740</v>
      </c>
      <c r="J105" s="39">
        <f t="shared" si="132"/>
        <v>676655765</v>
      </c>
      <c r="K105" s="39">
        <f>+J105-G105</f>
        <v>676655765</v>
      </c>
      <c r="L105" s="455" t="str">
        <f t="shared" si="71"/>
        <v>-</v>
      </c>
      <c r="M105" s="455" t="str">
        <f t="shared" si="71"/>
        <v>-</v>
      </c>
      <c r="N105" s="455" t="str">
        <f t="shared" si="90"/>
        <v>-</v>
      </c>
      <c r="O105" s="456" t="str">
        <f t="shared" si="91"/>
        <v>-</v>
      </c>
    </row>
    <row r="106" spans="1:15">
      <c r="A106" s="85" t="s">
        <v>498</v>
      </c>
      <c r="B106" s="132">
        <v>0</v>
      </c>
      <c r="C106" s="132">
        <v>0</v>
      </c>
      <c r="D106" s="132">
        <v>0</v>
      </c>
      <c r="E106" s="132">
        <v>0</v>
      </c>
      <c r="F106" s="132">
        <f>+D106+E106</f>
        <v>0</v>
      </c>
      <c r="G106" s="132">
        <f t="shared" si="131"/>
        <v>0</v>
      </c>
      <c r="H106" s="132">
        <v>1666788421</v>
      </c>
      <c r="I106" s="132">
        <v>294597972</v>
      </c>
      <c r="J106" s="132">
        <f t="shared" si="132"/>
        <v>1961386393</v>
      </c>
      <c r="K106" s="39">
        <f>+J106-G106</f>
        <v>1961386393</v>
      </c>
      <c r="L106" s="38" t="str">
        <f t="shared" si="71"/>
        <v>-</v>
      </c>
      <c r="M106" s="38" t="str">
        <f t="shared" si="71"/>
        <v>-</v>
      </c>
      <c r="N106" s="38" t="str">
        <f t="shared" si="90"/>
        <v>-</v>
      </c>
      <c r="O106" s="89" t="str">
        <f t="shared" si="91"/>
        <v>-</v>
      </c>
    </row>
    <row r="107" spans="1:15">
      <c r="A107" s="85" t="s">
        <v>499</v>
      </c>
      <c r="B107" s="132">
        <v>0</v>
      </c>
      <c r="C107" s="132">
        <v>0</v>
      </c>
      <c r="D107" s="132">
        <v>0</v>
      </c>
      <c r="E107" s="132">
        <v>0</v>
      </c>
      <c r="F107" s="132">
        <f t="shared" ref="F107:F188" si="135">+D107+E107</f>
        <v>0</v>
      </c>
      <c r="G107" s="132">
        <f t="shared" si="131"/>
        <v>0</v>
      </c>
      <c r="H107" s="132">
        <v>225891644</v>
      </c>
      <c r="I107" s="132">
        <v>13483401</v>
      </c>
      <c r="J107" s="132">
        <f t="shared" si="132"/>
        <v>239375045</v>
      </c>
      <c r="K107" s="39">
        <f t="shared" ref="K107:K111" si="136">+J107-G107</f>
        <v>239375045</v>
      </c>
      <c r="L107" s="38" t="str">
        <f t="shared" si="71"/>
        <v>-</v>
      </c>
      <c r="M107" s="38" t="str">
        <f t="shared" si="71"/>
        <v>-</v>
      </c>
      <c r="N107" s="38" t="str">
        <f t="shared" si="90"/>
        <v>-</v>
      </c>
      <c r="O107" s="89" t="str">
        <f t="shared" si="91"/>
        <v>-</v>
      </c>
    </row>
    <row r="108" spans="1:15">
      <c r="A108" s="85" t="s">
        <v>500</v>
      </c>
      <c r="B108" s="132">
        <v>0</v>
      </c>
      <c r="C108" s="132">
        <v>0</v>
      </c>
      <c r="D108" s="132">
        <v>0</v>
      </c>
      <c r="E108" s="132">
        <v>0</v>
      </c>
      <c r="F108" s="132">
        <f t="shared" si="135"/>
        <v>0</v>
      </c>
      <c r="G108" s="132">
        <f t="shared" si="131"/>
        <v>0</v>
      </c>
      <c r="H108" s="132">
        <v>896666667</v>
      </c>
      <c r="I108" s="132">
        <v>224166667</v>
      </c>
      <c r="J108" s="132">
        <f t="shared" si="132"/>
        <v>1120833334</v>
      </c>
      <c r="K108" s="39">
        <f t="shared" si="136"/>
        <v>1120833334</v>
      </c>
      <c r="L108" s="38" t="str">
        <f t="shared" si="71"/>
        <v>-</v>
      </c>
      <c r="M108" s="38" t="str">
        <f t="shared" si="71"/>
        <v>-</v>
      </c>
      <c r="N108" s="38" t="str">
        <f t="shared" si="90"/>
        <v>-</v>
      </c>
      <c r="O108" s="89" t="str">
        <f t="shared" si="91"/>
        <v>-</v>
      </c>
    </row>
    <row r="109" spans="1:15">
      <c r="A109" s="85" t="s">
        <v>501</v>
      </c>
      <c r="B109" s="132">
        <v>0</v>
      </c>
      <c r="C109" s="132">
        <v>0</v>
      </c>
      <c r="D109" s="132">
        <v>0</v>
      </c>
      <c r="E109" s="132">
        <v>0</v>
      </c>
      <c r="F109" s="132">
        <f t="shared" si="135"/>
        <v>0</v>
      </c>
      <c r="G109" s="132">
        <f t="shared" si="131"/>
        <v>0</v>
      </c>
      <c r="H109" s="132">
        <v>214004345</v>
      </c>
      <c r="I109" s="132">
        <v>0</v>
      </c>
      <c r="J109" s="132">
        <f t="shared" si="132"/>
        <v>214004345</v>
      </c>
      <c r="K109" s="39">
        <f t="shared" si="136"/>
        <v>214004345</v>
      </c>
      <c r="L109" s="38" t="str">
        <f t="shared" si="71"/>
        <v>-</v>
      </c>
      <c r="M109" s="38" t="str">
        <f t="shared" si="71"/>
        <v>-</v>
      </c>
      <c r="N109" s="38" t="str">
        <f t="shared" si="90"/>
        <v>-</v>
      </c>
      <c r="O109" s="89" t="str">
        <f t="shared" si="91"/>
        <v>-</v>
      </c>
    </row>
    <row r="110" spans="1:15">
      <c r="A110" s="85" t="s">
        <v>503</v>
      </c>
      <c r="B110" s="132">
        <v>0</v>
      </c>
      <c r="C110" s="132">
        <v>0</v>
      </c>
      <c r="D110" s="132">
        <v>0</v>
      </c>
      <c r="E110" s="132">
        <v>0</v>
      </c>
      <c r="F110" s="132">
        <f t="shared" si="135"/>
        <v>0</v>
      </c>
      <c r="G110" s="132">
        <f t="shared" si="131"/>
        <v>0</v>
      </c>
      <c r="H110" s="132">
        <v>413867268</v>
      </c>
      <c r="I110" s="132">
        <v>61483522</v>
      </c>
      <c r="J110" s="132">
        <f t="shared" si="132"/>
        <v>475350790</v>
      </c>
      <c r="K110" s="39">
        <f t="shared" si="136"/>
        <v>475350790</v>
      </c>
      <c r="L110" s="38" t="str">
        <f t="shared" si="71"/>
        <v>-</v>
      </c>
      <c r="M110" s="38" t="str">
        <f t="shared" si="71"/>
        <v>-</v>
      </c>
      <c r="N110" s="38" t="str">
        <f t="shared" si="90"/>
        <v>-</v>
      </c>
      <c r="O110" s="89" t="str">
        <f t="shared" si="91"/>
        <v>-</v>
      </c>
    </row>
    <row r="111" spans="1:15">
      <c r="A111" s="444" t="s">
        <v>505</v>
      </c>
      <c r="B111" s="442">
        <f>+SUM(B112)</f>
        <v>0</v>
      </c>
      <c r="C111" s="413">
        <f t="shared" ref="C111:J111" si="137">+SUM(C112:C112)</f>
        <v>0</v>
      </c>
      <c r="D111" s="413">
        <f t="shared" si="137"/>
        <v>0</v>
      </c>
      <c r="E111" s="413">
        <f t="shared" si="137"/>
        <v>0</v>
      </c>
      <c r="F111" s="413">
        <f t="shared" si="137"/>
        <v>0</v>
      </c>
      <c r="G111" s="413">
        <f t="shared" si="137"/>
        <v>0</v>
      </c>
      <c r="H111" s="413">
        <f t="shared" si="137"/>
        <v>0</v>
      </c>
      <c r="I111" s="413">
        <f t="shared" si="137"/>
        <v>0</v>
      </c>
      <c r="J111" s="413">
        <f t="shared" si="137"/>
        <v>0</v>
      </c>
      <c r="K111" s="413">
        <f t="shared" si="136"/>
        <v>0</v>
      </c>
      <c r="L111" s="435" t="str">
        <f t="shared" si="71"/>
        <v>-</v>
      </c>
      <c r="M111" s="435" t="str">
        <f t="shared" si="71"/>
        <v>-</v>
      </c>
      <c r="N111" s="435" t="str">
        <f t="shared" si="90"/>
        <v>-</v>
      </c>
      <c r="O111" s="436" t="str">
        <f t="shared" si="91"/>
        <v>-</v>
      </c>
    </row>
    <row r="112" spans="1:15">
      <c r="A112" s="460" t="s">
        <v>506</v>
      </c>
      <c r="B112" s="132">
        <v>0</v>
      </c>
      <c r="C112" s="132">
        <v>0</v>
      </c>
      <c r="D112" s="132">
        <v>0</v>
      </c>
      <c r="E112" s="132">
        <v>0</v>
      </c>
      <c r="F112" s="132">
        <f t="shared" ref="F112" si="138">+D112+E112</f>
        <v>0</v>
      </c>
      <c r="G112" s="132">
        <f t="shared" ref="G112" si="139">+C112+F112</f>
        <v>0</v>
      </c>
      <c r="H112" s="132">
        <v>0</v>
      </c>
      <c r="I112" s="132">
        <v>0</v>
      </c>
      <c r="J112" s="132">
        <f t="shared" ref="J112:J122" si="140">+H112+I112</f>
        <v>0</v>
      </c>
      <c r="K112" s="39">
        <f>+J112-G112</f>
        <v>0</v>
      </c>
      <c r="L112" s="38" t="str">
        <f t="shared" si="71"/>
        <v>-</v>
      </c>
      <c r="M112" s="38" t="str">
        <f t="shared" si="71"/>
        <v>-</v>
      </c>
      <c r="N112" s="38" t="str">
        <f t="shared" si="90"/>
        <v>-</v>
      </c>
      <c r="O112" s="89" t="str">
        <f t="shared" si="91"/>
        <v>-</v>
      </c>
    </row>
    <row r="113" spans="1:16">
      <c r="A113" s="444" t="s">
        <v>509</v>
      </c>
      <c r="B113" s="442">
        <f t="shared" ref="B113:I113" si="141">SUM(B114:B122)</f>
        <v>0</v>
      </c>
      <c r="C113" s="442">
        <f t="shared" si="141"/>
        <v>0</v>
      </c>
      <c r="D113" s="442">
        <f t="shared" si="141"/>
        <v>0</v>
      </c>
      <c r="E113" s="442">
        <f t="shared" si="141"/>
        <v>0</v>
      </c>
      <c r="F113" s="442">
        <f t="shared" si="135"/>
        <v>0</v>
      </c>
      <c r="G113" s="442">
        <f t="shared" si="141"/>
        <v>0</v>
      </c>
      <c r="H113" s="442">
        <f t="shared" si="141"/>
        <v>2892520657</v>
      </c>
      <c r="I113" s="442">
        <f t="shared" si="141"/>
        <v>703144331</v>
      </c>
      <c r="J113" s="442">
        <f t="shared" si="140"/>
        <v>3595664988</v>
      </c>
      <c r="K113" s="413">
        <f t="shared" ref="K113:K136" si="142">+J113-G113</f>
        <v>3595664988</v>
      </c>
      <c r="L113" s="435" t="str">
        <f t="shared" si="71"/>
        <v>-</v>
      </c>
      <c r="M113" s="435" t="str">
        <f t="shared" si="71"/>
        <v>-</v>
      </c>
      <c r="N113" s="435" t="str">
        <f t="shared" si="90"/>
        <v>-</v>
      </c>
      <c r="O113" s="436" t="str">
        <f t="shared" si="91"/>
        <v>-</v>
      </c>
    </row>
    <row r="114" spans="1:16">
      <c r="A114" s="460" t="s">
        <v>510</v>
      </c>
      <c r="B114" s="132">
        <v>0</v>
      </c>
      <c r="C114" s="132">
        <v>0</v>
      </c>
      <c r="D114" s="132">
        <v>0</v>
      </c>
      <c r="E114" s="132">
        <v>0</v>
      </c>
      <c r="F114" s="132">
        <f t="shared" si="135"/>
        <v>0</v>
      </c>
      <c r="G114" s="132">
        <f t="shared" si="131"/>
        <v>0</v>
      </c>
      <c r="H114" s="132">
        <v>346264500</v>
      </c>
      <c r="I114" s="132"/>
      <c r="J114" s="132">
        <f t="shared" si="140"/>
        <v>346264500</v>
      </c>
      <c r="K114" s="39">
        <f t="shared" si="142"/>
        <v>346264500</v>
      </c>
      <c r="L114" s="38" t="str">
        <f t="shared" si="71"/>
        <v>-</v>
      </c>
      <c r="M114" s="38" t="str">
        <f t="shared" si="71"/>
        <v>-</v>
      </c>
      <c r="N114" s="38" t="str">
        <f t="shared" si="90"/>
        <v>-</v>
      </c>
      <c r="O114" s="89" t="str">
        <f t="shared" si="91"/>
        <v>-</v>
      </c>
    </row>
    <row r="115" spans="1:16">
      <c r="A115" s="85" t="s">
        <v>511</v>
      </c>
      <c r="B115" s="132">
        <v>0</v>
      </c>
      <c r="C115" s="132">
        <v>0</v>
      </c>
      <c r="D115" s="132">
        <v>0</v>
      </c>
      <c r="E115" s="132">
        <v>0</v>
      </c>
      <c r="F115" s="132">
        <f t="shared" si="135"/>
        <v>0</v>
      </c>
      <c r="G115" s="132">
        <f t="shared" si="131"/>
        <v>0</v>
      </c>
      <c r="H115" s="132">
        <v>30015220</v>
      </c>
      <c r="I115" s="132">
        <v>8364731</v>
      </c>
      <c r="J115" s="132">
        <f t="shared" si="140"/>
        <v>38379951</v>
      </c>
      <c r="K115" s="39">
        <f t="shared" si="142"/>
        <v>38379951</v>
      </c>
      <c r="L115" s="38" t="str">
        <f t="shared" si="71"/>
        <v>-</v>
      </c>
      <c r="M115" s="38" t="str">
        <f t="shared" si="71"/>
        <v>-</v>
      </c>
      <c r="N115" s="38" t="str">
        <f t="shared" si="90"/>
        <v>-</v>
      </c>
      <c r="O115" s="89" t="str">
        <f t="shared" si="91"/>
        <v>-</v>
      </c>
    </row>
    <row r="116" spans="1:16">
      <c r="A116" s="85" t="s">
        <v>512</v>
      </c>
      <c r="B116" s="132">
        <v>0</v>
      </c>
      <c r="C116" s="132">
        <v>0</v>
      </c>
      <c r="D116" s="132">
        <v>0</v>
      </c>
      <c r="E116" s="132">
        <v>0</v>
      </c>
      <c r="F116" s="132">
        <f t="shared" si="135"/>
        <v>0</v>
      </c>
      <c r="G116" s="132">
        <f t="shared" si="131"/>
        <v>0</v>
      </c>
      <c r="H116" s="132">
        <v>0</v>
      </c>
      <c r="I116" s="132">
        <v>0</v>
      </c>
      <c r="J116" s="132">
        <f t="shared" si="140"/>
        <v>0</v>
      </c>
      <c r="K116" s="39">
        <f t="shared" si="142"/>
        <v>0</v>
      </c>
      <c r="L116" s="38" t="str">
        <f t="shared" si="71"/>
        <v>-</v>
      </c>
      <c r="M116" s="38" t="str">
        <f t="shared" si="71"/>
        <v>-</v>
      </c>
      <c r="N116" s="38" t="str">
        <f t="shared" si="90"/>
        <v>-</v>
      </c>
      <c r="O116" s="89" t="str">
        <f t="shared" si="91"/>
        <v>-</v>
      </c>
      <c r="P116" s="1">
        <v>0</v>
      </c>
    </row>
    <row r="117" spans="1:16">
      <c r="A117" s="85" t="s">
        <v>513</v>
      </c>
      <c r="B117" s="132">
        <v>0</v>
      </c>
      <c r="C117" s="132">
        <v>0</v>
      </c>
      <c r="D117" s="132">
        <v>0</v>
      </c>
      <c r="E117" s="132">
        <v>0</v>
      </c>
      <c r="F117" s="132">
        <f t="shared" si="135"/>
        <v>0</v>
      </c>
      <c r="G117" s="132">
        <f t="shared" si="131"/>
        <v>0</v>
      </c>
      <c r="H117" s="132">
        <v>83745700</v>
      </c>
      <c r="I117" s="132">
        <v>27234650</v>
      </c>
      <c r="J117" s="132">
        <f t="shared" si="140"/>
        <v>110980350</v>
      </c>
      <c r="K117" s="39">
        <f t="shared" si="142"/>
        <v>110980350</v>
      </c>
      <c r="L117" s="38" t="str">
        <f t="shared" si="71"/>
        <v>-</v>
      </c>
      <c r="M117" s="38" t="str">
        <f t="shared" si="71"/>
        <v>-</v>
      </c>
      <c r="N117" s="38" t="str">
        <f t="shared" si="90"/>
        <v>-</v>
      </c>
      <c r="O117" s="89" t="str">
        <f t="shared" si="91"/>
        <v>-</v>
      </c>
    </row>
    <row r="118" spans="1:16">
      <c r="A118" s="85" t="s">
        <v>514</v>
      </c>
      <c r="B118" s="132">
        <v>0</v>
      </c>
      <c r="C118" s="132">
        <v>0</v>
      </c>
      <c r="D118" s="132">
        <v>0</v>
      </c>
      <c r="E118" s="132">
        <v>0</v>
      </c>
      <c r="F118" s="132">
        <f t="shared" si="135"/>
        <v>0</v>
      </c>
      <c r="G118" s="132">
        <f t="shared" si="131"/>
        <v>0</v>
      </c>
      <c r="H118" s="132">
        <v>12117955</v>
      </c>
      <c r="I118" s="132">
        <v>3968245</v>
      </c>
      <c r="J118" s="132">
        <f t="shared" si="140"/>
        <v>16086200</v>
      </c>
      <c r="K118" s="39">
        <f t="shared" si="142"/>
        <v>16086200</v>
      </c>
      <c r="L118" s="38" t="str">
        <f t="shared" si="71"/>
        <v>-</v>
      </c>
      <c r="M118" s="38" t="str">
        <f t="shared" si="71"/>
        <v>-</v>
      </c>
      <c r="N118" s="38" t="str">
        <f t="shared" si="90"/>
        <v>-</v>
      </c>
      <c r="O118" s="89" t="str">
        <f t="shared" si="91"/>
        <v>-</v>
      </c>
    </row>
    <row r="119" spans="1:16">
      <c r="A119" s="85" t="s">
        <v>515</v>
      </c>
      <c r="B119" s="132">
        <v>0</v>
      </c>
      <c r="C119" s="132">
        <v>0</v>
      </c>
      <c r="D119" s="132">
        <v>0</v>
      </c>
      <c r="E119" s="132">
        <v>0</v>
      </c>
      <c r="F119" s="132">
        <f t="shared" si="135"/>
        <v>0</v>
      </c>
      <c r="G119" s="132">
        <f t="shared" si="131"/>
        <v>0</v>
      </c>
      <c r="H119" s="132">
        <v>2379864191</v>
      </c>
      <c r="I119" s="132">
        <v>646429425</v>
      </c>
      <c r="J119" s="132">
        <f t="shared" si="140"/>
        <v>3026293616</v>
      </c>
      <c r="K119" s="39">
        <f t="shared" si="142"/>
        <v>3026293616</v>
      </c>
      <c r="L119" s="38" t="str">
        <f t="shared" si="71"/>
        <v>-</v>
      </c>
      <c r="M119" s="38" t="str">
        <f t="shared" si="71"/>
        <v>-</v>
      </c>
      <c r="N119" s="38" t="str">
        <f t="shared" si="90"/>
        <v>-</v>
      </c>
      <c r="O119" s="89" t="str">
        <f t="shared" si="91"/>
        <v>-</v>
      </c>
    </row>
    <row r="120" spans="1:16">
      <c r="A120" s="85" t="s">
        <v>516</v>
      </c>
      <c r="B120" s="132">
        <v>0</v>
      </c>
      <c r="C120" s="132">
        <v>0</v>
      </c>
      <c r="D120" s="132">
        <v>0</v>
      </c>
      <c r="E120" s="132">
        <v>0</v>
      </c>
      <c r="F120" s="132">
        <f t="shared" si="135"/>
        <v>0</v>
      </c>
      <c r="G120" s="132">
        <f t="shared" si="131"/>
        <v>0</v>
      </c>
      <c r="H120" s="132">
        <v>40513091</v>
      </c>
      <c r="I120" s="132">
        <v>17147280</v>
      </c>
      <c r="J120" s="132">
        <f t="shared" si="140"/>
        <v>57660371</v>
      </c>
      <c r="K120" s="39">
        <f t="shared" si="142"/>
        <v>57660371</v>
      </c>
      <c r="L120" s="38" t="str">
        <f t="shared" si="71"/>
        <v>-</v>
      </c>
      <c r="M120" s="38" t="str">
        <f t="shared" si="71"/>
        <v>-</v>
      </c>
      <c r="N120" s="38" t="str">
        <f t="shared" si="90"/>
        <v>-</v>
      </c>
      <c r="O120" s="89" t="str">
        <f t="shared" si="91"/>
        <v>-</v>
      </c>
    </row>
    <row r="121" spans="1:16">
      <c r="A121" s="85" t="s">
        <v>520</v>
      </c>
      <c r="B121" s="132">
        <v>0</v>
      </c>
      <c r="C121" s="132">
        <v>0</v>
      </c>
      <c r="D121" s="132">
        <v>0</v>
      </c>
      <c r="E121" s="132">
        <v>0</v>
      </c>
      <c r="F121" s="132">
        <f t="shared" si="135"/>
        <v>0</v>
      </c>
      <c r="G121" s="132">
        <f t="shared" si="131"/>
        <v>0</v>
      </c>
      <c r="H121" s="132">
        <v>0</v>
      </c>
      <c r="I121" s="132">
        <v>0</v>
      </c>
      <c r="J121" s="132">
        <f t="shared" si="140"/>
        <v>0</v>
      </c>
      <c r="K121" s="39">
        <f t="shared" si="142"/>
        <v>0</v>
      </c>
      <c r="L121" s="38" t="str">
        <f t="shared" si="71"/>
        <v>-</v>
      </c>
      <c r="M121" s="38" t="str">
        <f t="shared" si="71"/>
        <v>-</v>
      </c>
      <c r="N121" s="38" t="str">
        <f t="shared" si="90"/>
        <v>-</v>
      </c>
      <c r="O121" s="89" t="str">
        <f t="shared" si="91"/>
        <v>-</v>
      </c>
    </row>
    <row r="122" spans="1:16">
      <c r="A122" s="88" t="s">
        <v>523</v>
      </c>
      <c r="B122" s="132">
        <v>0</v>
      </c>
      <c r="C122" s="132">
        <v>0</v>
      </c>
      <c r="D122" s="132">
        <v>0</v>
      </c>
      <c r="E122" s="132">
        <v>0</v>
      </c>
      <c r="F122" s="132">
        <f t="shared" si="135"/>
        <v>0</v>
      </c>
      <c r="G122" s="132">
        <f t="shared" si="131"/>
        <v>0</v>
      </c>
      <c r="H122" s="132">
        <v>0</v>
      </c>
      <c r="I122" s="132">
        <v>0</v>
      </c>
      <c r="J122" s="132">
        <f t="shared" si="140"/>
        <v>0</v>
      </c>
      <c r="K122" s="39">
        <f t="shared" si="142"/>
        <v>0</v>
      </c>
      <c r="L122" s="38" t="str">
        <f t="shared" si="71"/>
        <v>-</v>
      </c>
      <c r="M122" s="38" t="str">
        <f t="shared" si="71"/>
        <v>-</v>
      </c>
      <c r="N122" s="38" t="str">
        <f t="shared" si="90"/>
        <v>-</v>
      </c>
      <c r="O122" s="89" t="str">
        <f t="shared" si="91"/>
        <v>-</v>
      </c>
    </row>
    <row r="123" spans="1:16">
      <c r="A123" s="444" t="s">
        <v>524</v>
      </c>
      <c r="B123" s="442">
        <f>SUM(B124:B132)</f>
        <v>0</v>
      </c>
      <c r="C123" s="442">
        <f t="shared" ref="C123:J123" si="143">SUM(C124:C132)</f>
        <v>0</v>
      </c>
      <c r="D123" s="442">
        <f t="shared" si="143"/>
        <v>0</v>
      </c>
      <c r="E123" s="442">
        <f t="shared" si="143"/>
        <v>0</v>
      </c>
      <c r="F123" s="442">
        <f t="shared" si="143"/>
        <v>0</v>
      </c>
      <c r="G123" s="442">
        <f t="shared" si="143"/>
        <v>0</v>
      </c>
      <c r="H123" s="442">
        <f t="shared" si="143"/>
        <v>9077624344</v>
      </c>
      <c r="I123" s="442">
        <f t="shared" si="143"/>
        <v>3522587161</v>
      </c>
      <c r="J123" s="442">
        <f t="shared" si="143"/>
        <v>12600211505</v>
      </c>
      <c r="K123" s="413">
        <f t="shared" si="142"/>
        <v>12600211505</v>
      </c>
      <c r="L123" s="435" t="str">
        <f t="shared" si="71"/>
        <v>-</v>
      </c>
      <c r="M123" s="435" t="str">
        <f t="shared" si="71"/>
        <v>-</v>
      </c>
      <c r="N123" s="435" t="str">
        <f t="shared" si="90"/>
        <v>-</v>
      </c>
      <c r="O123" s="436" t="str">
        <f t="shared" si="91"/>
        <v>-</v>
      </c>
    </row>
    <row r="124" spans="1:16">
      <c r="A124" s="85" t="s">
        <v>525</v>
      </c>
      <c r="B124" s="132">
        <v>0</v>
      </c>
      <c r="C124" s="132">
        <v>0</v>
      </c>
      <c r="D124" s="132">
        <v>0</v>
      </c>
      <c r="E124" s="132">
        <v>0</v>
      </c>
      <c r="F124" s="132">
        <f t="shared" ref="F124" si="144">+D124+E124</f>
        <v>0</v>
      </c>
      <c r="G124" s="132">
        <f t="shared" ref="G124" si="145">+C124+F124</f>
        <v>0</v>
      </c>
      <c r="H124" s="132">
        <v>256322783</v>
      </c>
      <c r="I124" s="132">
        <v>28941818</v>
      </c>
      <c r="J124" s="132">
        <f t="shared" ref="J124:J132" si="146">+H124+I124</f>
        <v>285264601</v>
      </c>
      <c r="K124" s="39">
        <f t="shared" si="142"/>
        <v>285264601</v>
      </c>
      <c r="L124" s="38" t="str">
        <f t="shared" si="71"/>
        <v>-</v>
      </c>
      <c r="M124" s="38" t="str">
        <f t="shared" si="71"/>
        <v>-</v>
      </c>
      <c r="N124" s="38" t="str">
        <f t="shared" si="90"/>
        <v>-</v>
      </c>
      <c r="O124" s="89" t="str">
        <f t="shared" si="91"/>
        <v>-</v>
      </c>
    </row>
    <row r="125" spans="1:16">
      <c r="A125" s="85" t="s">
        <v>527</v>
      </c>
      <c r="B125" s="132">
        <v>0</v>
      </c>
      <c r="C125" s="132">
        <v>0</v>
      </c>
      <c r="D125" s="132">
        <v>0</v>
      </c>
      <c r="E125" s="132">
        <v>0</v>
      </c>
      <c r="F125" s="132">
        <f t="shared" si="135"/>
        <v>0</v>
      </c>
      <c r="G125" s="132">
        <f t="shared" si="131"/>
        <v>0</v>
      </c>
      <c r="H125" s="132">
        <v>2020670797</v>
      </c>
      <c r="I125" s="132">
        <v>1801115261</v>
      </c>
      <c r="J125" s="132">
        <f t="shared" si="146"/>
        <v>3821786058</v>
      </c>
      <c r="K125" s="39">
        <f t="shared" si="142"/>
        <v>3821786058</v>
      </c>
      <c r="L125" s="38" t="str">
        <f t="shared" si="71"/>
        <v>-</v>
      </c>
      <c r="M125" s="38" t="str">
        <f t="shared" si="71"/>
        <v>-</v>
      </c>
      <c r="N125" s="38" t="str">
        <f t="shared" si="90"/>
        <v>-</v>
      </c>
      <c r="O125" s="89" t="str">
        <f t="shared" si="91"/>
        <v>-</v>
      </c>
    </row>
    <row r="126" spans="1:16">
      <c r="A126" s="85" t="s">
        <v>528</v>
      </c>
      <c r="B126" s="132">
        <v>0</v>
      </c>
      <c r="C126" s="132">
        <v>0</v>
      </c>
      <c r="D126" s="132">
        <v>0</v>
      </c>
      <c r="E126" s="132">
        <v>0</v>
      </c>
      <c r="F126" s="132">
        <f t="shared" si="135"/>
        <v>0</v>
      </c>
      <c r="G126" s="132">
        <f t="shared" si="131"/>
        <v>0</v>
      </c>
      <c r="H126" s="132">
        <v>254824981</v>
      </c>
      <c r="I126" s="132">
        <v>72720000</v>
      </c>
      <c r="J126" s="132">
        <f t="shared" si="146"/>
        <v>327544981</v>
      </c>
      <c r="K126" s="39">
        <f t="shared" si="142"/>
        <v>327544981</v>
      </c>
      <c r="L126" s="38" t="str">
        <f t="shared" ref="L126:M142" si="147">IF(OR(I126=0,E126=0),"-",IF(OR(I126&lt;0,E126&lt;0),(I126/E126),IF(OR(I126&gt;0,E126&gt;0),(I126/E126))))</f>
        <v>-</v>
      </c>
      <c r="M126" s="38" t="str">
        <f t="shared" si="147"/>
        <v>-</v>
      </c>
      <c r="N126" s="38" t="str">
        <f t="shared" si="90"/>
        <v>-</v>
      </c>
      <c r="O126" s="89" t="str">
        <f t="shared" si="91"/>
        <v>-</v>
      </c>
    </row>
    <row r="127" spans="1:16">
      <c r="A127" s="85" t="s">
        <v>530</v>
      </c>
      <c r="B127" s="132">
        <v>0</v>
      </c>
      <c r="C127" s="132">
        <v>0</v>
      </c>
      <c r="D127" s="132">
        <v>0</v>
      </c>
      <c r="E127" s="132">
        <v>0</v>
      </c>
      <c r="F127" s="132">
        <f t="shared" si="135"/>
        <v>0</v>
      </c>
      <c r="G127" s="132">
        <f t="shared" si="131"/>
        <v>0</v>
      </c>
      <c r="H127" s="132">
        <v>66565455</v>
      </c>
      <c r="I127" s="132">
        <v>0</v>
      </c>
      <c r="J127" s="132">
        <f t="shared" si="146"/>
        <v>66565455</v>
      </c>
      <c r="K127" s="39">
        <f t="shared" si="142"/>
        <v>66565455</v>
      </c>
      <c r="L127" s="38" t="str">
        <f t="shared" si="147"/>
        <v>-</v>
      </c>
      <c r="M127" s="38" t="str">
        <f t="shared" si="147"/>
        <v>-</v>
      </c>
      <c r="N127" s="38" t="str">
        <f t="shared" si="90"/>
        <v>-</v>
      </c>
      <c r="O127" s="89" t="str">
        <f t="shared" si="91"/>
        <v>-</v>
      </c>
    </row>
    <row r="128" spans="1:16">
      <c r="A128" s="85" t="s">
        <v>531</v>
      </c>
      <c r="B128" s="132">
        <v>0</v>
      </c>
      <c r="C128" s="132">
        <v>0</v>
      </c>
      <c r="D128" s="132">
        <v>0</v>
      </c>
      <c r="E128" s="132">
        <v>0</v>
      </c>
      <c r="F128" s="132">
        <f t="shared" si="135"/>
        <v>0</v>
      </c>
      <c r="G128" s="132">
        <f t="shared" si="131"/>
        <v>0</v>
      </c>
      <c r="H128" s="132">
        <v>0</v>
      </c>
      <c r="I128" s="132">
        <v>0</v>
      </c>
      <c r="J128" s="132">
        <f t="shared" si="146"/>
        <v>0</v>
      </c>
      <c r="K128" s="39">
        <f t="shared" si="142"/>
        <v>0</v>
      </c>
      <c r="L128" s="38" t="str">
        <f t="shared" si="147"/>
        <v>-</v>
      </c>
      <c r="M128" s="38" t="str">
        <f t="shared" si="147"/>
        <v>-</v>
      </c>
      <c r="N128" s="38" t="str">
        <f t="shared" si="90"/>
        <v>-</v>
      </c>
      <c r="O128" s="89" t="str">
        <f t="shared" si="91"/>
        <v>-</v>
      </c>
    </row>
    <row r="129" spans="1:16">
      <c r="A129" s="85" t="s">
        <v>532</v>
      </c>
      <c r="B129" s="132">
        <v>0</v>
      </c>
      <c r="C129" s="132">
        <v>0</v>
      </c>
      <c r="D129" s="132">
        <v>0</v>
      </c>
      <c r="E129" s="132">
        <v>0</v>
      </c>
      <c r="F129" s="132">
        <f t="shared" si="135"/>
        <v>0</v>
      </c>
      <c r="G129" s="132">
        <f t="shared" si="131"/>
        <v>0</v>
      </c>
      <c r="H129" s="132">
        <v>0</v>
      </c>
      <c r="I129" s="132">
        <v>0</v>
      </c>
      <c r="J129" s="132">
        <f t="shared" si="146"/>
        <v>0</v>
      </c>
      <c r="K129" s="39">
        <f t="shared" si="142"/>
        <v>0</v>
      </c>
      <c r="L129" s="38" t="str">
        <f t="shared" si="147"/>
        <v>-</v>
      </c>
      <c r="M129" s="38" t="str">
        <f t="shared" si="147"/>
        <v>-</v>
      </c>
      <c r="N129" s="38" t="str">
        <f t="shared" si="90"/>
        <v>-</v>
      </c>
      <c r="O129" s="89" t="str">
        <f t="shared" si="91"/>
        <v>-</v>
      </c>
    </row>
    <row r="130" spans="1:16">
      <c r="A130" s="85" t="s">
        <v>533</v>
      </c>
      <c r="B130" s="132">
        <v>0</v>
      </c>
      <c r="C130" s="132">
        <v>0</v>
      </c>
      <c r="D130" s="132">
        <v>0</v>
      </c>
      <c r="E130" s="132">
        <v>0</v>
      </c>
      <c r="F130" s="132">
        <f t="shared" si="135"/>
        <v>0</v>
      </c>
      <c r="G130" s="132">
        <f t="shared" si="131"/>
        <v>0</v>
      </c>
      <c r="H130" s="132">
        <v>0</v>
      </c>
      <c r="I130" s="132">
        <v>0</v>
      </c>
      <c r="J130" s="132">
        <f t="shared" si="146"/>
        <v>0</v>
      </c>
      <c r="K130" s="39">
        <f t="shared" si="142"/>
        <v>0</v>
      </c>
      <c r="L130" s="38" t="str">
        <f t="shared" si="147"/>
        <v>-</v>
      </c>
      <c r="M130" s="38" t="str">
        <f t="shared" si="147"/>
        <v>-</v>
      </c>
      <c r="N130" s="38" t="str">
        <f t="shared" si="90"/>
        <v>-</v>
      </c>
      <c r="O130" s="89" t="str">
        <f t="shared" si="91"/>
        <v>-</v>
      </c>
    </row>
    <row r="131" spans="1:16">
      <c r="A131" s="85" t="s">
        <v>534</v>
      </c>
      <c r="B131" s="132">
        <v>0</v>
      </c>
      <c r="C131" s="132">
        <v>0</v>
      </c>
      <c r="D131" s="132">
        <v>0</v>
      </c>
      <c r="E131" s="132">
        <v>0</v>
      </c>
      <c r="F131" s="132">
        <f t="shared" ref="F131" si="148">+D131+E131</f>
        <v>0</v>
      </c>
      <c r="G131" s="132">
        <f t="shared" ref="G131" si="149">+C131+F131</f>
        <v>0</v>
      </c>
      <c r="H131" s="132">
        <v>6479240328</v>
      </c>
      <c r="I131" s="132">
        <v>1619810082</v>
      </c>
      <c r="J131" s="132">
        <f t="shared" ref="J131" si="150">+H131+I131</f>
        <v>8099050410</v>
      </c>
      <c r="K131" s="39">
        <f t="shared" ref="K131" si="151">+J131-G131</f>
        <v>8099050410</v>
      </c>
      <c r="L131" s="38" t="str">
        <f t="shared" ref="L131" si="152">IF(OR(I131=0,E131=0),"-",IF(OR(I131&lt;0,E131&lt;0),(I131/E131),IF(OR(I131&gt;0,E131&gt;0),(I131/E131))))</f>
        <v>-</v>
      </c>
      <c r="M131" s="38" t="str">
        <f t="shared" ref="M131" si="153">IF(OR(J131=0,F131=0),"-",IF(OR(J131&lt;0,F131&lt;0),(J131/F131),IF(OR(J131&gt;0,F131&gt;0),(J131/F131))))</f>
        <v>-</v>
      </c>
      <c r="N131" s="38" t="str">
        <f t="shared" ref="N131" si="154">IF(OR(J131=0,G131=0),"-",IF(OR(J131&lt;0,G131&lt;0),(J131/G131),IF(OR(J131&gt;0,G131&gt;0),(J131/G131))))</f>
        <v>-</v>
      </c>
      <c r="O131" s="89" t="str">
        <f t="shared" ref="O131" si="155">IF(OR(J131=0,B131=0),"-",IF(OR(J131&lt;0,B131&lt;0),(J131/B131),IF(OR(J131&gt;0,B131&gt;0),(J131/B131))))</f>
        <v>-</v>
      </c>
    </row>
    <row r="132" spans="1:16">
      <c r="A132" s="589" t="s">
        <v>535</v>
      </c>
      <c r="B132" s="132">
        <v>0</v>
      </c>
      <c r="C132" s="132">
        <v>0</v>
      </c>
      <c r="D132" s="132">
        <v>0</v>
      </c>
      <c r="E132" s="132">
        <v>0</v>
      </c>
      <c r="F132" s="132">
        <f t="shared" si="135"/>
        <v>0</v>
      </c>
      <c r="G132" s="132">
        <f t="shared" si="131"/>
        <v>0</v>
      </c>
      <c r="H132" s="132">
        <v>0</v>
      </c>
      <c r="I132" s="132">
        <v>0</v>
      </c>
      <c r="J132" s="132">
        <f t="shared" si="146"/>
        <v>0</v>
      </c>
      <c r="K132" s="39">
        <f t="shared" si="142"/>
        <v>0</v>
      </c>
      <c r="L132" s="38" t="str">
        <f t="shared" si="147"/>
        <v>-</v>
      </c>
      <c r="M132" s="38" t="str">
        <f t="shared" si="147"/>
        <v>-</v>
      </c>
      <c r="N132" s="38" t="str">
        <f t="shared" si="90"/>
        <v>-</v>
      </c>
      <c r="O132" s="89" t="str">
        <f t="shared" si="91"/>
        <v>-</v>
      </c>
      <c r="P132" s="4"/>
    </row>
    <row r="133" spans="1:16">
      <c r="A133" s="444" t="s">
        <v>536</v>
      </c>
      <c r="B133" s="442">
        <f>SUM(B134:B137)</f>
        <v>0</v>
      </c>
      <c r="C133" s="442">
        <f>SUM(C134:C137)</f>
        <v>0</v>
      </c>
      <c r="D133" s="442">
        <f>SUM(D134:D137)</f>
        <v>0</v>
      </c>
      <c r="E133" s="442">
        <f>SUM(E134:E137)</f>
        <v>0</v>
      </c>
      <c r="F133" s="442">
        <f t="shared" si="135"/>
        <v>0</v>
      </c>
      <c r="G133" s="442">
        <f t="shared" ref="G133:J133" si="156">SUM(G134:G137)</f>
        <v>0</v>
      </c>
      <c r="H133" s="442">
        <f t="shared" si="156"/>
        <v>3428135551</v>
      </c>
      <c r="I133" s="442">
        <f t="shared" si="156"/>
        <v>572636726</v>
      </c>
      <c r="J133" s="442">
        <f t="shared" si="156"/>
        <v>4000772277</v>
      </c>
      <c r="K133" s="413">
        <f t="shared" si="142"/>
        <v>4000772277</v>
      </c>
      <c r="L133" s="435" t="str">
        <f t="shared" si="147"/>
        <v>-</v>
      </c>
      <c r="M133" s="435" t="str">
        <f t="shared" si="147"/>
        <v>-</v>
      </c>
      <c r="N133" s="435" t="str">
        <f t="shared" si="90"/>
        <v>-</v>
      </c>
      <c r="O133" s="436" t="str">
        <f t="shared" si="91"/>
        <v>-</v>
      </c>
    </row>
    <row r="134" spans="1:16">
      <c r="A134" s="85" t="s">
        <v>542</v>
      </c>
      <c r="B134" s="132">
        <v>0</v>
      </c>
      <c r="C134" s="132">
        <v>0</v>
      </c>
      <c r="D134" s="132">
        <v>0</v>
      </c>
      <c r="E134" s="132">
        <v>0</v>
      </c>
      <c r="F134" s="132">
        <f t="shared" si="135"/>
        <v>0</v>
      </c>
      <c r="G134" s="132">
        <f t="shared" si="131"/>
        <v>0</v>
      </c>
      <c r="H134" s="132">
        <v>0</v>
      </c>
      <c r="I134" s="132">
        <v>0</v>
      </c>
      <c r="J134" s="453">
        <f t="shared" ref="J134:J149" si="157">+H134+I134</f>
        <v>0</v>
      </c>
      <c r="K134" s="39">
        <f t="shared" si="142"/>
        <v>0</v>
      </c>
      <c r="L134" s="38" t="str">
        <f t="shared" si="147"/>
        <v>-</v>
      </c>
      <c r="M134" s="38" t="str">
        <f t="shared" si="147"/>
        <v>-</v>
      </c>
      <c r="N134" s="38" t="str">
        <f t="shared" si="90"/>
        <v>-</v>
      </c>
      <c r="O134" s="89" t="str">
        <f t="shared" si="91"/>
        <v>-</v>
      </c>
    </row>
    <row r="135" spans="1:16">
      <c r="A135" s="85" t="s">
        <v>544</v>
      </c>
      <c r="B135" s="132">
        <v>0</v>
      </c>
      <c r="C135" s="132">
        <v>0</v>
      </c>
      <c r="D135" s="132">
        <v>0</v>
      </c>
      <c r="E135" s="132">
        <v>0</v>
      </c>
      <c r="F135" s="132">
        <f>+D135+E135</f>
        <v>0</v>
      </c>
      <c r="G135" s="132">
        <f t="shared" si="131"/>
        <v>0</v>
      </c>
      <c r="H135" s="132">
        <v>174611000</v>
      </c>
      <c r="I135" s="132">
        <v>41181000</v>
      </c>
      <c r="J135" s="132">
        <f t="shared" si="157"/>
        <v>215792000</v>
      </c>
      <c r="K135" s="39">
        <f t="shared" si="142"/>
        <v>215792000</v>
      </c>
      <c r="L135" s="38" t="str">
        <f t="shared" si="147"/>
        <v>-</v>
      </c>
      <c r="M135" s="38" t="str">
        <f t="shared" si="147"/>
        <v>-</v>
      </c>
      <c r="N135" s="38" t="str">
        <f t="shared" si="90"/>
        <v>-</v>
      </c>
      <c r="O135" s="89" t="str">
        <f t="shared" si="91"/>
        <v>-</v>
      </c>
    </row>
    <row r="136" spans="1:16">
      <c r="A136" s="85" t="s">
        <v>546</v>
      </c>
      <c r="B136" s="132">
        <v>0</v>
      </c>
      <c r="C136" s="132">
        <v>0</v>
      </c>
      <c r="D136" s="132">
        <v>0</v>
      </c>
      <c r="E136" s="132">
        <v>0</v>
      </c>
      <c r="F136" s="132">
        <f t="shared" si="135"/>
        <v>0</v>
      </c>
      <c r="G136" s="132">
        <f t="shared" si="131"/>
        <v>0</v>
      </c>
      <c r="H136" s="132">
        <v>3253524551</v>
      </c>
      <c r="I136" s="132">
        <v>531455726</v>
      </c>
      <c r="J136" s="132">
        <f t="shared" si="157"/>
        <v>3784980277</v>
      </c>
      <c r="K136" s="39">
        <f t="shared" si="142"/>
        <v>3784980277</v>
      </c>
      <c r="L136" s="38" t="str">
        <f t="shared" si="147"/>
        <v>-</v>
      </c>
      <c r="M136" s="38" t="str">
        <f t="shared" si="147"/>
        <v>-</v>
      </c>
      <c r="N136" s="38" t="str">
        <f t="shared" si="90"/>
        <v>-</v>
      </c>
      <c r="O136" s="89" t="str">
        <f t="shared" si="91"/>
        <v>-</v>
      </c>
    </row>
    <row r="137" spans="1:16">
      <c r="A137" s="88" t="s">
        <v>554</v>
      </c>
      <c r="B137" s="132">
        <v>0</v>
      </c>
      <c r="C137" s="132">
        <v>0</v>
      </c>
      <c r="D137" s="132">
        <v>0</v>
      </c>
      <c r="E137" s="132">
        <v>0</v>
      </c>
      <c r="F137" s="447">
        <f t="shared" si="135"/>
        <v>0</v>
      </c>
      <c r="G137" s="447">
        <f t="shared" si="131"/>
        <v>0</v>
      </c>
      <c r="H137" s="132">
        <v>0</v>
      </c>
      <c r="I137" s="132">
        <v>0</v>
      </c>
      <c r="J137" s="447">
        <f t="shared" si="157"/>
        <v>0</v>
      </c>
      <c r="K137" s="108">
        <f>+J137-G137</f>
        <v>0</v>
      </c>
      <c r="L137" s="40" t="str">
        <f t="shared" si="147"/>
        <v>-</v>
      </c>
      <c r="M137" s="40" t="str">
        <f t="shared" si="147"/>
        <v>-</v>
      </c>
      <c r="N137" s="40" t="str">
        <f t="shared" si="90"/>
        <v>-</v>
      </c>
      <c r="O137" s="90" t="str">
        <f t="shared" si="91"/>
        <v>-</v>
      </c>
    </row>
    <row r="138" spans="1:16">
      <c r="A138" s="444" t="s">
        <v>555</v>
      </c>
      <c r="B138" s="442">
        <f t="shared" ref="B138:I138" si="158">SUM(B139)</f>
        <v>0</v>
      </c>
      <c r="C138" s="442">
        <f t="shared" si="158"/>
        <v>0</v>
      </c>
      <c r="D138" s="442">
        <f t="shared" si="158"/>
        <v>0</v>
      </c>
      <c r="E138" s="442">
        <f t="shared" si="158"/>
        <v>0</v>
      </c>
      <c r="F138" s="442">
        <f t="shared" si="135"/>
        <v>0</v>
      </c>
      <c r="G138" s="442">
        <f t="shared" si="158"/>
        <v>0</v>
      </c>
      <c r="H138" s="442">
        <f t="shared" si="158"/>
        <v>0</v>
      </c>
      <c r="I138" s="442">
        <f t="shared" si="158"/>
        <v>0</v>
      </c>
      <c r="J138" s="442">
        <f>+H138+I138</f>
        <v>0</v>
      </c>
      <c r="K138" s="442">
        <f t="shared" ref="K138" si="159">+J138-G138</f>
        <v>0</v>
      </c>
      <c r="L138" s="435" t="str">
        <f t="shared" si="147"/>
        <v>-</v>
      </c>
      <c r="M138" s="435" t="str">
        <f t="shared" si="147"/>
        <v>-</v>
      </c>
      <c r="N138" s="435" t="str">
        <f t="shared" si="90"/>
        <v>-</v>
      </c>
      <c r="O138" s="436" t="str">
        <f t="shared" si="91"/>
        <v>-</v>
      </c>
    </row>
    <row r="139" spans="1:16">
      <c r="A139" s="463" t="s">
        <v>556</v>
      </c>
      <c r="B139" s="132">
        <v>0</v>
      </c>
      <c r="C139" s="132">
        <v>0</v>
      </c>
      <c r="D139" s="132">
        <v>0</v>
      </c>
      <c r="E139" s="132">
        <v>0</v>
      </c>
      <c r="F139" s="132">
        <f t="shared" si="135"/>
        <v>0</v>
      </c>
      <c r="G139" s="132">
        <f t="shared" si="131"/>
        <v>0</v>
      </c>
      <c r="H139" s="132">
        <v>0</v>
      </c>
      <c r="I139" s="132">
        <v>0</v>
      </c>
      <c r="J139" s="132">
        <f t="shared" si="157"/>
        <v>0</v>
      </c>
      <c r="K139" s="108">
        <f>+J139-G139</f>
        <v>0</v>
      </c>
      <c r="L139" s="38" t="str">
        <f t="shared" si="147"/>
        <v>-</v>
      </c>
      <c r="M139" s="38" t="str">
        <f t="shared" si="147"/>
        <v>-</v>
      </c>
      <c r="N139" s="38" t="str">
        <f t="shared" si="90"/>
        <v>-</v>
      </c>
      <c r="O139" s="89" t="str">
        <f t="shared" si="91"/>
        <v>-</v>
      </c>
    </row>
    <row r="140" spans="1:16">
      <c r="A140" s="444" t="s">
        <v>557</v>
      </c>
      <c r="B140" s="442">
        <f t="shared" ref="B140:J140" si="160">+SUM(B141:B145)</f>
        <v>0</v>
      </c>
      <c r="C140" s="442">
        <f t="shared" si="160"/>
        <v>0</v>
      </c>
      <c r="D140" s="442">
        <f t="shared" si="160"/>
        <v>0</v>
      </c>
      <c r="E140" s="442">
        <f t="shared" si="160"/>
        <v>0</v>
      </c>
      <c r="F140" s="442">
        <f t="shared" si="160"/>
        <v>0</v>
      </c>
      <c r="G140" s="442">
        <f t="shared" si="160"/>
        <v>0</v>
      </c>
      <c r="H140" s="442">
        <f t="shared" si="160"/>
        <v>0</v>
      </c>
      <c r="I140" s="442">
        <f t="shared" si="160"/>
        <v>0</v>
      </c>
      <c r="J140" s="442">
        <f t="shared" si="160"/>
        <v>0</v>
      </c>
      <c r="K140" s="442">
        <f t="shared" ref="K140:K195" si="161">+J140-G140</f>
        <v>0</v>
      </c>
      <c r="L140" s="435" t="str">
        <f t="shared" si="147"/>
        <v>-</v>
      </c>
      <c r="M140" s="435" t="str">
        <f t="shared" si="147"/>
        <v>-</v>
      </c>
      <c r="N140" s="435" t="str">
        <f t="shared" si="90"/>
        <v>-</v>
      </c>
      <c r="O140" s="436" t="str">
        <f t="shared" si="91"/>
        <v>-</v>
      </c>
    </row>
    <row r="141" spans="1:16">
      <c r="A141" s="460" t="s">
        <v>558</v>
      </c>
      <c r="B141" s="132">
        <v>0</v>
      </c>
      <c r="C141" s="132">
        <v>0</v>
      </c>
      <c r="D141" s="132">
        <v>0</v>
      </c>
      <c r="E141" s="132">
        <v>0</v>
      </c>
      <c r="F141" s="132">
        <f t="shared" ref="F141:F144" si="162">+D141+E141</f>
        <v>0</v>
      </c>
      <c r="G141" s="132">
        <f t="shared" ref="G141:G144" si="163">+C141+F141</f>
        <v>0</v>
      </c>
      <c r="H141" s="132">
        <v>0</v>
      </c>
      <c r="I141" s="132">
        <v>0</v>
      </c>
      <c r="J141" s="132">
        <f t="shared" ref="J141:J144" si="164">+H141+I141</f>
        <v>0</v>
      </c>
      <c r="K141" s="39">
        <f t="shared" si="161"/>
        <v>0</v>
      </c>
      <c r="L141" s="38" t="str">
        <f t="shared" si="147"/>
        <v>-</v>
      </c>
      <c r="M141" s="38" t="str">
        <f t="shared" si="147"/>
        <v>-</v>
      </c>
      <c r="N141" s="38" t="str">
        <f t="shared" si="90"/>
        <v>-</v>
      </c>
      <c r="O141" s="89" t="str">
        <f t="shared" si="91"/>
        <v>-</v>
      </c>
    </row>
    <row r="142" spans="1:16">
      <c r="A142" s="85" t="s">
        <v>560</v>
      </c>
      <c r="B142" s="132">
        <v>0</v>
      </c>
      <c r="C142" s="132">
        <v>0</v>
      </c>
      <c r="D142" s="132">
        <v>0</v>
      </c>
      <c r="E142" s="132">
        <v>0</v>
      </c>
      <c r="F142" s="132">
        <f t="shared" si="162"/>
        <v>0</v>
      </c>
      <c r="G142" s="132">
        <f t="shared" si="163"/>
        <v>0</v>
      </c>
      <c r="H142" s="132">
        <v>0</v>
      </c>
      <c r="I142" s="132">
        <v>0</v>
      </c>
      <c r="J142" s="132">
        <f t="shared" si="164"/>
        <v>0</v>
      </c>
      <c r="K142" s="39">
        <f t="shared" si="161"/>
        <v>0</v>
      </c>
      <c r="L142" s="38" t="str">
        <f t="shared" si="147"/>
        <v>-</v>
      </c>
      <c r="M142" s="38" t="str">
        <f t="shared" si="147"/>
        <v>-</v>
      </c>
      <c r="N142" s="38" t="str">
        <f t="shared" si="90"/>
        <v>-</v>
      </c>
      <c r="O142" s="89" t="str">
        <f t="shared" si="91"/>
        <v>-</v>
      </c>
    </row>
    <row r="143" spans="1:16">
      <c r="A143" s="85" t="s">
        <v>561</v>
      </c>
      <c r="B143" s="132">
        <v>0</v>
      </c>
      <c r="C143" s="132">
        <v>0</v>
      </c>
      <c r="D143" s="132">
        <v>0</v>
      </c>
      <c r="E143" s="132">
        <v>0</v>
      </c>
      <c r="F143" s="132">
        <f t="shared" si="162"/>
        <v>0</v>
      </c>
      <c r="G143" s="132">
        <f t="shared" si="163"/>
        <v>0</v>
      </c>
      <c r="H143" s="132">
        <v>0</v>
      </c>
      <c r="I143" s="132">
        <v>0</v>
      </c>
      <c r="J143" s="132">
        <f t="shared" si="164"/>
        <v>0</v>
      </c>
      <c r="K143" s="39">
        <f t="shared" si="161"/>
        <v>0</v>
      </c>
      <c r="L143" s="38" t="str">
        <f t="shared" ref="L143:M162" si="165">IF(OR(I143=0,E143=0),"-",IF(OR(I143&lt;0,E143&lt;0),(I143/E143),IF(OR(I143&gt;0,E143&gt;0),(I143/E143))))</f>
        <v>-</v>
      </c>
      <c r="M143" s="38" t="str">
        <f t="shared" si="165"/>
        <v>-</v>
      </c>
      <c r="N143" s="38" t="str">
        <f t="shared" si="90"/>
        <v>-</v>
      </c>
      <c r="O143" s="89" t="str">
        <f t="shared" si="91"/>
        <v>-</v>
      </c>
    </row>
    <row r="144" spans="1:16">
      <c r="A144" s="85" t="s">
        <v>562</v>
      </c>
      <c r="B144" s="132">
        <v>0</v>
      </c>
      <c r="C144" s="132">
        <v>0</v>
      </c>
      <c r="D144" s="132">
        <v>0</v>
      </c>
      <c r="E144" s="132">
        <v>0</v>
      </c>
      <c r="F144" s="132">
        <f t="shared" si="162"/>
        <v>0</v>
      </c>
      <c r="G144" s="132">
        <f t="shared" si="163"/>
        <v>0</v>
      </c>
      <c r="H144" s="132">
        <v>0</v>
      </c>
      <c r="I144" s="132">
        <v>0</v>
      </c>
      <c r="J144" s="132">
        <f t="shared" si="164"/>
        <v>0</v>
      </c>
      <c r="K144" s="39">
        <f t="shared" si="161"/>
        <v>0</v>
      </c>
      <c r="L144" s="38" t="str">
        <f t="shared" si="165"/>
        <v>-</v>
      </c>
      <c r="M144" s="38" t="str">
        <f t="shared" si="165"/>
        <v>-</v>
      </c>
      <c r="N144" s="38" t="str">
        <f t="shared" si="90"/>
        <v>-</v>
      </c>
      <c r="O144" s="89" t="str">
        <f t="shared" si="91"/>
        <v>-</v>
      </c>
    </row>
    <row r="145" spans="1:16">
      <c r="A145" s="269" t="s">
        <v>565</v>
      </c>
      <c r="B145" s="132">
        <v>0</v>
      </c>
      <c r="C145" s="132">
        <v>0</v>
      </c>
      <c r="D145" s="132">
        <v>0</v>
      </c>
      <c r="E145" s="132">
        <v>0</v>
      </c>
      <c r="F145" s="132">
        <f t="shared" si="135"/>
        <v>0</v>
      </c>
      <c r="G145" s="132">
        <f t="shared" si="131"/>
        <v>0</v>
      </c>
      <c r="H145" s="132">
        <v>0</v>
      </c>
      <c r="I145" s="132">
        <v>0</v>
      </c>
      <c r="J145" s="132">
        <f t="shared" si="157"/>
        <v>0</v>
      </c>
      <c r="K145" s="39">
        <f t="shared" si="161"/>
        <v>0</v>
      </c>
      <c r="L145" s="38" t="str">
        <f t="shared" si="165"/>
        <v>-</v>
      </c>
      <c r="M145" s="38" t="str">
        <f t="shared" si="165"/>
        <v>-</v>
      </c>
      <c r="N145" s="38" t="str">
        <f t="shared" si="90"/>
        <v>-</v>
      </c>
      <c r="O145" s="89" t="str">
        <f t="shared" si="91"/>
        <v>-</v>
      </c>
    </row>
    <row r="146" spans="1:16">
      <c r="A146" s="444" t="s">
        <v>571</v>
      </c>
      <c r="B146" s="442">
        <f>SUM(B147:B149)</f>
        <v>0</v>
      </c>
      <c r="C146" s="442">
        <f>SUM(C147:C149)</f>
        <v>0</v>
      </c>
      <c r="D146" s="442">
        <f>SUM(D147:D149)</f>
        <v>0</v>
      </c>
      <c r="E146" s="442">
        <f>SUM(E147:E149)</f>
        <v>0</v>
      </c>
      <c r="F146" s="442">
        <f t="shared" si="135"/>
        <v>0</v>
      </c>
      <c r="G146" s="442">
        <f t="shared" ref="G146:J146" si="166">SUM(G147:G149)</f>
        <v>0</v>
      </c>
      <c r="H146" s="442">
        <f t="shared" si="166"/>
        <v>14322807962</v>
      </c>
      <c r="I146" s="442">
        <f t="shared" si="166"/>
        <v>3781342874</v>
      </c>
      <c r="J146" s="442">
        <f t="shared" si="166"/>
        <v>18104150836</v>
      </c>
      <c r="K146" s="413">
        <f t="shared" si="161"/>
        <v>18104150836</v>
      </c>
      <c r="L146" s="435" t="str">
        <f t="shared" si="165"/>
        <v>-</v>
      </c>
      <c r="M146" s="435" t="str">
        <f t="shared" si="165"/>
        <v>-</v>
      </c>
      <c r="N146" s="435" t="str">
        <f t="shared" si="90"/>
        <v>-</v>
      </c>
      <c r="O146" s="436" t="str">
        <f t="shared" si="91"/>
        <v>-</v>
      </c>
    </row>
    <row r="147" spans="1:16">
      <c r="A147" s="460" t="s">
        <v>574</v>
      </c>
      <c r="B147" s="132">
        <v>0</v>
      </c>
      <c r="C147" s="132">
        <v>0</v>
      </c>
      <c r="D147" s="132">
        <v>0</v>
      </c>
      <c r="E147" s="132">
        <v>0</v>
      </c>
      <c r="F147" s="132">
        <f t="shared" si="135"/>
        <v>0</v>
      </c>
      <c r="G147" s="132">
        <f t="shared" si="131"/>
        <v>0</v>
      </c>
      <c r="H147" s="132">
        <v>49978500</v>
      </c>
      <c r="I147" s="132">
        <v>3844500</v>
      </c>
      <c r="J147" s="132">
        <f t="shared" si="157"/>
        <v>53823000</v>
      </c>
      <c r="K147" s="39">
        <f t="shared" si="161"/>
        <v>53823000</v>
      </c>
      <c r="L147" s="38" t="str">
        <f t="shared" si="165"/>
        <v>-</v>
      </c>
      <c r="M147" s="38" t="str">
        <f t="shared" si="165"/>
        <v>-</v>
      </c>
      <c r="N147" s="38" t="str">
        <f t="shared" ref="N147:N215" si="167">IF(OR(J147=0,G147=0),"-",IF(OR(J147&lt;0,G147&lt;0),(J147/G147),IF(OR(J147&gt;0,G147&gt;0),(J147/G147))))</f>
        <v>-</v>
      </c>
      <c r="O147" s="89" t="str">
        <f t="shared" ref="O147:O215" si="168">IF(OR(J147=0,B147=0),"-",IF(OR(J147&lt;0,B147&lt;0),(J147/B147),IF(OR(J147&gt;0,B147&gt;0),(J147/B147))))</f>
        <v>-</v>
      </c>
    </row>
    <row r="148" spans="1:16">
      <c r="A148" s="733" t="s">
        <v>576</v>
      </c>
      <c r="B148" s="132">
        <v>0</v>
      </c>
      <c r="C148" s="132">
        <v>0</v>
      </c>
      <c r="D148" s="132">
        <v>0</v>
      </c>
      <c r="E148" s="132">
        <v>0</v>
      </c>
      <c r="F148" s="132">
        <f t="shared" ref="F148" si="169">+D148+E148</f>
        <v>0</v>
      </c>
      <c r="G148" s="132">
        <f t="shared" ref="G148" si="170">+C148+F148</f>
        <v>0</v>
      </c>
      <c r="H148" s="132">
        <v>30989833</v>
      </c>
      <c r="I148" s="132">
        <v>2383833</v>
      </c>
      <c r="J148" s="132">
        <f t="shared" ref="J148" si="171">+H148+I148</f>
        <v>33373666</v>
      </c>
      <c r="K148" s="39">
        <f t="shared" ref="K148" si="172">+J148-G148</f>
        <v>33373666</v>
      </c>
      <c r="L148" s="38" t="str">
        <f t="shared" ref="L148" si="173">IF(OR(I148=0,E148=0),"-",IF(OR(I148&lt;0,E148&lt;0),(I148/E148),IF(OR(I148&gt;0,E148&gt;0),(I148/E148))))</f>
        <v>-</v>
      </c>
      <c r="M148" s="38" t="str">
        <f t="shared" ref="M148" si="174">IF(OR(J148=0,F148=0),"-",IF(OR(J148&lt;0,F148&lt;0),(J148/F148),IF(OR(J148&gt;0,F148&gt;0),(J148/F148))))</f>
        <v>-</v>
      </c>
      <c r="N148" s="38" t="str">
        <f t="shared" ref="N148" si="175">IF(OR(J148=0,G148=0),"-",IF(OR(J148&lt;0,G148&lt;0),(J148/G148),IF(OR(J148&gt;0,G148&gt;0),(J148/G148))))</f>
        <v>-</v>
      </c>
      <c r="O148" s="89" t="str">
        <f t="shared" ref="O148" si="176">IF(OR(J148=0,B148=0),"-",IF(OR(J148&lt;0,B148&lt;0),(J148/B148),IF(OR(J148&gt;0,B148&gt;0),(J148/B148))))</f>
        <v>-</v>
      </c>
    </row>
    <row r="149" spans="1:16">
      <c r="A149" s="590" t="s">
        <v>577</v>
      </c>
      <c r="B149" s="132">
        <v>0</v>
      </c>
      <c r="C149" s="132">
        <v>0</v>
      </c>
      <c r="D149" s="132">
        <v>0</v>
      </c>
      <c r="E149" s="132">
        <v>0</v>
      </c>
      <c r="F149" s="132">
        <f t="shared" si="135"/>
        <v>0</v>
      </c>
      <c r="G149" s="132">
        <f t="shared" si="131"/>
        <v>0</v>
      </c>
      <c r="H149" s="132">
        <v>14241839629</v>
      </c>
      <c r="I149" s="132">
        <v>3775114541</v>
      </c>
      <c r="J149" s="132">
        <f t="shared" si="157"/>
        <v>18016954170</v>
      </c>
      <c r="K149" s="39">
        <f t="shared" si="161"/>
        <v>18016954170</v>
      </c>
      <c r="L149" s="38" t="str">
        <f t="shared" si="165"/>
        <v>-</v>
      </c>
      <c r="M149" s="38" t="str">
        <f t="shared" si="165"/>
        <v>-</v>
      </c>
      <c r="N149" s="38" t="str">
        <f t="shared" si="167"/>
        <v>-</v>
      </c>
      <c r="O149" s="89" t="str">
        <f t="shared" si="168"/>
        <v>-</v>
      </c>
    </row>
    <row r="150" spans="1:16">
      <c r="A150" s="444" t="s">
        <v>1473</v>
      </c>
      <c r="B150" s="442">
        <f>SUM(B151:B152)</f>
        <v>0</v>
      </c>
      <c r="C150" s="442">
        <f>SUM(C151:C152)</f>
        <v>0</v>
      </c>
      <c r="D150" s="442">
        <f>SUM(D151:D152)</f>
        <v>0</v>
      </c>
      <c r="E150" s="442">
        <f>SUM(E151:E152)</f>
        <v>0</v>
      </c>
      <c r="F150" s="442">
        <f t="shared" ref="F150:F152" si="177">+D150+E150</f>
        <v>0</v>
      </c>
      <c r="G150" s="442">
        <f t="shared" ref="G150:J150" si="178">SUM(G151:G152)</f>
        <v>0</v>
      </c>
      <c r="H150" s="442">
        <f t="shared" si="178"/>
        <v>163009296</v>
      </c>
      <c r="I150" s="442">
        <f t="shared" si="178"/>
        <v>40752324</v>
      </c>
      <c r="J150" s="442">
        <f t="shared" si="178"/>
        <v>203761620</v>
      </c>
      <c r="K150" s="413">
        <f t="shared" ref="K150:K152" si="179">+J150-G150</f>
        <v>203761620</v>
      </c>
      <c r="L150" s="435" t="str">
        <f t="shared" ref="L150:L152" si="180">IF(OR(I150=0,E150=0),"-",IF(OR(I150&lt;0,E150&lt;0),(I150/E150),IF(OR(I150&gt;0,E150&gt;0),(I150/E150))))</f>
        <v>-</v>
      </c>
      <c r="M150" s="435" t="str">
        <f t="shared" ref="M150:M152" si="181">IF(OR(J150=0,F150=0),"-",IF(OR(J150&lt;0,F150&lt;0),(J150/F150),IF(OR(J150&gt;0,F150&gt;0),(J150/F150))))</f>
        <v>-</v>
      </c>
      <c r="N150" s="435" t="str">
        <f t="shared" si="167"/>
        <v>-</v>
      </c>
      <c r="O150" s="436" t="str">
        <f t="shared" si="168"/>
        <v>-</v>
      </c>
    </row>
    <row r="151" spans="1:16">
      <c r="A151" s="460" t="s">
        <v>1474</v>
      </c>
      <c r="B151" s="132">
        <v>0</v>
      </c>
      <c r="C151" s="132">
        <v>0</v>
      </c>
      <c r="D151" s="132">
        <v>0</v>
      </c>
      <c r="E151" s="132">
        <v>0</v>
      </c>
      <c r="F151" s="132">
        <f t="shared" si="177"/>
        <v>0</v>
      </c>
      <c r="G151" s="132">
        <f t="shared" ref="G151:G152" si="182">+C151+F151</f>
        <v>0</v>
      </c>
      <c r="H151" s="132">
        <v>106874320</v>
      </c>
      <c r="I151" s="132">
        <v>26718580</v>
      </c>
      <c r="J151" s="132">
        <f t="shared" ref="J151:J152" si="183">+H151+I151</f>
        <v>133592900</v>
      </c>
      <c r="K151" s="39">
        <f t="shared" si="179"/>
        <v>133592900</v>
      </c>
      <c r="L151" s="38" t="str">
        <f t="shared" si="180"/>
        <v>-</v>
      </c>
      <c r="M151" s="38" t="str">
        <f t="shared" si="181"/>
        <v>-</v>
      </c>
      <c r="N151" s="38" t="str">
        <f t="shared" ref="N151:N152" si="184">IF(OR(J151=0,G151=0),"-",IF(OR(J151&lt;0,G151&lt;0),(J151/G151),IF(OR(J151&gt;0,G151&gt;0),(J151/G151))))</f>
        <v>-</v>
      </c>
      <c r="O151" s="89" t="str">
        <f t="shared" ref="O151:O152" si="185">IF(OR(J151=0,B151=0),"-",IF(OR(J151&lt;0,B151&lt;0),(J151/B151),IF(OR(J151&gt;0,B151&gt;0),(J151/B151))))</f>
        <v>-</v>
      </c>
    </row>
    <row r="152" spans="1:16">
      <c r="A152" s="590" t="s">
        <v>1475</v>
      </c>
      <c r="B152" s="132">
        <v>0</v>
      </c>
      <c r="C152" s="132">
        <v>0</v>
      </c>
      <c r="D152" s="132">
        <v>0</v>
      </c>
      <c r="E152" s="132">
        <v>0</v>
      </c>
      <c r="F152" s="132">
        <f t="shared" si="177"/>
        <v>0</v>
      </c>
      <c r="G152" s="132">
        <f t="shared" si="182"/>
        <v>0</v>
      </c>
      <c r="H152" s="132">
        <v>56134976</v>
      </c>
      <c r="I152" s="132">
        <v>14033744</v>
      </c>
      <c r="J152" s="132">
        <f t="shared" si="183"/>
        <v>70168720</v>
      </c>
      <c r="K152" s="39">
        <f t="shared" si="179"/>
        <v>70168720</v>
      </c>
      <c r="L152" s="38" t="str">
        <f t="shared" si="180"/>
        <v>-</v>
      </c>
      <c r="M152" s="38" t="str">
        <f t="shared" si="181"/>
        <v>-</v>
      </c>
      <c r="N152" s="38" t="str">
        <f t="shared" si="184"/>
        <v>-</v>
      </c>
      <c r="O152" s="89" t="str">
        <f t="shared" si="185"/>
        <v>-</v>
      </c>
    </row>
    <row r="153" spans="1:16">
      <c r="A153" s="444" t="s">
        <v>579</v>
      </c>
      <c r="B153" s="442">
        <f t="shared" ref="B153:J153" si="186">SUM(B154:B160)</f>
        <v>0</v>
      </c>
      <c r="C153" s="442">
        <f t="shared" si="186"/>
        <v>0</v>
      </c>
      <c r="D153" s="442">
        <f t="shared" si="186"/>
        <v>0</v>
      </c>
      <c r="E153" s="442">
        <f t="shared" si="186"/>
        <v>0</v>
      </c>
      <c r="F153" s="442">
        <f t="shared" si="186"/>
        <v>0</v>
      </c>
      <c r="G153" s="442">
        <f t="shared" si="186"/>
        <v>0</v>
      </c>
      <c r="H153" s="442">
        <f t="shared" si="186"/>
        <v>2604377163</v>
      </c>
      <c r="I153" s="442">
        <f t="shared" si="186"/>
        <v>648341701</v>
      </c>
      <c r="J153" s="442">
        <f t="shared" si="186"/>
        <v>3252718864</v>
      </c>
      <c r="K153" s="413">
        <f t="shared" si="161"/>
        <v>3252718864</v>
      </c>
      <c r="L153" s="435" t="str">
        <f t="shared" si="165"/>
        <v>-</v>
      </c>
      <c r="M153" s="435" t="str">
        <f t="shared" si="165"/>
        <v>-</v>
      </c>
      <c r="N153" s="435" t="str">
        <f t="shared" si="167"/>
        <v>-</v>
      </c>
      <c r="O153" s="436" t="str">
        <f t="shared" si="168"/>
        <v>-</v>
      </c>
    </row>
    <row r="154" spans="1:16">
      <c r="A154" s="460" t="s">
        <v>580</v>
      </c>
      <c r="B154" s="132">
        <v>0</v>
      </c>
      <c r="C154" s="132">
        <v>0</v>
      </c>
      <c r="D154" s="132">
        <v>0</v>
      </c>
      <c r="E154" s="132">
        <v>0</v>
      </c>
      <c r="F154" s="132">
        <f t="shared" ref="F154:F157" si="187">+D154+E154</f>
        <v>0</v>
      </c>
      <c r="G154" s="132">
        <f t="shared" ref="G154:G157" si="188">+C154+F154</f>
        <v>0</v>
      </c>
      <c r="H154" s="132">
        <v>514594004</v>
      </c>
      <c r="I154" s="132">
        <v>128648501</v>
      </c>
      <c r="J154" s="132">
        <f t="shared" ref="J154:J160" si="189">+H154+I154</f>
        <v>643242505</v>
      </c>
      <c r="K154" s="39">
        <f t="shared" si="161"/>
        <v>643242505</v>
      </c>
      <c r="L154" s="38" t="str">
        <f t="shared" si="165"/>
        <v>-</v>
      </c>
      <c r="M154" s="38" t="str">
        <f t="shared" si="165"/>
        <v>-</v>
      </c>
      <c r="N154" s="38" t="str">
        <f t="shared" si="167"/>
        <v>-</v>
      </c>
      <c r="O154" s="89" t="str">
        <f t="shared" si="168"/>
        <v>-</v>
      </c>
      <c r="P154" s="4"/>
    </row>
    <row r="155" spans="1:16">
      <c r="A155" s="269" t="s">
        <v>582</v>
      </c>
      <c r="B155" s="132">
        <v>0</v>
      </c>
      <c r="C155" s="132">
        <v>0</v>
      </c>
      <c r="D155" s="132">
        <v>0</v>
      </c>
      <c r="E155" s="132">
        <v>0</v>
      </c>
      <c r="F155" s="132">
        <f t="shared" si="187"/>
        <v>0</v>
      </c>
      <c r="G155" s="132">
        <f t="shared" si="188"/>
        <v>0</v>
      </c>
      <c r="H155" s="132">
        <v>1217398569</v>
      </c>
      <c r="I155" s="132">
        <v>304349642</v>
      </c>
      <c r="J155" s="132">
        <f t="shared" si="189"/>
        <v>1521748211</v>
      </c>
      <c r="K155" s="39">
        <f t="shared" si="161"/>
        <v>1521748211</v>
      </c>
      <c r="L155" s="38" t="str">
        <f t="shared" si="165"/>
        <v>-</v>
      </c>
      <c r="M155" s="38" t="str">
        <f t="shared" si="165"/>
        <v>-</v>
      </c>
      <c r="N155" s="38" t="str">
        <f t="shared" si="167"/>
        <v>-</v>
      </c>
      <c r="O155" s="89" t="str">
        <f t="shared" si="168"/>
        <v>-</v>
      </c>
      <c r="P155" s="4"/>
    </row>
    <row r="156" spans="1:16">
      <c r="A156" s="269" t="s">
        <v>583</v>
      </c>
      <c r="B156" s="132">
        <v>0</v>
      </c>
      <c r="C156" s="132">
        <v>0</v>
      </c>
      <c r="D156" s="132">
        <v>0</v>
      </c>
      <c r="E156" s="132">
        <v>0</v>
      </c>
      <c r="F156" s="132">
        <f t="shared" si="187"/>
        <v>0</v>
      </c>
      <c r="G156" s="132">
        <f t="shared" si="188"/>
        <v>0</v>
      </c>
      <c r="H156" s="132">
        <v>411197212</v>
      </c>
      <c r="I156" s="132">
        <v>102799303</v>
      </c>
      <c r="J156" s="132">
        <f t="shared" si="189"/>
        <v>513996515</v>
      </c>
      <c r="K156" s="39">
        <f t="shared" si="161"/>
        <v>513996515</v>
      </c>
      <c r="L156" s="38" t="str">
        <f t="shared" si="165"/>
        <v>-</v>
      </c>
      <c r="M156" s="38" t="str">
        <f t="shared" si="165"/>
        <v>-</v>
      </c>
      <c r="N156" s="38" t="str">
        <f t="shared" si="167"/>
        <v>-</v>
      </c>
      <c r="O156" s="89" t="str">
        <f t="shared" si="168"/>
        <v>-</v>
      </c>
      <c r="P156" s="4"/>
    </row>
    <row r="157" spans="1:16">
      <c r="A157" s="269" t="s">
        <v>584</v>
      </c>
      <c r="B157" s="132">
        <v>0</v>
      </c>
      <c r="C157" s="132">
        <v>0</v>
      </c>
      <c r="D157" s="132">
        <v>0</v>
      </c>
      <c r="E157" s="132">
        <v>0</v>
      </c>
      <c r="F157" s="132">
        <f t="shared" si="187"/>
        <v>0</v>
      </c>
      <c r="G157" s="132">
        <f t="shared" si="188"/>
        <v>0</v>
      </c>
      <c r="H157" s="132">
        <v>194970984</v>
      </c>
      <c r="I157" s="132">
        <v>48742746</v>
      </c>
      <c r="J157" s="132">
        <f t="shared" si="189"/>
        <v>243713730</v>
      </c>
      <c r="K157" s="39">
        <f t="shared" si="161"/>
        <v>243713730</v>
      </c>
      <c r="L157" s="38" t="str">
        <f t="shared" si="165"/>
        <v>-</v>
      </c>
      <c r="M157" s="38" t="str">
        <f t="shared" si="165"/>
        <v>-</v>
      </c>
      <c r="N157" s="38" t="str">
        <f t="shared" si="167"/>
        <v>-</v>
      </c>
      <c r="O157" s="89" t="str">
        <f t="shared" si="168"/>
        <v>-</v>
      </c>
      <c r="P157" s="4"/>
    </row>
    <row r="158" spans="1:16">
      <c r="A158" s="269" t="s">
        <v>585</v>
      </c>
      <c r="B158" s="132">
        <v>0</v>
      </c>
      <c r="C158" s="132">
        <v>0</v>
      </c>
      <c r="D158" s="132">
        <v>0</v>
      </c>
      <c r="E158" s="132">
        <v>0</v>
      </c>
      <c r="F158" s="132">
        <f t="shared" si="135"/>
        <v>0</v>
      </c>
      <c r="G158" s="132">
        <f t="shared" si="131"/>
        <v>0</v>
      </c>
      <c r="H158" s="132">
        <v>47644429</v>
      </c>
      <c r="I158" s="132">
        <v>11911107</v>
      </c>
      <c r="J158" s="132">
        <f t="shared" si="189"/>
        <v>59555536</v>
      </c>
      <c r="K158" s="39">
        <f t="shared" si="161"/>
        <v>59555536</v>
      </c>
      <c r="L158" s="38" t="str">
        <f t="shared" si="165"/>
        <v>-</v>
      </c>
      <c r="M158" s="38" t="str">
        <f t="shared" si="165"/>
        <v>-</v>
      </c>
      <c r="N158" s="38" t="str">
        <f t="shared" si="167"/>
        <v>-</v>
      </c>
      <c r="O158" s="89" t="str">
        <f t="shared" si="168"/>
        <v>-</v>
      </c>
      <c r="P158" s="4"/>
    </row>
    <row r="159" spans="1:16">
      <c r="A159" s="85" t="s">
        <v>587</v>
      </c>
      <c r="B159" s="132">
        <v>0</v>
      </c>
      <c r="C159" s="132">
        <v>0</v>
      </c>
      <c r="D159" s="132">
        <v>0</v>
      </c>
      <c r="E159" s="132">
        <v>0</v>
      </c>
      <c r="F159" s="132">
        <f t="shared" si="135"/>
        <v>0</v>
      </c>
      <c r="G159" s="132">
        <f t="shared" si="131"/>
        <v>0</v>
      </c>
      <c r="H159" s="132">
        <v>15599255</v>
      </c>
      <c r="I159" s="132">
        <v>3899814</v>
      </c>
      <c r="J159" s="132">
        <f t="shared" si="189"/>
        <v>19499069</v>
      </c>
      <c r="K159" s="39">
        <f t="shared" si="161"/>
        <v>19499069</v>
      </c>
      <c r="L159" s="38" t="str">
        <f t="shared" si="165"/>
        <v>-</v>
      </c>
      <c r="M159" s="38" t="str">
        <f t="shared" si="165"/>
        <v>-</v>
      </c>
      <c r="N159" s="38" t="str">
        <f t="shared" si="167"/>
        <v>-</v>
      </c>
      <c r="O159" s="89" t="str">
        <f t="shared" si="168"/>
        <v>-</v>
      </c>
      <c r="P159" s="4"/>
    </row>
    <row r="160" spans="1:16">
      <c r="A160" s="88" t="s">
        <v>589</v>
      </c>
      <c r="B160" s="132">
        <v>0</v>
      </c>
      <c r="C160" s="132">
        <v>0</v>
      </c>
      <c r="D160" s="132">
        <v>0</v>
      </c>
      <c r="E160" s="132">
        <v>0</v>
      </c>
      <c r="F160" s="132">
        <f t="shared" si="135"/>
        <v>0</v>
      </c>
      <c r="G160" s="132">
        <f t="shared" si="131"/>
        <v>0</v>
      </c>
      <c r="H160" s="132">
        <v>202972710</v>
      </c>
      <c r="I160" s="132">
        <v>47990588</v>
      </c>
      <c r="J160" s="132">
        <f t="shared" si="189"/>
        <v>250963298</v>
      </c>
      <c r="K160" s="39">
        <f t="shared" si="161"/>
        <v>250963298</v>
      </c>
      <c r="L160" s="38" t="str">
        <f t="shared" si="165"/>
        <v>-</v>
      </c>
      <c r="M160" s="38" t="str">
        <f t="shared" si="165"/>
        <v>-</v>
      </c>
      <c r="N160" s="38" t="str">
        <f t="shared" si="167"/>
        <v>-</v>
      </c>
      <c r="O160" s="89" t="str">
        <f t="shared" si="168"/>
        <v>-</v>
      </c>
      <c r="P160" s="4">
        <v>119455726</v>
      </c>
    </row>
    <row r="161" spans="1:15">
      <c r="A161" s="444" t="s">
        <v>590</v>
      </c>
      <c r="B161" s="442">
        <f>SUM(B162:B162)</f>
        <v>0</v>
      </c>
      <c r="C161" s="442">
        <f>SUM(C162:C162)</f>
        <v>0</v>
      </c>
      <c r="D161" s="442">
        <f>SUM(D162:D162)</f>
        <v>0</v>
      </c>
      <c r="E161" s="442">
        <f>SUM(E162:E162)</f>
        <v>0</v>
      </c>
      <c r="F161" s="442">
        <f t="shared" si="135"/>
        <v>0</v>
      </c>
      <c r="G161" s="442">
        <f>SUM(G162:G162)</f>
        <v>0</v>
      </c>
      <c r="H161" s="442">
        <f>SUM(H162:H162)</f>
        <v>400000000</v>
      </c>
      <c r="I161" s="442">
        <f>SUM(I162:I162)</f>
        <v>100000000</v>
      </c>
      <c r="J161" s="442">
        <f>+H161+I161</f>
        <v>500000000</v>
      </c>
      <c r="K161" s="413">
        <f t="shared" si="161"/>
        <v>500000000</v>
      </c>
      <c r="L161" s="435" t="str">
        <f t="shared" si="165"/>
        <v>-</v>
      </c>
      <c r="M161" s="435" t="str">
        <f t="shared" si="165"/>
        <v>-</v>
      </c>
      <c r="N161" s="435" t="str">
        <f t="shared" si="167"/>
        <v>-</v>
      </c>
      <c r="O161" s="436" t="str">
        <f t="shared" si="168"/>
        <v>-</v>
      </c>
    </row>
    <row r="162" spans="1:15">
      <c r="A162" s="85" t="s">
        <v>593</v>
      </c>
      <c r="B162" s="132">
        <v>0</v>
      </c>
      <c r="C162" s="132">
        <v>0</v>
      </c>
      <c r="D162" s="132">
        <v>0</v>
      </c>
      <c r="E162" s="132">
        <v>0</v>
      </c>
      <c r="F162" s="132">
        <f t="shared" si="135"/>
        <v>0</v>
      </c>
      <c r="G162" s="132">
        <f t="shared" si="131"/>
        <v>0</v>
      </c>
      <c r="H162" s="132">
        <v>400000000</v>
      </c>
      <c r="I162" s="132">
        <v>100000000</v>
      </c>
      <c r="J162" s="132">
        <f t="shared" ref="J162" si="190">+H162+I162</f>
        <v>500000000</v>
      </c>
      <c r="K162" s="39">
        <f t="shared" si="161"/>
        <v>500000000</v>
      </c>
      <c r="L162" s="38" t="str">
        <f t="shared" si="165"/>
        <v>-</v>
      </c>
      <c r="M162" s="38" t="str">
        <f t="shared" si="165"/>
        <v>-</v>
      </c>
      <c r="N162" s="38" t="str">
        <f t="shared" si="167"/>
        <v>-</v>
      </c>
      <c r="O162" s="89" t="str">
        <f t="shared" si="168"/>
        <v>-</v>
      </c>
    </row>
    <row r="163" spans="1:15">
      <c r="A163" s="444" t="s">
        <v>599</v>
      </c>
      <c r="B163" s="442">
        <f t="shared" ref="B163:J163" si="191">SUM(B164:B164)</f>
        <v>0</v>
      </c>
      <c r="C163" s="442">
        <f t="shared" si="191"/>
        <v>0</v>
      </c>
      <c r="D163" s="442">
        <f t="shared" si="191"/>
        <v>0</v>
      </c>
      <c r="E163" s="442">
        <f t="shared" si="191"/>
        <v>0</v>
      </c>
      <c r="F163" s="442">
        <f t="shared" si="135"/>
        <v>0</v>
      </c>
      <c r="G163" s="442">
        <f t="shared" si="191"/>
        <v>0</v>
      </c>
      <c r="H163" s="442">
        <f t="shared" si="191"/>
        <v>0</v>
      </c>
      <c r="I163" s="442">
        <f t="shared" si="191"/>
        <v>0</v>
      </c>
      <c r="J163" s="442">
        <f t="shared" si="191"/>
        <v>0</v>
      </c>
      <c r="K163" s="413">
        <f t="shared" si="161"/>
        <v>0</v>
      </c>
      <c r="L163" s="435" t="str">
        <f t="shared" ref="L163:M178" si="192">IF(OR(I163=0,E163=0),"-",IF(OR(I163&lt;0,E163&lt;0),(I163/E163),IF(OR(I163&gt;0,E163&gt;0),(I163/E163))))</f>
        <v>-</v>
      </c>
      <c r="M163" s="435" t="str">
        <f t="shared" si="192"/>
        <v>-</v>
      </c>
      <c r="N163" s="435" t="str">
        <f t="shared" si="167"/>
        <v>-</v>
      </c>
      <c r="O163" s="436" t="str">
        <f t="shared" si="168"/>
        <v>-</v>
      </c>
    </row>
    <row r="164" spans="1:15">
      <c r="A164" s="460" t="s">
        <v>600</v>
      </c>
      <c r="B164" s="132">
        <v>0</v>
      </c>
      <c r="C164" s="132">
        <v>0</v>
      </c>
      <c r="D164" s="132">
        <v>0</v>
      </c>
      <c r="E164" s="132">
        <v>0</v>
      </c>
      <c r="F164" s="132">
        <f t="shared" si="135"/>
        <v>0</v>
      </c>
      <c r="G164" s="132">
        <f t="shared" si="131"/>
        <v>0</v>
      </c>
      <c r="H164" s="132">
        <v>0</v>
      </c>
      <c r="I164" s="132">
        <v>0</v>
      </c>
      <c r="J164" s="132">
        <f t="shared" ref="J164" si="193">+H164+I164</f>
        <v>0</v>
      </c>
      <c r="K164" s="39">
        <f t="shared" si="161"/>
        <v>0</v>
      </c>
      <c r="L164" s="38" t="str">
        <f t="shared" si="192"/>
        <v>-</v>
      </c>
      <c r="M164" s="38" t="str">
        <f t="shared" si="192"/>
        <v>-</v>
      </c>
      <c r="N164" s="38" t="str">
        <f t="shared" si="167"/>
        <v>-</v>
      </c>
      <c r="O164" s="89" t="str">
        <f t="shared" si="168"/>
        <v>-</v>
      </c>
    </row>
    <row r="165" spans="1:15">
      <c r="A165" s="91" t="s">
        <v>604</v>
      </c>
      <c r="B165" s="459">
        <f t="shared" ref="B165:J165" si="194">SUM(B166)</f>
        <v>0</v>
      </c>
      <c r="C165" s="459">
        <f t="shared" si="194"/>
        <v>0</v>
      </c>
      <c r="D165" s="459">
        <f t="shared" si="194"/>
        <v>0</v>
      </c>
      <c r="E165" s="459">
        <f t="shared" si="194"/>
        <v>0</v>
      </c>
      <c r="F165" s="442">
        <f t="shared" si="135"/>
        <v>0</v>
      </c>
      <c r="G165" s="459">
        <f t="shared" si="194"/>
        <v>0</v>
      </c>
      <c r="H165" s="459">
        <f t="shared" si="194"/>
        <v>22700000</v>
      </c>
      <c r="I165" s="459">
        <f t="shared" si="194"/>
        <v>18750000</v>
      </c>
      <c r="J165" s="459">
        <f t="shared" si="194"/>
        <v>41450000</v>
      </c>
      <c r="K165" s="413">
        <f t="shared" si="161"/>
        <v>41450000</v>
      </c>
      <c r="L165" s="435" t="str">
        <f t="shared" si="192"/>
        <v>-</v>
      </c>
      <c r="M165" s="435" t="str">
        <f t="shared" si="192"/>
        <v>-</v>
      </c>
      <c r="N165" s="435" t="str">
        <f t="shared" si="167"/>
        <v>-</v>
      </c>
      <c r="O165" s="436" t="str">
        <f t="shared" si="168"/>
        <v>-</v>
      </c>
    </row>
    <row r="166" spans="1:15">
      <c r="A166" s="463" t="s">
        <v>605</v>
      </c>
      <c r="B166" s="132">
        <v>0</v>
      </c>
      <c r="C166" s="132">
        <v>0</v>
      </c>
      <c r="D166" s="132">
        <v>0</v>
      </c>
      <c r="E166" s="132">
        <v>0</v>
      </c>
      <c r="F166" s="132">
        <f t="shared" si="135"/>
        <v>0</v>
      </c>
      <c r="G166" s="132">
        <f t="shared" si="131"/>
        <v>0</v>
      </c>
      <c r="H166" s="132">
        <v>22700000</v>
      </c>
      <c r="I166" s="132">
        <v>18750000</v>
      </c>
      <c r="J166" s="132">
        <f t="shared" ref="J166" si="195">+H166+I166</f>
        <v>41450000</v>
      </c>
      <c r="K166" s="39">
        <f t="shared" si="161"/>
        <v>41450000</v>
      </c>
      <c r="L166" s="38" t="str">
        <f t="shared" si="192"/>
        <v>-</v>
      </c>
      <c r="M166" s="38" t="str">
        <f t="shared" si="192"/>
        <v>-</v>
      </c>
      <c r="N166" s="38" t="str">
        <f t="shared" si="167"/>
        <v>-</v>
      </c>
      <c r="O166" s="89" t="str">
        <f t="shared" si="168"/>
        <v>-</v>
      </c>
    </row>
    <row r="167" spans="1:15">
      <c r="A167" s="444" t="s">
        <v>606</v>
      </c>
      <c r="B167" s="442">
        <f>SUM(B168:B169)</f>
        <v>0</v>
      </c>
      <c r="C167" s="442">
        <f t="shared" ref="C167:J167" si="196">SUM(C168:C169)</f>
        <v>0</v>
      </c>
      <c r="D167" s="442">
        <f t="shared" si="196"/>
        <v>0</v>
      </c>
      <c r="E167" s="442">
        <f t="shared" si="196"/>
        <v>0</v>
      </c>
      <c r="F167" s="442">
        <f t="shared" si="196"/>
        <v>0</v>
      </c>
      <c r="G167" s="442">
        <f t="shared" si="196"/>
        <v>0</v>
      </c>
      <c r="H167" s="442">
        <f t="shared" si="196"/>
        <v>9995550</v>
      </c>
      <c r="I167" s="442">
        <f t="shared" si="196"/>
        <v>0</v>
      </c>
      <c r="J167" s="442">
        <f t="shared" si="196"/>
        <v>9995550</v>
      </c>
      <c r="K167" s="413">
        <f t="shared" si="161"/>
        <v>9995550</v>
      </c>
      <c r="L167" s="435" t="str">
        <f t="shared" si="192"/>
        <v>-</v>
      </c>
      <c r="M167" s="435" t="str">
        <f t="shared" si="192"/>
        <v>-</v>
      </c>
      <c r="N167" s="435" t="str">
        <f t="shared" si="167"/>
        <v>-</v>
      </c>
      <c r="O167" s="436" t="str">
        <f t="shared" si="168"/>
        <v>-</v>
      </c>
    </row>
    <row r="168" spans="1:15">
      <c r="A168" s="460" t="s">
        <v>607</v>
      </c>
      <c r="B168" s="132">
        <v>0</v>
      </c>
      <c r="C168" s="132">
        <v>0</v>
      </c>
      <c r="D168" s="132">
        <v>0</v>
      </c>
      <c r="E168" s="132">
        <v>0</v>
      </c>
      <c r="F168" s="132">
        <f t="shared" ref="F168" si="197">+D168+E168</f>
        <v>0</v>
      </c>
      <c r="G168" s="132">
        <f t="shared" ref="G168" si="198">+C168+F168</f>
        <v>0</v>
      </c>
      <c r="H168" s="132">
        <v>9995550</v>
      </c>
      <c r="I168" s="132">
        <v>0</v>
      </c>
      <c r="J168" s="132">
        <f t="shared" ref="J168:J169" si="199">+H168+I168</f>
        <v>9995550</v>
      </c>
      <c r="K168" s="39">
        <f t="shared" si="161"/>
        <v>9995550</v>
      </c>
      <c r="L168" s="38" t="str">
        <f t="shared" si="192"/>
        <v>-</v>
      </c>
      <c r="M168" s="38" t="str">
        <f t="shared" si="192"/>
        <v>-</v>
      </c>
      <c r="N168" s="38" t="str">
        <f t="shared" si="167"/>
        <v>-</v>
      </c>
      <c r="O168" s="89" t="str">
        <f t="shared" si="168"/>
        <v>-</v>
      </c>
    </row>
    <row r="169" spans="1:15">
      <c r="A169" s="269" t="s">
        <v>608</v>
      </c>
      <c r="B169" s="132">
        <v>0</v>
      </c>
      <c r="C169" s="132">
        <v>0</v>
      </c>
      <c r="D169" s="132">
        <v>0</v>
      </c>
      <c r="E169" s="132">
        <v>0</v>
      </c>
      <c r="F169" s="132">
        <f t="shared" si="135"/>
        <v>0</v>
      </c>
      <c r="G169" s="132">
        <f t="shared" si="131"/>
        <v>0</v>
      </c>
      <c r="H169" s="132">
        <v>0</v>
      </c>
      <c r="I169" s="132">
        <v>0</v>
      </c>
      <c r="J169" s="132">
        <f t="shared" si="199"/>
        <v>0</v>
      </c>
      <c r="K169" s="39">
        <f t="shared" si="161"/>
        <v>0</v>
      </c>
      <c r="L169" s="38" t="str">
        <f t="shared" si="192"/>
        <v>-</v>
      </c>
      <c r="M169" s="38" t="str">
        <f t="shared" si="192"/>
        <v>-</v>
      </c>
      <c r="N169" s="38" t="str">
        <f t="shared" si="167"/>
        <v>-</v>
      </c>
      <c r="O169" s="89" t="str">
        <f t="shared" si="168"/>
        <v>-</v>
      </c>
    </row>
    <row r="170" spans="1:15">
      <c r="A170" s="444" t="s">
        <v>609</v>
      </c>
      <c r="B170" s="442">
        <f t="shared" ref="B170:J170" si="200">SUM(B171:B171)</f>
        <v>0</v>
      </c>
      <c r="C170" s="442">
        <f t="shared" si="200"/>
        <v>0</v>
      </c>
      <c r="D170" s="442">
        <f t="shared" si="200"/>
        <v>0</v>
      </c>
      <c r="E170" s="442">
        <f t="shared" si="200"/>
        <v>0</v>
      </c>
      <c r="F170" s="442">
        <f t="shared" si="135"/>
        <v>0</v>
      </c>
      <c r="G170" s="442">
        <f t="shared" si="200"/>
        <v>0</v>
      </c>
      <c r="H170" s="442">
        <f t="shared" si="200"/>
        <v>0</v>
      </c>
      <c r="I170" s="442">
        <f t="shared" si="200"/>
        <v>0</v>
      </c>
      <c r="J170" s="442">
        <f t="shared" si="200"/>
        <v>0</v>
      </c>
      <c r="K170" s="442">
        <f t="shared" si="161"/>
        <v>0</v>
      </c>
      <c r="L170" s="435" t="str">
        <f t="shared" si="192"/>
        <v>-</v>
      </c>
      <c r="M170" s="435" t="str">
        <f t="shared" si="192"/>
        <v>-</v>
      </c>
      <c r="N170" s="435" t="str">
        <f t="shared" si="167"/>
        <v>-</v>
      </c>
      <c r="O170" s="436" t="str">
        <f t="shared" si="168"/>
        <v>-</v>
      </c>
    </row>
    <row r="171" spans="1:15">
      <c r="A171" s="460" t="s">
        <v>610</v>
      </c>
      <c r="B171" s="132">
        <v>0</v>
      </c>
      <c r="C171" s="132">
        <v>0</v>
      </c>
      <c r="D171" s="132">
        <v>0</v>
      </c>
      <c r="E171" s="132">
        <v>0</v>
      </c>
      <c r="F171" s="132">
        <f t="shared" si="135"/>
        <v>0</v>
      </c>
      <c r="G171" s="132">
        <v>0</v>
      </c>
      <c r="H171" s="132">
        <v>0</v>
      </c>
      <c r="I171" s="132">
        <v>0</v>
      </c>
      <c r="J171" s="132">
        <f t="shared" ref="J171" si="201">+H171+I171</f>
        <v>0</v>
      </c>
      <c r="K171" s="39">
        <f t="shared" si="161"/>
        <v>0</v>
      </c>
      <c r="L171" s="38" t="str">
        <f t="shared" si="192"/>
        <v>-</v>
      </c>
      <c r="M171" s="38" t="str">
        <f t="shared" si="192"/>
        <v>-</v>
      </c>
      <c r="N171" s="38" t="str">
        <f t="shared" si="167"/>
        <v>-</v>
      </c>
      <c r="O171" s="89" t="str">
        <f t="shared" si="168"/>
        <v>-</v>
      </c>
    </row>
    <row r="172" spans="1:15">
      <c r="A172" s="444" t="s">
        <v>612</v>
      </c>
      <c r="B172" s="442">
        <f t="shared" ref="B172:J172" si="202">SUM(B173:B173)</f>
        <v>0</v>
      </c>
      <c r="C172" s="442">
        <f t="shared" si="202"/>
        <v>0</v>
      </c>
      <c r="D172" s="442">
        <f t="shared" si="202"/>
        <v>0</v>
      </c>
      <c r="E172" s="442">
        <f t="shared" si="202"/>
        <v>0</v>
      </c>
      <c r="F172" s="442">
        <f t="shared" si="135"/>
        <v>0</v>
      </c>
      <c r="G172" s="442">
        <f t="shared" si="202"/>
        <v>0</v>
      </c>
      <c r="H172" s="442">
        <f t="shared" si="202"/>
        <v>96437098</v>
      </c>
      <c r="I172" s="442">
        <f t="shared" si="202"/>
        <v>103185975</v>
      </c>
      <c r="J172" s="442">
        <f t="shared" si="202"/>
        <v>199623073</v>
      </c>
      <c r="K172" s="413">
        <f t="shared" si="161"/>
        <v>199623073</v>
      </c>
      <c r="L172" s="435" t="str">
        <f t="shared" si="192"/>
        <v>-</v>
      </c>
      <c r="M172" s="435" t="str">
        <f t="shared" si="192"/>
        <v>-</v>
      </c>
      <c r="N172" s="435" t="str">
        <f t="shared" si="167"/>
        <v>-</v>
      </c>
      <c r="O172" s="436" t="str">
        <f t="shared" si="168"/>
        <v>-</v>
      </c>
    </row>
    <row r="173" spans="1:15">
      <c r="A173" s="460" t="s">
        <v>613</v>
      </c>
      <c r="B173" s="132">
        <v>0</v>
      </c>
      <c r="C173" s="132">
        <v>0</v>
      </c>
      <c r="D173" s="132">
        <v>0</v>
      </c>
      <c r="E173" s="132">
        <v>0</v>
      </c>
      <c r="F173" s="132">
        <f t="shared" si="135"/>
        <v>0</v>
      </c>
      <c r="G173" s="132">
        <f t="shared" ref="G173" si="203">+C173+F173</f>
        <v>0</v>
      </c>
      <c r="H173" s="132">
        <v>96437098</v>
      </c>
      <c r="I173" s="132">
        <v>103185975</v>
      </c>
      <c r="J173" s="132">
        <f t="shared" ref="J173" si="204">+H173+I173</f>
        <v>199623073</v>
      </c>
      <c r="K173" s="39">
        <f t="shared" si="161"/>
        <v>199623073</v>
      </c>
      <c r="L173" s="38" t="str">
        <f t="shared" si="192"/>
        <v>-</v>
      </c>
      <c r="M173" s="38" t="str">
        <f t="shared" si="192"/>
        <v>-</v>
      </c>
      <c r="N173" s="38" t="str">
        <f t="shared" si="167"/>
        <v>-</v>
      </c>
      <c r="O173" s="89" t="str">
        <f t="shared" si="168"/>
        <v>-</v>
      </c>
    </row>
    <row r="174" spans="1:15">
      <c r="A174" s="444" t="s">
        <v>615</v>
      </c>
      <c r="B174" s="442">
        <f t="shared" ref="B174:J174" si="205">B175</f>
        <v>0</v>
      </c>
      <c r="C174" s="442">
        <f t="shared" si="205"/>
        <v>0</v>
      </c>
      <c r="D174" s="442">
        <f t="shared" si="205"/>
        <v>0</v>
      </c>
      <c r="E174" s="442">
        <f t="shared" si="205"/>
        <v>0</v>
      </c>
      <c r="F174" s="442">
        <f t="shared" si="135"/>
        <v>0</v>
      </c>
      <c r="G174" s="442">
        <f t="shared" si="205"/>
        <v>0</v>
      </c>
      <c r="H174" s="442">
        <f t="shared" si="205"/>
        <v>597448503</v>
      </c>
      <c r="I174" s="442">
        <f t="shared" si="205"/>
        <v>135499022</v>
      </c>
      <c r="J174" s="442">
        <f t="shared" si="205"/>
        <v>732947525</v>
      </c>
      <c r="K174" s="413">
        <f t="shared" si="161"/>
        <v>732947525</v>
      </c>
      <c r="L174" s="435" t="str">
        <f t="shared" si="192"/>
        <v>-</v>
      </c>
      <c r="M174" s="435" t="str">
        <f t="shared" si="192"/>
        <v>-</v>
      </c>
      <c r="N174" s="435" t="str">
        <f t="shared" si="167"/>
        <v>-</v>
      </c>
      <c r="O174" s="436" t="str">
        <f t="shared" si="168"/>
        <v>-</v>
      </c>
    </row>
    <row r="175" spans="1:15">
      <c r="A175" s="463" t="s">
        <v>616</v>
      </c>
      <c r="B175" s="132">
        <v>0</v>
      </c>
      <c r="C175" s="132">
        <v>0</v>
      </c>
      <c r="D175" s="132">
        <v>0</v>
      </c>
      <c r="E175" s="132">
        <v>0</v>
      </c>
      <c r="F175" s="132">
        <f t="shared" si="135"/>
        <v>0</v>
      </c>
      <c r="G175" s="132">
        <f t="shared" ref="G175" si="206">+C175+F175</f>
        <v>0</v>
      </c>
      <c r="H175" s="132">
        <v>597448503</v>
      </c>
      <c r="I175" s="132">
        <v>135499022</v>
      </c>
      <c r="J175" s="132">
        <f t="shared" ref="J175" si="207">+H175+I175</f>
        <v>732947525</v>
      </c>
      <c r="K175" s="39">
        <f t="shared" si="161"/>
        <v>732947525</v>
      </c>
      <c r="L175" s="38" t="str">
        <f t="shared" si="192"/>
        <v>-</v>
      </c>
      <c r="M175" s="38" t="str">
        <f t="shared" si="192"/>
        <v>-</v>
      </c>
      <c r="N175" s="38" t="str">
        <f t="shared" si="167"/>
        <v>-</v>
      </c>
      <c r="O175" s="89" t="str">
        <f t="shared" si="168"/>
        <v>-</v>
      </c>
    </row>
    <row r="176" spans="1:15">
      <c r="A176" s="444" t="s">
        <v>617</v>
      </c>
      <c r="B176" s="442">
        <f t="shared" ref="B176:J176" si="208">B177</f>
        <v>0</v>
      </c>
      <c r="C176" s="442">
        <f t="shared" si="208"/>
        <v>0</v>
      </c>
      <c r="D176" s="442">
        <f t="shared" si="208"/>
        <v>0</v>
      </c>
      <c r="E176" s="442">
        <f t="shared" si="208"/>
        <v>0</v>
      </c>
      <c r="F176" s="442">
        <f t="shared" si="135"/>
        <v>0</v>
      </c>
      <c r="G176" s="442">
        <f t="shared" si="208"/>
        <v>0</v>
      </c>
      <c r="H176" s="442">
        <f t="shared" si="208"/>
        <v>0</v>
      </c>
      <c r="I176" s="442">
        <f t="shared" si="208"/>
        <v>0</v>
      </c>
      <c r="J176" s="442">
        <f t="shared" si="208"/>
        <v>0</v>
      </c>
      <c r="K176" s="442">
        <f t="shared" si="161"/>
        <v>0</v>
      </c>
      <c r="L176" s="435" t="str">
        <f t="shared" si="192"/>
        <v>-</v>
      </c>
      <c r="M176" s="435" t="str">
        <f t="shared" si="192"/>
        <v>-</v>
      </c>
      <c r="N176" s="435" t="str">
        <f t="shared" si="167"/>
        <v>-</v>
      </c>
      <c r="O176" s="436" t="str">
        <f t="shared" si="168"/>
        <v>-</v>
      </c>
    </row>
    <row r="177" spans="1:16">
      <c r="A177" s="463" t="s">
        <v>618</v>
      </c>
      <c r="B177" s="132">
        <v>0</v>
      </c>
      <c r="C177" s="132">
        <v>0</v>
      </c>
      <c r="D177" s="132">
        <v>0</v>
      </c>
      <c r="E177" s="132">
        <v>0</v>
      </c>
      <c r="F177" s="132">
        <f t="shared" si="135"/>
        <v>0</v>
      </c>
      <c r="G177" s="132">
        <f t="shared" ref="G177" si="209">+C177+F177</f>
        <v>0</v>
      </c>
      <c r="H177" s="132">
        <v>0</v>
      </c>
      <c r="I177" s="132">
        <v>0</v>
      </c>
      <c r="J177" s="132">
        <f t="shared" ref="J177" si="210">+H177+I177</f>
        <v>0</v>
      </c>
      <c r="K177" s="132">
        <f t="shared" si="161"/>
        <v>0</v>
      </c>
      <c r="L177" s="38" t="str">
        <f t="shared" si="192"/>
        <v>-</v>
      </c>
      <c r="M177" s="38" t="str">
        <f t="shared" si="192"/>
        <v>-</v>
      </c>
      <c r="N177" s="38" t="str">
        <f t="shared" si="167"/>
        <v>-</v>
      </c>
      <c r="O177" s="89" t="str">
        <f t="shared" si="168"/>
        <v>-</v>
      </c>
    </row>
    <row r="178" spans="1:16">
      <c r="A178" s="444" t="s">
        <v>619</v>
      </c>
      <c r="B178" s="442">
        <f t="shared" ref="B178:J178" si="211">B179</f>
        <v>0</v>
      </c>
      <c r="C178" s="442">
        <f t="shared" si="211"/>
        <v>0</v>
      </c>
      <c r="D178" s="442">
        <f t="shared" si="211"/>
        <v>0</v>
      </c>
      <c r="E178" s="442">
        <f t="shared" si="211"/>
        <v>0</v>
      </c>
      <c r="F178" s="442">
        <f t="shared" si="135"/>
        <v>0</v>
      </c>
      <c r="G178" s="442">
        <f t="shared" si="211"/>
        <v>0</v>
      </c>
      <c r="H178" s="442">
        <f t="shared" si="211"/>
        <v>0</v>
      </c>
      <c r="I178" s="442">
        <f t="shared" si="211"/>
        <v>0</v>
      </c>
      <c r="J178" s="442">
        <f t="shared" si="211"/>
        <v>0</v>
      </c>
      <c r="K178" s="442">
        <f t="shared" si="161"/>
        <v>0</v>
      </c>
      <c r="L178" s="435" t="str">
        <f t="shared" si="192"/>
        <v>-</v>
      </c>
      <c r="M178" s="435" t="str">
        <f t="shared" si="192"/>
        <v>-</v>
      </c>
      <c r="N178" s="435" t="str">
        <f t="shared" si="167"/>
        <v>-</v>
      </c>
      <c r="O178" s="436" t="str">
        <f t="shared" si="168"/>
        <v>-</v>
      </c>
    </row>
    <row r="179" spans="1:16">
      <c r="A179" s="463" t="s">
        <v>620</v>
      </c>
      <c r="B179" s="132">
        <v>0</v>
      </c>
      <c r="C179" s="132">
        <v>0</v>
      </c>
      <c r="D179" s="132">
        <v>0</v>
      </c>
      <c r="E179" s="132">
        <v>0</v>
      </c>
      <c r="F179" s="132">
        <f t="shared" si="135"/>
        <v>0</v>
      </c>
      <c r="G179" s="132">
        <f t="shared" ref="G179" si="212">+C179+F179</f>
        <v>0</v>
      </c>
      <c r="H179" s="132">
        <v>0</v>
      </c>
      <c r="I179" s="132">
        <v>0</v>
      </c>
      <c r="J179" s="132">
        <f t="shared" ref="J179" si="213">+H179+I179</f>
        <v>0</v>
      </c>
      <c r="K179" s="132">
        <f t="shared" si="161"/>
        <v>0</v>
      </c>
      <c r="L179" s="38" t="str">
        <f t="shared" ref="L179:M248" si="214">IF(OR(I179=0,E179=0),"-",IF(OR(I179&lt;0,E179&lt;0),(I179/E179),IF(OR(I179&gt;0,E179&gt;0),(I179/E179))))</f>
        <v>-</v>
      </c>
      <c r="M179" s="38" t="str">
        <f t="shared" si="214"/>
        <v>-</v>
      </c>
      <c r="N179" s="38" t="str">
        <f t="shared" si="167"/>
        <v>-</v>
      </c>
      <c r="O179" s="89" t="str">
        <f t="shared" si="168"/>
        <v>-</v>
      </c>
    </row>
    <row r="180" spans="1:16">
      <c r="A180" s="444" t="s">
        <v>625</v>
      </c>
      <c r="B180" s="442">
        <f t="shared" ref="B180:J180" si="215">SUM(B181:B181)</f>
        <v>0</v>
      </c>
      <c r="C180" s="442">
        <f t="shared" si="215"/>
        <v>0</v>
      </c>
      <c r="D180" s="442">
        <f t="shared" si="215"/>
        <v>0</v>
      </c>
      <c r="E180" s="442">
        <f t="shared" si="215"/>
        <v>0</v>
      </c>
      <c r="F180" s="442">
        <f t="shared" si="135"/>
        <v>0</v>
      </c>
      <c r="G180" s="442">
        <f t="shared" si="215"/>
        <v>0</v>
      </c>
      <c r="H180" s="442">
        <f t="shared" si="215"/>
        <v>0</v>
      </c>
      <c r="I180" s="442">
        <f t="shared" si="215"/>
        <v>0</v>
      </c>
      <c r="J180" s="442">
        <f t="shared" si="215"/>
        <v>0</v>
      </c>
      <c r="K180" s="442">
        <f t="shared" si="161"/>
        <v>0</v>
      </c>
      <c r="L180" s="435" t="str">
        <f t="shared" si="214"/>
        <v>-</v>
      </c>
      <c r="M180" s="435" t="str">
        <f t="shared" si="214"/>
        <v>-</v>
      </c>
      <c r="N180" s="435" t="str">
        <f t="shared" si="167"/>
        <v>-</v>
      </c>
      <c r="O180" s="436" t="str">
        <f t="shared" si="168"/>
        <v>-</v>
      </c>
    </row>
    <row r="181" spans="1:16">
      <c r="A181" s="460" t="s">
        <v>626</v>
      </c>
      <c r="B181" s="132">
        <v>0</v>
      </c>
      <c r="C181" s="132">
        <v>0</v>
      </c>
      <c r="D181" s="132">
        <v>0</v>
      </c>
      <c r="E181" s="132">
        <v>0</v>
      </c>
      <c r="F181" s="132">
        <f t="shared" si="135"/>
        <v>0</v>
      </c>
      <c r="G181" s="132">
        <f t="shared" ref="G181" si="216">+C181+F181</f>
        <v>0</v>
      </c>
      <c r="H181" s="132">
        <v>0</v>
      </c>
      <c r="I181" s="132">
        <v>0</v>
      </c>
      <c r="J181" s="132">
        <f t="shared" ref="J181:J195" si="217">+H181+I181</f>
        <v>0</v>
      </c>
      <c r="K181" s="132">
        <f t="shared" si="161"/>
        <v>0</v>
      </c>
      <c r="L181" s="38" t="str">
        <f t="shared" si="214"/>
        <v>-</v>
      </c>
      <c r="M181" s="38" t="str">
        <f t="shared" si="214"/>
        <v>-</v>
      </c>
      <c r="N181" s="38" t="str">
        <f t="shared" si="167"/>
        <v>-</v>
      </c>
      <c r="O181" s="89" t="str">
        <f t="shared" si="168"/>
        <v>-</v>
      </c>
    </row>
    <row r="182" spans="1:16">
      <c r="A182" s="444" t="s">
        <v>629</v>
      </c>
      <c r="B182" s="442">
        <f t="shared" ref="B182:J182" si="218">SUM(B183:B183)</f>
        <v>0</v>
      </c>
      <c r="C182" s="442">
        <f t="shared" si="218"/>
        <v>0</v>
      </c>
      <c r="D182" s="442">
        <f t="shared" si="218"/>
        <v>0</v>
      </c>
      <c r="E182" s="442">
        <f t="shared" si="218"/>
        <v>0</v>
      </c>
      <c r="F182" s="442">
        <f t="shared" si="135"/>
        <v>0</v>
      </c>
      <c r="G182" s="442">
        <f t="shared" si="218"/>
        <v>0</v>
      </c>
      <c r="H182" s="442">
        <f t="shared" si="218"/>
        <v>0</v>
      </c>
      <c r="I182" s="442">
        <f t="shared" si="218"/>
        <v>0</v>
      </c>
      <c r="J182" s="442">
        <f t="shared" si="218"/>
        <v>0</v>
      </c>
      <c r="K182" s="442">
        <f t="shared" si="161"/>
        <v>0</v>
      </c>
      <c r="L182" s="435" t="str">
        <f t="shared" si="214"/>
        <v>-</v>
      </c>
      <c r="M182" s="435" t="str">
        <f t="shared" si="214"/>
        <v>-</v>
      </c>
      <c r="N182" s="435" t="str">
        <f t="shared" si="167"/>
        <v>-</v>
      </c>
      <c r="O182" s="436" t="str">
        <f t="shared" si="168"/>
        <v>-</v>
      </c>
    </row>
    <row r="183" spans="1:16">
      <c r="A183" s="460" t="s">
        <v>630</v>
      </c>
      <c r="B183" s="132">
        <v>0</v>
      </c>
      <c r="C183" s="132">
        <v>0</v>
      </c>
      <c r="D183" s="132">
        <v>0</v>
      </c>
      <c r="E183" s="132">
        <v>0</v>
      </c>
      <c r="F183" s="132">
        <f t="shared" si="135"/>
        <v>0</v>
      </c>
      <c r="G183" s="132">
        <f t="shared" ref="G183" si="219">+C183+F183</f>
        <v>0</v>
      </c>
      <c r="H183" s="132">
        <v>0</v>
      </c>
      <c r="I183" s="132">
        <v>0</v>
      </c>
      <c r="J183" s="132">
        <f t="shared" si="217"/>
        <v>0</v>
      </c>
      <c r="K183" s="132">
        <f t="shared" si="161"/>
        <v>0</v>
      </c>
      <c r="L183" s="38" t="str">
        <f t="shared" si="214"/>
        <v>-</v>
      </c>
      <c r="M183" s="38" t="str">
        <f t="shared" si="214"/>
        <v>-</v>
      </c>
      <c r="N183" s="38" t="str">
        <f t="shared" si="167"/>
        <v>-</v>
      </c>
      <c r="O183" s="89" t="str">
        <f t="shared" si="168"/>
        <v>-</v>
      </c>
    </row>
    <row r="184" spans="1:16">
      <c r="A184" s="444" t="s">
        <v>632</v>
      </c>
      <c r="B184" s="442">
        <f t="shared" ref="B184:J184" si="220">SUM(B185:B185)</f>
        <v>0</v>
      </c>
      <c r="C184" s="442">
        <f t="shared" si="220"/>
        <v>0</v>
      </c>
      <c r="D184" s="442">
        <f t="shared" si="220"/>
        <v>0</v>
      </c>
      <c r="E184" s="442">
        <f t="shared" si="220"/>
        <v>0</v>
      </c>
      <c r="F184" s="442">
        <f t="shared" si="135"/>
        <v>0</v>
      </c>
      <c r="G184" s="442">
        <f t="shared" si="220"/>
        <v>0</v>
      </c>
      <c r="H184" s="442">
        <f t="shared" si="220"/>
        <v>28000000</v>
      </c>
      <c r="I184" s="442">
        <f t="shared" si="220"/>
        <v>0</v>
      </c>
      <c r="J184" s="442">
        <f t="shared" si="220"/>
        <v>28000000</v>
      </c>
      <c r="K184" s="413">
        <f t="shared" si="161"/>
        <v>28000000</v>
      </c>
      <c r="L184" s="435" t="str">
        <f t="shared" si="214"/>
        <v>-</v>
      </c>
      <c r="M184" s="435" t="str">
        <f t="shared" si="214"/>
        <v>-</v>
      </c>
      <c r="N184" s="435" t="str">
        <f t="shared" si="167"/>
        <v>-</v>
      </c>
      <c r="O184" s="436" t="str">
        <f t="shared" si="168"/>
        <v>-</v>
      </c>
    </row>
    <row r="185" spans="1:16">
      <c r="A185" s="460" t="s">
        <v>633</v>
      </c>
      <c r="B185" s="132">
        <v>0</v>
      </c>
      <c r="C185" s="132">
        <v>0</v>
      </c>
      <c r="D185" s="132">
        <v>0</v>
      </c>
      <c r="E185" s="132">
        <v>0</v>
      </c>
      <c r="F185" s="132">
        <f t="shared" si="135"/>
        <v>0</v>
      </c>
      <c r="G185" s="132">
        <f t="shared" ref="G185" si="221">+C185+F185</f>
        <v>0</v>
      </c>
      <c r="H185" s="132">
        <v>28000000</v>
      </c>
      <c r="I185" s="132">
        <v>0</v>
      </c>
      <c r="J185" s="132">
        <f t="shared" si="217"/>
        <v>28000000</v>
      </c>
      <c r="K185" s="39">
        <f t="shared" si="161"/>
        <v>28000000</v>
      </c>
      <c r="L185" s="38" t="str">
        <f t="shared" si="214"/>
        <v>-</v>
      </c>
      <c r="M185" s="38" t="str">
        <f t="shared" si="214"/>
        <v>-</v>
      </c>
      <c r="N185" s="38" t="str">
        <f t="shared" si="167"/>
        <v>-</v>
      </c>
      <c r="O185" s="89" t="str">
        <f t="shared" si="168"/>
        <v>-</v>
      </c>
    </row>
    <row r="186" spans="1:16">
      <c r="A186" s="444" t="s">
        <v>635</v>
      </c>
      <c r="B186" s="442">
        <f t="shared" ref="B186:J186" si="222">B187</f>
        <v>0</v>
      </c>
      <c r="C186" s="442">
        <f t="shared" si="222"/>
        <v>0</v>
      </c>
      <c r="D186" s="442">
        <f t="shared" si="222"/>
        <v>0</v>
      </c>
      <c r="E186" s="442">
        <f t="shared" si="222"/>
        <v>0</v>
      </c>
      <c r="F186" s="442">
        <f t="shared" si="135"/>
        <v>0</v>
      </c>
      <c r="G186" s="442">
        <f t="shared" si="222"/>
        <v>0</v>
      </c>
      <c r="H186" s="442">
        <f t="shared" si="222"/>
        <v>0</v>
      </c>
      <c r="I186" s="442">
        <f t="shared" si="222"/>
        <v>0</v>
      </c>
      <c r="J186" s="442">
        <f t="shared" si="222"/>
        <v>0</v>
      </c>
      <c r="K186" s="442">
        <f t="shared" si="161"/>
        <v>0</v>
      </c>
      <c r="L186" s="435" t="str">
        <f t="shared" si="214"/>
        <v>-</v>
      </c>
      <c r="M186" s="435" t="str">
        <f t="shared" si="214"/>
        <v>-</v>
      </c>
      <c r="N186" s="435" t="str">
        <f t="shared" si="167"/>
        <v>-</v>
      </c>
      <c r="O186" s="436" t="str">
        <f t="shared" si="168"/>
        <v>-</v>
      </c>
    </row>
    <row r="187" spans="1:16">
      <c r="A187" s="463" t="s">
        <v>636</v>
      </c>
      <c r="B187" s="132">
        <v>0</v>
      </c>
      <c r="C187" s="132">
        <v>0</v>
      </c>
      <c r="D187" s="132">
        <v>0</v>
      </c>
      <c r="E187" s="132">
        <v>0</v>
      </c>
      <c r="F187" s="132">
        <f t="shared" si="135"/>
        <v>0</v>
      </c>
      <c r="G187" s="132">
        <f t="shared" ref="G187" si="223">+C187+F187</f>
        <v>0</v>
      </c>
      <c r="H187" s="132">
        <v>0</v>
      </c>
      <c r="I187" s="132">
        <v>0</v>
      </c>
      <c r="J187" s="132">
        <f t="shared" si="217"/>
        <v>0</v>
      </c>
      <c r="K187" s="132">
        <f t="shared" si="161"/>
        <v>0</v>
      </c>
      <c r="L187" s="38" t="str">
        <f t="shared" si="214"/>
        <v>-</v>
      </c>
      <c r="M187" s="38" t="str">
        <f t="shared" si="214"/>
        <v>-</v>
      </c>
      <c r="N187" s="38" t="str">
        <f t="shared" si="167"/>
        <v>-</v>
      </c>
      <c r="O187" s="89" t="str">
        <f t="shared" si="168"/>
        <v>-</v>
      </c>
    </row>
    <row r="188" spans="1:16">
      <c r="A188" s="444" t="s">
        <v>637</v>
      </c>
      <c r="B188" s="442">
        <f>SUM(B189:B195)</f>
        <v>0</v>
      </c>
      <c r="C188" s="442">
        <f>SUM(C189:C195)</f>
        <v>0</v>
      </c>
      <c r="D188" s="442">
        <f>SUM(D189:D195)</f>
        <v>0</v>
      </c>
      <c r="E188" s="442">
        <f>SUM(E189:E195)</f>
        <v>0</v>
      </c>
      <c r="F188" s="442">
        <f t="shared" si="135"/>
        <v>0</v>
      </c>
      <c r="G188" s="442">
        <f t="shared" ref="G188:J188" si="224">SUM(G189:G195)</f>
        <v>0</v>
      </c>
      <c r="H188" s="442">
        <f t="shared" si="224"/>
        <v>62717864</v>
      </c>
      <c r="I188" s="442">
        <f t="shared" si="224"/>
        <v>9811500</v>
      </c>
      <c r="J188" s="442">
        <f t="shared" si="224"/>
        <v>72529364</v>
      </c>
      <c r="K188" s="413">
        <f t="shared" si="161"/>
        <v>72529364</v>
      </c>
      <c r="L188" s="435" t="str">
        <f t="shared" si="214"/>
        <v>-</v>
      </c>
      <c r="M188" s="435" t="str">
        <f t="shared" si="214"/>
        <v>-</v>
      </c>
      <c r="N188" s="435" t="str">
        <f t="shared" si="167"/>
        <v>-</v>
      </c>
      <c r="O188" s="436" t="str">
        <f t="shared" si="168"/>
        <v>-</v>
      </c>
    </row>
    <row r="189" spans="1:16">
      <c r="A189" s="460" t="s">
        <v>638</v>
      </c>
      <c r="B189" s="132">
        <v>0</v>
      </c>
      <c r="C189" s="132">
        <v>0</v>
      </c>
      <c r="D189" s="132">
        <v>0</v>
      </c>
      <c r="E189" s="132">
        <v>0</v>
      </c>
      <c r="F189" s="132">
        <f t="shared" ref="F189:F209" si="225">+D189+E189</f>
        <v>0</v>
      </c>
      <c r="G189" s="132">
        <f t="shared" ref="G189:G195" si="226">+C189+F189</f>
        <v>0</v>
      </c>
      <c r="H189" s="132">
        <v>5414700</v>
      </c>
      <c r="I189" s="132">
        <v>300000</v>
      </c>
      <c r="J189" s="132">
        <f t="shared" si="217"/>
        <v>5714700</v>
      </c>
      <c r="K189" s="39">
        <f t="shared" si="161"/>
        <v>5714700</v>
      </c>
      <c r="L189" s="38" t="str">
        <f t="shared" si="214"/>
        <v>-</v>
      </c>
      <c r="M189" s="38" t="str">
        <f t="shared" si="214"/>
        <v>-</v>
      </c>
      <c r="N189" s="38" t="str">
        <f t="shared" si="167"/>
        <v>-</v>
      </c>
      <c r="O189" s="89" t="str">
        <f t="shared" si="168"/>
        <v>-</v>
      </c>
    </row>
    <row r="190" spans="1:16">
      <c r="A190" s="85" t="s">
        <v>639</v>
      </c>
      <c r="B190" s="132">
        <v>0</v>
      </c>
      <c r="C190" s="132">
        <v>0</v>
      </c>
      <c r="D190" s="132">
        <v>0</v>
      </c>
      <c r="E190" s="132">
        <v>0</v>
      </c>
      <c r="F190" s="132">
        <f t="shared" si="225"/>
        <v>0</v>
      </c>
      <c r="G190" s="132">
        <f t="shared" si="226"/>
        <v>0</v>
      </c>
      <c r="H190" s="132">
        <v>13834169</v>
      </c>
      <c r="I190" s="132">
        <v>9474500</v>
      </c>
      <c r="J190" s="132">
        <f t="shared" si="217"/>
        <v>23308669</v>
      </c>
      <c r="K190" s="39">
        <f t="shared" si="161"/>
        <v>23308669</v>
      </c>
      <c r="L190" s="38" t="str">
        <f t="shared" si="214"/>
        <v>-</v>
      </c>
      <c r="M190" s="38" t="str">
        <f t="shared" si="214"/>
        <v>-</v>
      </c>
      <c r="N190" s="38" t="str">
        <f t="shared" si="167"/>
        <v>-</v>
      </c>
      <c r="O190" s="89" t="str">
        <f t="shared" si="168"/>
        <v>-</v>
      </c>
    </row>
    <row r="191" spans="1:16">
      <c r="A191" s="85" t="s">
        <v>640</v>
      </c>
      <c r="B191" s="132">
        <v>0</v>
      </c>
      <c r="C191" s="132">
        <v>0</v>
      </c>
      <c r="D191" s="132">
        <v>0</v>
      </c>
      <c r="E191" s="132">
        <v>0</v>
      </c>
      <c r="F191" s="132">
        <f t="shared" si="225"/>
        <v>0</v>
      </c>
      <c r="G191" s="132">
        <f t="shared" si="226"/>
        <v>0</v>
      </c>
      <c r="H191" s="132">
        <v>519000</v>
      </c>
      <c r="I191" s="132">
        <v>37000</v>
      </c>
      <c r="J191" s="132">
        <f t="shared" si="217"/>
        <v>556000</v>
      </c>
      <c r="K191" s="39">
        <f t="shared" si="161"/>
        <v>556000</v>
      </c>
      <c r="L191" s="38" t="str">
        <f t="shared" si="214"/>
        <v>-</v>
      </c>
      <c r="M191" s="38" t="str">
        <f t="shared" si="214"/>
        <v>-</v>
      </c>
      <c r="N191" s="38" t="str">
        <f t="shared" si="167"/>
        <v>-</v>
      </c>
      <c r="O191" s="89" t="str">
        <f t="shared" si="168"/>
        <v>-</v>
      </c>
    </row>
    <row r="192" spans="1:16">
      <c r="A192" s="85" t="s">
        <v>641</v>
      </c>
      <c r="B192" s="132">
        <v>0</v>
      </c>
      <c r="C192" s="132">
        <v>0</v>
      </c>
      <c r="D192" s="132">
        <v>0</v>
      </c>
      <c r="E192" s="132">
        <v>0</v>
      </c>
      <c r="F192" s="132">
        <f t="shared" si="225"/>
        <v>0</v>
      </c>
      <c r="G192" s="132">
        <f t="shared" si="226"/>
        <v>0</v>
      </c>
      <c r="H192" s="132">
        <v>0</v>
      </c>
      <c r="I192" s="132">
        <v>0</v>
      </c>
      <c r="J192" s="132">
        <f t="shared" si="217"/>
        <v>0</v>
      </c>
      <c r="K192" s="39">
        <f t="shared" si="161"/>
        <v>0</v>
      </c>
      <c r="L192" s="38" t="str">
        <f t="shared" si="214"/>
        <v>-</v>
      </c>
      <c r="M192" s="38" t="str">
        <f t="shared" si="214"/>
        <v>-</v>
      </c>
      <c r="N192" s="38" t="str">
        <f t="shared" si="167"/>
        <v>-</v>
      </c>
      <c r="O192" s="89" t="str">
        <f t="shared" si="168"/>
        <v>-</v>
      </c>
      <c r="P192" s="1">
        <v>0</v>
      </c>
    </row>
    <row r="193" spans="1:18">
      <c r="A193" s="85" t="s">
        <v>642</v>
      </c>
      <c r="B193" s="132">
        <v>0</v>
      </c>
      <c r="C193" s="132">
        <v>0</v>
      </c>
      <c r="D193" s="132">
        <v>0</v>
      </c>
      <c r="E193" s="132">
        <v>0</v>
      </c>
      <c r="F193" s="132">
        <f t="shared" si="225"/>
        <v>0</v>
      </c>
      <c r="G193" s="132">
        <f t="shared" si="226"/>
        <v>0</v>
      </c>
      <c r="H193" s="132">
        <v>0</v>
      </c>
      <c r="I193" s="132">
        <v>0</v>
      </c>
      <c r="J193" s="132">
        <f t="shared" si="217"/>
        <v>0</v>
      </c>
      <c r="K193" s="39">
        <f t="shared" si="161"/>
        <v>0</v>
      </c>
      <c r="L193" s="38" t="str">
        <f t="shared" si="214"/>
        <v>-</v>
      </c>
      <c r="M193" s="38" t="str">
        <f t="shared" si="214"/>
        <v>-</v>
      </c>
      <c r="N193" s="38" t="str">
        <f t="shared" si="167"/>
        <v>-</v>
      </c>
      <c r="O193" s="89" t="str">
        <f t="shared" si="168"/>
        <v>-</v>
      </c>
      <c r="P193" s="1">
        <v>0</v>
      </c>
    </row>
    <row r="194" spans="1:18">
      <c r="A194" s="85" t="s">
        <v>643</v>
      </c>
      <c r="B194" s="132">
        <v>0</v>
      </c>
      <c r="C194" s="132">
        <v>0</v>
      </c>
      <c r="D194" s="132">
        <v>0</v>
      </c>
      <c r="E194" s="132">
        <v>0</v>
      </c>
      <c r="F194" s="132">
        <f t="shared" si="225"/>
        <v>0</v>
      </c>
      <c r="G194" s="132">
        <f t="shared" si="226"/>
        <v>0</v>
      </c>
      <c r="H194" s="132">
        <v>42949995</v>
      </c>
      <c r="I194" s="132">
        <v>0</v>
      </c>
      <c r="J194" s="132">
        <f t="shared" si="217"/>
        <v>42949995</v>
      </c>
      <c r="K194" s="39">
        <f t="shared" si="161"/>
        <v>42949995</v>
      </c>
      <c r="L194" s="38" t="str">
        <f t="shared" si="214"/>
        <v>-</v>
      </c>
      <c r="M194" s="38" t="str">
        <f t="shared" si="214"/>
        <v>-</v>
      </c>
      <c r="N194" s="38" t="str">
        <f t="shared" si="167"/>
        <v>-</v>
      </c>
      <c r="O194" s="89" t="str">
        <f t="shared" si="168"/>
        <v>-</v>
      </c>
      <c r="P194" s="1">
        <v>240631880</v>
      </c>
    </row>
    <row r="195" spans="1:18">
      <c r="A195" s="88" t="s">
        <v>644</v>
      </c>
      <c r="B195" s="132">
        <v>0</v>
      </c>
      <c r="C195" s="132">
        <v>0</v>
      </c>
      <c r="D195" s="132">
        <v>0</v>
      </c>
      <c r="E195" s="132">
        <v>0</v>
      </c>
      <c r="F195" s="132">
        <f t="shared" si="225"/>
        <v>0</v>
      </c>
      <c r="G195" s="132">
        <f t="shared" si="226"/>
        <v>0</v>
      </c>
      <c r="H195" s="132">
        <v>0</v>
      </c>
      <c r="I195" s="132">
        <v>0</v>
      </c>
      <c r="J195" s="132">
        <f t="shared" si="217"/>
        <v>0</v>
      </c>
      <c r="K195" s="39">
        <f t="shared" si="161"/>
        <v>0</v>
      </c>
      <c r="L195" s="38" t="str">
        <f t="shared" si="214"/>
        <v>-</v>
      </c>
      <c r="M195" s="38" t="str">
        <f t="shared" si="214"/>
        <v>-</v>
      </c>
      <c r="N195" s="38" t="str">
        <f t="shared" si="167"/>
        <v>-</v>
      </c>
      <c r="O195" s="89" t="str">
        <f t="shared" si="168"/>
        <v>-</v>
      </c>
    </row>
    <row r="196" spans="1:18">
      <c r="A196" s="444" t="s">
        <v>645</v>
      </c>
      <c r="B196" s="442">
        <f t="shared" ref="B196:K196" si="227">B197</f>
        <v>0</v>
      </c>
      <c r="C196" s="442">
        <f t="shared" si="227"/>
        <v>0</v>
      </c>
      <c r="D196" s="442">
        <f t="shared" si="227"/>
        <v>0</v>
      </c>
      <c r="E196" s="442">
        <f t="shared" si="227"/>
        <v>0</v>
      </c>
      <c r="F196" s="442">
        <f t="shared" si="225"/>
        <v>0</v>
      </c>
      <c r="G196" s="442">
        <f t="shared" si="227"/>
        <v>0</v>
      </c>
      <c r="H196" s="442">
        <f t="shared" si="227"/>
        <v>0</v>
      </c>
      <c r="I196" s="442">
        <f t="shared" si="227"/>
        <v>0</v>
      </c>
      <c r="J196" s="442">
        <f t="shared" si="227"/>
        <v>0</v>
      </c>
      <c r="K196" s="442">
        <f t="shared" si="227"/>
        <v>0</v>
      </c>
      <c r="L196" s="435" t="str">
        <f t="shared" si="214"/>
        <v>-</v>
      </c>
      <c r="M196" s="435" t="str">
        <f t="shared" si="214"/>
        <v>-</v>
      </c>
      <c r="N196" s="435" t="str">
        <f t="shared" si="167"/>
        <v>-</v>
      </c>
      <c r="O196" s="436" t="str">
        <f t="shared" si="168"/>
        <v>-</v>
      </c>
    </row>
    <row r="197" spans="1:18">
      <c r="A197" s="463" t="s">
        <v>646</v>
      </c>
      <c r="B197" s="132">
        <v>0</v>
      </c>
      <c r="C197" s="132">
        <v>0</v>
      </c>
      <c r="D197" s="132">
        <v>0</v>
      </c>
      <c r="E197" s="132">
        <v>0</v>
      </c>
      <c r="F197" s="132">
        <f t="shared" si="225"/>
        <v>0</v>
      </c>
      <c r="G197" s="132">
        <f t="shared" ref="G197" si="228">+C197+F197</f>
        <v>0</v>
      </c>
      <c r="H197" s="132">
        <v>0</v>
      </c>
      <c r="I197" s="132">
        <v>0</v>
      </c>
      <c r="J197" s="465"/>
      <c r="K197" s="132">
        <f t="shared" ref="K197" si="229">+J197-G197</f>
        <v>0</v>
      </c>
      <c r="L197" s="38" t="str">
        <f t="shared" si="214"/>
        <v>-</v>
      </c>
      <c r="M197" s="38" t="str">
        <f t="shared" si="214"/>
        <v>-</v>
      </c>
      <c r="N197" s="38" t="str">
        <f t="shared" si="167"/>
        <v>-</v>
      </c>
      <c r="O197" s="89" t="str">
        <f t="shared" si="168"/>
        <v>-</v>
      </c>
    </row>
    <row r="198" spans="1:18">
      <c r="A198" s="444" t="s">
        <v>647</v>
      </c>
      <c r="B198" s="442">
        <f>SUM(B199:B202)</f>
        <v>0</v>
      </c>
      <c r="C198" s="442">
        <f>SUM(C199:C202)</f>
        <v>0</v>
      </c>
      <c r="D198" s="442">
        <f>SUM(D199:D202)</f>
        <v>0</v>
      </c>
      <c r="E198" s="442">
        <f>SUM(E199:E202)</f>
        <v>0</v>
      </c>
      <c r="F198" s="442">
        <f t="shared" si="225"/>
        <v>0</v>
      </c>
      <c r="G198" s="442">
        <f t="shared" ref="G198:I198" si="230">SUM(G199:G202)</f>
        <v>0</v>
      </c>
      <c r="H198" s="442">
        <f t="shared" si="230"/>
        <v>428770183</v>
      </c>
      <c r="I198" s="413">
        <f t="shared" si="230"/>
        <v>137704231</v>
      </c>
      <c r="J198" s="442">
        <f>SUM(J199:J202)</f>
        <v>566474414</v>
      </c>
      <c r="K198" s="413">
        <f>+J198-G198</f>
        <v>566474414</v>
      </c>
      <c r="L198" s="435" t="str">
        <f t="shared" si="214"/>
        <v>-</v>
      </c>
      <c r="M198" s="435" t="str">
        <f t="shared" si="214"/>
        <v>-</v>
      </c>
      <c r="N198" s="435" t="str">
        <f t="shared" si="167"/>
        <v>-</v>
      </c>
      <c r="O198" s="436" t="str">
        <f t="shared" si="168"/>
        <v>-</v>
      </c>
    </row>
    <row r="199" spans="1:18">
      <c r="A199" s="85" t="s">
        <v>650</v>
      </c>
      <c r="B199" s="132">
        <v>0</v>
      </c>
      <c r="C199" s="132">
        <v>0</v>
      </c>
      <c r="D199" s="132">
        <v>0</v>
      </c>
      <c r="E199" s="132">
        <v>0</v>
      </c>
      <c r="F199" s="132">
        <f t="shared" si="225"/>
        <v>0</v>
      </c>
      <c r="G199" s="132">
        <f t="shared" ref="G199:G202" si="231">+C199+F199</f>
        <v>0</v>
      </c>
      <c r="H199" s="132">
        <v>91377162</v>
      </c>
      <c r="I199" s="132">
        <v>48191379</v>
      </c>
      <c r="J199" s="132">
        <f t="shared" ref="J199:J202" si="232">+H199+I199</f>
        <v>139568541</v>
      </c>
      <c r="K199" s="39">
        <f t="shared" ref="K199:K202" si="233">+J199-G199</f>
        <v>139568541</v>
      </c>
      <c r="L199" s="38" t="str">
        <f t="shared" si="214"/>
        <v>-</v>
      </c>
      <c r="M199" s="38" t="str">
        <f t="shared" si="214"/>
        <v>-</v>
      </c>
      <c r="N199" s="38" t="str">
        <f t="shared" si="167"/>
        <v>-</v>
      </c>
      <c r="O199" s="89" t="str">
        <f t="shared" si="168"/>
        <v>-</v>
      </c>
    </row>
    <row r="200" spans="1:18">
      <c r="A200" s="85" t="s">
        <v>651</v>
      </c>
      <c r="B200" s="132">
        <v>0</v>
      </c>
      <c r="C200" s="132">
        <v>0</v>
      </c>
      <c r="D200" s="132">
        <v>0</v>
      </c>
      <c r="E200" s="132">
        <v>0</v>
      </c>
      <c r="F200" s="132">
        <f t="shared" si="225"/>
        <v>0</v>
      </c>
      <c r="G200" s="132">
        <f t="shared" si="231"/>
        <v>0</v>
      </c>
      <c r="H200" s="132">
        <v>49779921</v>
      </c>
      <c r="I200" s="132">
        <v>13809752</v>
      </c>
      <c r="J200" s="132">
        <f t="shared" si="232"/>
        <v>63589673</v>
      </c>
      <c r="K200" s="39">
        <f t="shared" si="233"/>
        <v>63589673</v>
      </c>
      <c r="L200" s="38" t="str">
        <f t="shared" si="214"/>
        <v>-</v>
      </c>
      <c r="M200" s="38" t="str">
        <f t="shared" si="214"/>
        <v>-</v>
      </c>
      <c r="N200" s="38" t="str">
        <f t="shared" si="167"/>
        <v>-</v>
      </c>
      <c r="O200" s="89" t="str">
        <f t="shared" si="168"/>
        <v>-</v>
      </c>
    </row>
    <row r="201" spans="1:18">
      <c r="A201" s="85" t="s">
        <v>652</v>
      </c>
      <c r="B201" s="132">
        <v>0</v>
      </c>
      <c r="C201" s="132">
        <v>0</v>
      </c>
      <c r="D201" s="132">
        <v>0</v>
      </c>
      <c r="E201" s="132">
        <v>0</v>
      </c>
      <c r="F201" s="132">
        <f t="shared" si="225"/>
        <v>0</v>
      </c>
      <c r="G201" s="132">
        <f t="shared" si="231"/>
        <v>0</v>
      </c>
      <c r="H201" s="132">
        <v>19889000</v>
      </c>
      <c r="I201" s="132">
        <v>1944000</v>
      </c>
      <c r="J201" s="132">
        <f t="shared" si="232"/>
        <v>21833000</v>
      </c>
      <c r="K201" s="39">
        <f t="shared" si="233"/>
        <v>21833000</v>
      </c>
      <c r="L201" s="38" t="str">
        <f t="shared" si="214"/>
        <v>-</v>
      </c>
      <c r="M201" s="38" t="str">
        <f t="shared" si="214"/>
        <v>-</v>
      </c>
      <c r="N201" s="38" t="str">
        <f t="shared" si="167"/>
        <v>-</v>
      </c>
      <c r="O201" s="89" t="str">
        <f t="shared" si="168"/>
        <v>-</v>
      </c>
    </row>
    <row r="202" spans="1:18">
      <c r="A202" s="85" t="s">
        <v>653</v>
      </c>
      <c r="B202" s="132">
        <v>0</v>
      </c>
      <c r="C202" s="132">
        <v>0</v>
      </c>
      <c r="D202" s="132">
        <v>0</v>
      </c>
      <c r="E202" s="132">
        <v>0</v>
      </c>
      <c r="F202" s="132">
        <f t="shared" si="225"/>
        <v>0</v>
      </c>
      <c r="G202" s="132">
        <f t="shared" si="231"/>
        <v>0</v>
      </c>
      <c r="H202" s="132">
        <v>267724100</v>
      </c>
      <c r="I202" s="132">
        <v>73759100</v>
      </c>
      <c r="J202" s="132">
        <f t="shared" si="232"/>
        <v>341483200</v>
      </c>
      <c r="K202" s="39">
        <f t="shared" si="233"/>
        <v>341483200</v>
      </c>
      <c r="L202" s="38" t="str">
        <f t="shared" si="214"/>
        <v>-</v>
      </c>
      <c r="M202" s="38" t="str">
        <f t="shared" si="214"/>
        <v>-</v>
      </c>
      <c r="N202" s="38" t="str">
        <f t="shared" si="167"/>
        <v>-</v>
      </c>
      <c r="O202" s="89" t="str">
        <f t="shared" si="168"/>
        <v>-</v>
      </c>
      <c r="P202" s="4"/>
    </row>
    <row r="203" spans="1:18">
      <c r="A203" s="440" t="s">
        <v>655</v>
      </c>
      <c r="B203" s="442">
        <f t="shared" ref="B203:J203" si="234">B204+B211</f>
        <v>0</v>
      </c>
      <c r="C203" s="442">
        <f t="shared" si="234"/>
        <v>0</v>
      </c>
      <c r="D203" s="442">
        <f t="shared" si="234"/>
        <v>0</v>
      </c>
      <c r="E203" s="442">
        <f t="shared" si="234"/>
        <v>0</v>
      </c>
      <c r="F203" s="442">
        <f t="shared" si="225"/>
        <v>0</v>
      </c>
      <c r="G203" s="442">
        <f t="shared" si="234"/>
        <v>0</v>
      </c>
      <c r="H203" s="442">
        <f t="shared" si="234"/>
        <v>1773598478</v>
      </c>
      <c r="I203" s="442">
        <f t="shared" si="234"/>
        <v>525890805</v>
      </c>
      <c r="J203" s="442">
        <f t="shared" si="234"/>
        <v>2299489283</v>
      </c>
      <c r="K203" s="413">
        <f>+J203-G203</f>
        <v>2299489283</v>
      </c>
      <c r="L203" s="435" t="str">
        <f t="shared" si="214"/>
        <v>-</v>
      </c>
      <c r="M203" s="435" t="str">
        <f t="shared" si="214"/>
        <v>-</v>
      </c>
      <c r="N203" s="435" t="str">
        <f t="shared" si="167"/>
        <v>-</v>
      </c>
      <c r="O203" s="436" t="str">
        <f t="shared" si="168"/>
        <v>-</v>
      </c>
      <c r="P203" s="161"/>
      <c r="Q203" s="161"/>
      <c r="R203" s="161"/>
    </row>
    <row r="204" spans="1:18">
      <c r="A204" s="441" t="s">
        <v>656</v>
      </c>
      <c r="B204" s="442">
        <f t="shared" ref="B204:J204" si="235">B205+B207+B209</f>
        <v>0</v>
      </c>
      <c r="C204" s="442">
        <f t="shared" si="235"/>
        <v>0</v>
      </c>
      <c r="D204" s="442">
        <f t="shared" si="235"/>
        <v>0</v>
      </c>
      <c r="E204" s="442">
        <f t="shared" si="235"/>
        <v>0</v>
      </c>
      <c r="F204" s="442">
        <f t="shared" si="225"/>
        <v>0</v>
      </c>
      <c r="G204" s="442">
        <f t="shared" si="235"/>
        <v>0</v>
      </c>
      <c r="H204" s="442">
        <f t="shared" si="235"/>
        <v>87602500</v>
      </c>
      <c r="I204" s="442">
        <f t="shared" si="235"/>
        <v>95710000</v>
      </c>
      <c r="J204" s="442">
        <f t="shared" si="235"/>
        <v>183312500</v>
      </c>
      <c r="K204" s="413">
        <f>+J204-G204</f>
        <v>183312500</v>
      </c>
      <c r="L204" s="435" t="str">
        <f t="shared" si="214"/>
        <v>-</v>
      </c>
      <c r="M204" s="435" t="str">
        <f t="shared" si="214"/>
        <v>-</v>
      </c>
      <c r="N204" s="435" t="str">
        <f t="shared" si="167"/>
        <v>-</v>
      </c>
      <c r="O204" s="436" t="str">
        <f t="shared" si="168"/>
        <v>-</v>
      </c>
    </row>
    <row r="205" spans="1:18">
      <c r="A205" s="443" t="s">
        <v>657</v>
      </c>
      <c r="B205" s="442">
        <f t="shared" ref="B205:J205" si="236">SUM(B206)</f>
        <v>0</v>
      </c>
      <c r="C205" s="442">
        <f t="shared" si="236"/>
        <v>0</v>
      </c>
      <c r="D205" s="442">
        <f t="shared" si="236"/>
        <v>0</v>
      </c>
      <c r="E205" s="442">
        <f t="shared" si="236"/>
        <v>0</v>
      </c>
      <c r="F205" s="442">
        <f t="shared" si="225"/>
        <v>0</v>
      </c>
      <c r="G205" s="442">
        <f t="shared" si="236"/>
        <v>0</v>
      </c>
      <c r="H205" s="442">
        <f t="shared" si="236"/>
        <v>0</v>
      </c>
      <c r="I205" s="442">
        <f t="shared" si="236"/>
        <v>0</v>
      </c>
      <c r="J205" s="442">
        <f t="shared" si="236"/>
        <v>0</v>
      </c>
      <c r="K205" s="442">
        <f>+J205-G205</f>
        <v>0</v>
      </c>
      <c r="L205" s="435" t="str">
        <f t="shared" si="214"/>
        <v>-</v>
      </c>
      <c r="M205" s="435" t="str">
        <f t="shared" si="214"/>
        <v>-</v>
      </c>
      <c r="N205" s="435" t="str">
        <f t="shared" si="167"/>
        <v>-</v>
      </c>
      <c r="O205" s="436" t="str">
        <f t="shared" si="168"/>
        <v>-</v>
      </c>
    </row>
    <row r="206" spans="1:18">
      <c r="A206" s="466" t="s">
        <v>658</v>
      </c>
      <c r="B206" s="132">
        <v>0</v>
      </c>
      <c r="C206" s="132">
        <v>0</v>
      </c>
      <c r="D206" s="132">
        <v>0</v>
      </c>
      <c r="E206" s="132">
        <v>0</v>
      </c>
      <c r="F206" s="132">
        <f t="shared" si="225"/>
        <v>0</v>
      </c>
      <c r="G206" s="132">
        <f t="shared" ref="G206" si="237">+C206+F206</f>
        <v>0</v>
      </c>
      <c r="H206" s="132">
        <v>0</v>
      </c>
      <c r="I206" s="132">
        <v>0</v>
      </c>
      <c r="J206" s="132">
        <f t="shared" ref="J206" si="238">+H206+I206</f>
        <v>0</v>
      </c>
      <c r="K206" s="132">
        <f t="shared" ref="K206" si="239">+J206-G206</f>
        <v>0</v>
      </c>
      <c r="L206" s="38" t="str">
        <f t="shared" si="214"/>
        <v>-</v>
      </c>
      <c r="M206" s="38" t="str">
        <f t="shared" si="214"/>
        <v>-</v>
      </c>
      <c r="N206" s="38" t="str">
        <f t="shared" si="167"/>
        <v>-</v>
      </c>
      <c r="O206" s="89" t="str">
        <f t="shared" si="168"/>
        <v>-</v>
      </c>
    </row>
    <row r="207" spans="1:18">
      <c r="A207" s="444" t="s">
        <v>659</v>
      </c>
      <c r="B207" s="442">
        <f t="shared" ref="B207:J207" si="240">SUM(B208)</f>
        <v>0</v>
      </c>
      <c r="C207" s="442">
        <f t="shared" si="240"/>
        <v>0</v>
      </c>
      <c r="D207" s="442">
        <f t="shared" si="240"/>
        <v>0</v>
      </c>
      <c r="E207" s="442">
        <f t="shared" si="240"/>
        <v>0</v>
      </c>
      <c r="F207" s="442">
        <f t="shared" si="225"/>
        <v>0</v>
      </c>
      <c r="G207" s="442">
        <f t="shared" si="240"/>
        <v>0</v>
      </c>
      <c r="H207" s="442">
        <f t="shared" si="240"/>
        <v>87602500</v>
      </c>
      <c r="I207" s="442">
        <f t="shared" si="240"/>
        <v>95710000</v>
      </c>
      <c r="J207" s="442">
        <f t="shared" si="240"/>
        <v>183312500</v>
      </c>
      <c r="K207" s="413">
        <f>+J207-G207</f>
        <v>183312500</v>
      </c>
      <c r="L207" s="435" t="str">
        <f t="shared" si="214"/>
        <v>-</v>
      </c>
      <c r="M207" s="435" t="str">
        <f t="shared" si="214"/>
        <v>-</v>
      </c>
      <c r="N207" s="435" t="str">
        <f t="shared" si="167"/>
        <v>-</v>
      </c>
      <c r="O207" s="436" t="str">
        <f t="shared" si="168"/>
        <v>-</v>
      </c>
    </row>
    <row r="208" spans="1:18">
      <c r="A208" s="466" t="s">
        <v>660</v>
      </c>
      <c r="B208" s="132">
        <v>0</v>
      </c>
      <c r="C208" s="132">
        <v>0</v>
      </c>
      <c r="D208" s="132">
        <v>0</v>
      </c>
      <c r="E208" s="132">
        <v>0</v>
      </c>
      <c r="F208" s="132">
        <f t="shared" si="225"/>
        <v>0</v>
      </c>
      <c r="G208" s="465">
        <f t="shared" ref="G208" si="241">+C208+F208</f>
        <v>0</v>
      </c>
      <c r="H208" s="132">
        <v>87602500</v>
      </c>
      <c r="I208" s="132">
        <v>95710000</v>
      </c>
      <c r="J208" s="465">
        <f t="shared" ref="J208:K208" si="242">+H208+I208</f>
        <v>183312500</v>
      </c>
      <c r="K208" s="465">
        <f t="shared" si="242"/>
        <v>279022500</v>
      </c>
      <c r="L208" s="448" t="str">
        <f t="shared" si="214"/>
        <v>-</v>
      </c>
      <c r="M208" s="448" t="str">
        <f t="shared" si="214"/>
        <v>-</v>
      </c>
      <c r="N208" s="448" t="str">
        <f t="shared" si="167"/>
        <v>-</v>
      </c>
      <c r="O208" s="449" t="str">
        <f t="shared" si="168"/>
        <v>-</v>
      </c>
    </row>
    <row r="209" spans="1:16">
      <c r="A209" s="444" t="s">
        <v>661</v>
      </c>
      <c r="B209" s="442">
        <f t="shared" ref="B209:K209" si="243">SUM(B210)</f>
        <v>0</v>
      </c>
      <c r="C209" s="442">
        <f t="shared" si="243"/>
        <v>0</v>
      </c>
      <c r="D209" s="442">
        <f t="shared" si="243"/>
        <v>0</v>
      </c>
      <c r="E209" s="442">
        <f t="shared" si="243"/>
        <v>0</v>
      </c>
      <c r="F209" s="442">
        <f t="shared" si="225"/>
        <v>0</v>
      </c>
      <c r="G209" s="442">
        <f t="shared" si="243"/>
        <v>0</v>
      </c>
      <c r="H209" s="442">
        <f t="shared" si="243"/>
        <v>0</v>
      </c>
      <c r="I209" s="442">
        <f t="shared" si="243"/>
        <v>0</v>
      </c>
      <c r="J209" s="442">
        <f t="shared" si="243"/>
        <v>0</v>
      </c>
      <c r="K209" s="442">
        <f t="shared" si="243"/>
        <v>0</v>
      </c>
      <c r="L209" s="435" t="str">
        <f t="shared" si="214"/>
        <v>-</v>
      </c>
      <c r="M209" s="435" t="str">
        <f t="shared" si="214"/>
        <v>-</v>
      </c>
      <c r="N209" s="435" t="str">
        <f t="shared" si="167"/>
        <v>-</v>
      </c>
      <c r="O209" s="436" t="str">
        <f t="shared" si="168"/>
        <v>-</v>
      </c>
    </row>
    <row r="210" spans="1:16">
      <c r="A210" s="466" t="s">
        <v>662</v>
      </c>
      <c r="B210" s="132">
        <v>0</v>
      </c>
      <c r="C210" s="132">
        <v>0</v>
      </c>
      <c r="D210" s="132">
        <v>0</v>
      </c>
      <c r="E210" s="132"/>
      <c r="F210" s="132">
        <v>0</v>
      </c>
      <c r="G210" s="132">
        <f t="shared" ref="G210" si="244">+C210+F210</f>
        <v>0</v>
      </c>
      <c r="H210" s="132">
        <v>0</v>
      </c>
      <c r="I210" s="132">
        <v>0</v>
      </c>
      <c r="J210" s="132">
        <f t="shared" ref="J210" si="245">+H210+I210</f>
        <v>0</v>
      </c>
      <c r="K210" s="132">
        <f t="shared" ref="K210" si="246">+J210-G210</f>
        <v>0</v>
      </c>
      <c r="L210" s="38" t="str">
        <f t="shared" si="214"/>
        <v>-</v>
      </c>
      <c r="M210" s="38" t="str">
        <f t="shared" si="214"/>
        <v>-</v>
      </c>
      <c r="N210" s="38" t="str">
        <f t="shared" si="167"/>
        <v>-</v>
      </c>
      <c r="O210" s="89" t="str">
        <f t="shared" si="168"/>
        <v>-</v>
      </c>
    </row>
    <row r="211" spans="1:16">
      <c r="A211" s="441" t="s">
        <v>663</v>
      </c>
      <c r="B211" s="442">
        <f>B212+B214+B216+B223+B225+B227+B229+B231+B233+B235+B237+B239+B241+B243+B245+B247+B249+B252+B254+B258+B260+B262+B264+B266+B268+B270+B272+B274</f>
        <v>0</v>
      </c>
      <c r="C211" s="442">
        <f>C212+C214+C216+C223+C225+C227+C229+C231+C233+C235+C237+C239+C241+C243+C245+C247+C249+C252+C254+C258+C260+C262+C264+C266+C268+C270+C272+C274</f>
        <v>0</v>
      </c>
      <c r="D211" s="442">
        <f>D212+D214+D216+D223+D225+D227+D229+D231+D233+D235+D237+D239+D241+D243+D245+D247+D249+D252+D254+D258+D260+D262+D264+D266+D268+D270+D272+D274</f>
        <v>0</v>
      </c>
      <c r="E211" s="442">
        <f>E212+E214+E216+E223+E225+E227+E229+E231+E233+E235+E237+E239+E241+E243+E245+E247+E249+E252+E254+E258+E260+E262+E264+E266+E268+E270+E272+E274</f>
        <v>0</v>
      </c>
      <c r="F211" s="442">
        <f t="shared" ref="F211:F274" si="247">+D211+E211</f>
        <v>0</v>
      </c>
      <c r="G211" s="442">
        <f>G212+G214+G216+G223+G225+G227+G229+G231+G233+G235+G237+G239+G241+G243+G245+G247+G249+G252+G254+G258+G260+G262+G264+G266+G268+G270+G272+G274</f>
        <v>0</v>
      </c>
      <c r="H211" s="442">
        <f>H212+H214+H216+H223+H225+H227+H229+H231+H233+H235+H237+H239+H241+H243+H245+H247+H249+H252+H254+H258+H260+H262+H264+H266+H268+H270+H272+H274</f>
        <v>1685995978</v>
      </c>
      <c r="I211" s="442">
        <f>I212+I214+I216+I223+I225+I227+I229+I231+I233+I235+I237+I239+I241+I243+I245+I247+I249+I252+I254+I258+I260+I262+I264+I266+I268+I270+I272+I274</f>
        <v>430180805</v>
      </c>
      <c r="J211" s="442">
        <f>J212+J214+J216+J223+J225+J227+J229+J231+J233+J235+J237+J239+J241+J243+J245+J247+J249+J252+J254+J258+J260+J262+J264+J266+J268+J270+J272+J274</f>
        <v>2116176783</v>
      </c>
      <c r="K211" s="413">
        <f>+J211-G211</f>
        <v>2116176783</v>
      </c>
      <c r="L211" s="435" t="str">
        <f t="shared" si="214"/>
        <v>-</v>
      </c>
      <c r="M211" s="435" t="str">
        <f t="shared" si="214"/>
        <v>-</v>
      </c>
      <c r="N211" s="435" t="str">
        <f t="shared" si="167"/>
        <v>-</v>
      </c>
      <c r="O211" s="436" t="str">
        <f t="shared" si="168"/>
        <v>-</v>
      </c>
    </row>
    <row r="212" spans="1:16">
      <c r="A212" s="443" t="s">
        <v>664</v>
      </c>
      <c r="B212" s="442">
        <f t="shared" ref="B212:J212" si="248">SUM(B213:B213)</f>
        <v>0</v>
      </c>
      <c r="C212" s="442">
        <f t="shared" si="248"/>
        <v>0</v>
      </c>
      <c r="D212" s="442">
        <f t="shared" si="248"/>
        <v>0</v>
      </c>
      <c r="E212" s="442">
        <f t="shared" si="248"/>
        <v>0</v>
      </c>
      <c r="F212" s="442">
        <f t="shared" si="247"/>
        <v>0</v>
      </c>
      <c r="G212" s="442">
        <f t="shared" si="248"/>
        <v>0</v>
      </c>
      <c r="H212" s="442">
        <f t="shared" si="248"/>
        <v>0</v>
      </c>
      <c r="I212" s="442">
        <f t="shared" si="248"/>
        <v>0</v>
      </c>
      <c r="J212" s="442">
        <f t="shared" si="248"/>
        <v>0</v>
      </c>
      <c r="K212" s="442">
        <f>+J212-G212</f>
        <v>0</v>
      </c>
      <c r="L212" s="435" t="str">
        <f t="shared" si="214"/>
        <v>-</v>
      </c>
      <c r="M212" s="435" t="str">
        <f t="shared" si="214"/>
        <v>-</v>
      </c>
      <c r="N212" s="435" t="str">
        <f t="shared" si="167"/>
        <v>-</v>
      </c>
      <c r="O212" s="436" t="str">
        <f t="shared" si="168"/>
        <v>-</v>
      </c>
    </row>
    <row r="213" spans="1:16">
      <c r="A213" s="467" t="s">
        <v>665</v>
      </c>
      <c r="B213" s="132">
        <v>0</v>
      </c>
      <c r="C213" s="132">
        <v>0</v>
      </c>
      <c r="D213" s="132">
        <v>0</v>
      </c>
      <c r="E213" s="132">
        <v>0</v>
      </c>
      <c r="F213" s="132">
        <f t="shared" si="247"/>
        <v>0</v>
      </c>
      <c r="G213" s="132">
        <f t="shared" ref="G213" si="249">+C213+F213</f>
        <v>0</v>
      </c>
      <c r="H213" s="132">
        <v>0</v>
      </c>
      <c r="I213" s="132">
        <v>0</v>
      </c>
      <c r="J213" s="132">
        <f t="shared" ref="J213" si="250">+H213+I213</f>
        <v>0</v>
      </c>
      <c r="K213" s="132">
        <f t="shared" ref="K213" si="251">+J213-G213</f>
        <v>0</v>
      </c>
      <c r="L213" s="38" t="str">
        <f t="shared" si="214"/>
        <v>-</v>
      </c>
      <c r="M213" s="38" t="str">
        <f t="shared" si="214"/>
        <v>-</v>
      </c>
      <c r="N213" s="38" t="str">
        <f t="shared" si="167"/>
        <v>-</v>
      </c>
      <c r="O213" s="89" t="str">
        <f t="shared" si="168"/>
        <v>-</v>
      </c>
    </row>
    <row r="214" spans="1:16">
      <c r="A214" s="443" t="s">
        <v>673</v>
      </c>
      <c r="B214" s="442">
        <f t="shared" ref="B214:K214" si="252">SUM(B215:B215)</f>
        <v>0</v>
      </c>
      <c r="C214" s="442">
        <f t="shared" si="252"/>
        <v>0</v>
      </c>
      <c r="D214" s="442">
        <f t="shared" si="252"/>
        <v>0</v>
      </c>
      <c r="E214" s="442">
        <f t="shared" si="252"/>
        <v>0</v>
      </c>
      <c r="F214" s="442">
        <f t="shared" si="247"/>
        <v>0</v>
      </c>
      <c r="G214" s="442">
        <f t="shared" si="252"/>
        <v>0</v>
      </c>
      <c r="H214" s="442">
        <f t="shared" si="252"/>
        <v>0</v>
      </c>
      <c r="I214" s="442">
        <f t="shared" si="252"/>
        <v>0</v>
      </c>
      <c r="J214" s="442">
        <f t="shared" si="252"/>
        <v>0</v>
      </c>
      <c r="K214" s="442">
        <f t="shared" si="252"/>
        <v>0</v>
      </c>
      <c r="L214" s="435" t="str">
        <f t="shared" si="214"/>
        <v>-</v>
      </c>
      <c r="M214" s="435" t="str">
        <f t="shared" si="214"/>
        <v>-</v>
      </c>
      <c r="N214" s="435" t="str">
        <f t="shared" si="167"/>
        <v>-</v>
      </c>
      <c r="O214" s="436" t="str">
        <f t="shared" si="168"/>
        <v>-</v>
      </c>
    </row>
    <row r="215" spans="1:16">
      <c r="A215" s="467" t="s">
        <v>674</v>
      </c>
      <c r="B215" s="132">
        <v>0</v>
      </c>
      <c r="C215" s="132">
        <v>0</v>
      </c>
      <c r="D215" s="132">
        <v>0</v>
      </c>
      <c r="E215" s="132">
        <v>0</v>
      </c>
      <c r="F215" s="132">
        <f t="shared" si="247"/>
        <v>0</v>
      </c>
      <c r="G215" s="132">
        <f t="shared" ref="G215" si="253">+C215+F215</f>
        <v>0</v>
      </c>
      <c r="H215" s="132">
        <v>0</v>
      </c>
      <c r="I215" s="132">
        <v>0</v>
      </c>
      <c r="J215" s="132">
        <f t="shared" ref="J215:K215" si="254">+H215+I215</f>
        <v>0</v>
      </c>
      <c r="K215" s="132">
        <f t="shared" si="254"/>
        <v>0</v>
      </c>
      <c r="L215" s="38" t="str">
        <f t="shared" si="214"/>
        <v>-</v>
      </c>
      <c r="M215" s="38" t="str">
        <f t="shared" si="214"/>
        <v>-</v>
      </c>
      <c r="N215" s="38" t="str">
        <f t="shared" si="167"/>
        <v>-</v>
      </c>
      <c r="O215" s="89" t="str">
        <f t="shared" si="168"/>
        <v>-</v>
      </c>
    </row>
    <row r="216" spans="1:16">
      <c r="A216" s="443" t="s">
        <v>677</v>
      </c>
      <c r="B216" s="442">
        <f>SUM(B217:B222)</f>
        <v>0</v>
      </c>
      <c r="C216" s="442">
        <f>SUM(C217:C222)</f>
        <v>0</v>
      </c>
      <c r="D216" s="442">
        <f>SUM(D217:D222)</f>
        <v>0</v>
      </c>
      <c r="E216" s="442">
        <f>SUM(E217:E222)</f>
        <v>0</v>
      </c>
      <c r="F216" s="442">
        <f t="shared" si="247"/>
        <v>0</v>
      </c>
      <c r="G216" s="442">
        <f>SUM(G217:G222)</f>
        <v>0</v>
      </c>
      <c r="H216" s="442">
        <f>SUM(H217:H222)</f>
        <v>1540995978</v>
      </c>
      <c r="I216" s="442">
        <f>SUM(I217:I222)</f>
        <v>430180805</v>
      </c>
      <c r="J216" s="442">
        <f>SUM(J217:J222)</f>
        <v>1971176783</v>
      </c>
      <c r="K216" s="413">
        <f>+J216-G216</f>
        <v>1971176783</v>
      </c>
      <c r="L216" s="435" t="str">
        <f t="shared" si="214"/>
        <v>-</v>
      </c>
      <c r="M216" s="435" t="str">
        <f t="shared" si="214"/>
        <v>-</v>
      </c>
      <c r="N216" s="435" t="str">
        <f t="shared" ref="N216:N275" si="255">IF(OR(J216=0,G216=0),"-",IF(OR(J216&lt;0,G216&lt;0),(J216/G216),IF(OR(J216&gt;0,G216&gt;0),(J216/G216))))</f>
        <v>-</v>
      </c>
      <c r="O216" s="436" t="str">
        <f t="shared" ref="O216:O275" si="256">IF(OR(J216=0,B216=0),"-",IF(OR(J216&lt;0,B216&lt;0),(J216/B216),IF(OR(J216&gt;0,B216&gt;0),(J216/B216))))</f>
        <v>-</v>
      </c>
      <c r="P216" s="215"/>
    </row>
    <row r="217" spans="1:16">
      <c r="A217" s="467" t="s">
        <v>678</v>
      </c>
      <c r="B217" s="132">
        <v>0</v>
      </c>
      <c r="C217" s="132">
        <v>0</v>
      </c>
      <c r="D217" s="132">
        <v>0</v>
      </c>
      <c r="E217" s="132">
        <v>0</v>
      </c>
      <c r="F217" s="132">
        <f t="shared" si="247"/>
        <v>0</v>
      </c>
      <c r="G217" s="132">
        <f t="shared" ref="G217:G222" si="257">+C217+F217</f>
        <v>0</v>
      </c>
      <c r="H217" s="132">
        <v>648000000</v>
      </c>
      <c r="I217" s="132">
        <v>162000000</v>
      </c>
      <c r="J217" s="132">
        <f t="shared" ref="J217:J222" si="258">+H217+I217</f>
        <v>810000000</v>
      </c>
      <c r="K217" s="39">
        <f t="shared" ref="K217:K222" si="259">+J217-G217</f>
        <v>810000000</v>
      </c>
      <c r="L217" s="38" t="str">
        <f t="shared" si="214"/>
        <v>-</v>
      </c>
      <c r="M217" s="38" t="str">
        <f t="shared" si="214"/>
        <v>-</v>
      </c>
      <c r="N217" s="38" t="str">
        <f t="shared" si="255"/>
        <v>-</v>
      </c>
      <c r="O217" s="89" t="str">
        <f t="shared" si="256"/>
        <v>-</v>
      </c>
      <c r="P217" s="4"/>
    </row>
    <row r="218" spans="1:16">
      <c r="A218" s="92" t="s">
        <v>679</v>
      </c>
      <c r="B218" s="132">
        <v>0</v>
      </c>
      <c r="C218" s="132">
        <v>0</v>
      </c>
      <c r="D218" s="132">
        <v>0</v>
      </c>
      <c r="E218" s="132">
        <v>0</v>
      </c>
      <c r="F218" s="132">
        <f t="shared" si="247"/>
        <v>0</v>
      </c>
      <c r="G218" s="132">
        <f t="shared" si="257"/>
        <v>0</v>
      </c>
      <c r="H218" s="132">
        <v>354606336</v>
      </c>
      <c r="I218" s="132">
        <v>49229613</v>
      </c>
      <c r="J218" s="132">
        <f t="shared" si="258"/>
        <v>403835949</v>
      </c>
      <c r="K218" s="39">
        <f t="shared" si="259"/>
        <v>403835949</v>
      </c>
      <c r="L218" s="38" t="str">
        <f t="shared" si="214"/>
        <v>-</v>
      </c>
      <c r="M218" s="38" t="str">
        <f t="shared" si="214"/>
        <v>-</v>
      </c>
      <c r="N218" s="38" t="str">
        <f t="shared" si="255"/>
        <v>-</v>
      </c>
      <c r="O218" s="89" t="str">
        <f t="shared" si="256"/>
        <v>-</v>
      </c>
    </row>
    <row r="219" spans="1:16">
      <c r="A219" s="92" t="s">
        <v>680</v>
      </c>
      <c r="B219" s="132">
        <v>0</v>
      </c>
      <c r="C219" s="132">
        <v>0</v>
      </c>
      <c r="D219" s="132">
        <v>0</v>
      </c>
      <c r="E219" s="132">
        <v>0</v>
      </c>
      <c r="F219" s="132">
        <f t="shared" si="247"/>
        <v>0</v>
      </c>
      <c r="G219" s="132">
        <f t="shared" si="257"/>
        <v>0</v>
      </c>
      <c r="H219" s="132">
        <v>217564142</v>
      </c>
      <c r="I219" s="132">
        <v>114857618</v>
      </c>
      <c r="J219" s="132">
        <f t="shared" si="258"/>
        <v>332421760</v>
      </c>
      <c r="K219" s="39">
        <f t="shared" si="259"/>
        <v>332421760</v>
      </c>
      <c r="L219" s="38" t="str">
        <f t="shared" si="214"/>
        <v>-</v>
      </c>
      <c r="M219" s="38" t="str">
        <f t="shared" si="214"/>
        <v>-</v>
      </c>
      <c r="N219" s="38" t="str">
        <f t="shared" si="255"/>
        <v>-</v>
      </c>
      <c r="O219" s="89" t="str">
        <f t="shared" si="256"/>
        <v>-</v>
      </c>
    </row>
    <row r="220" spans="1:16">
      <c r="A220" s="92" t="s">
        <v>681</v>
      </c>
      <c r="B220" s="132">
        <v>0</v>
      </c>
      <c r="C220" s="132">
        <v>0</v>
      </c>
      <c r="D220" s="132">
        <v>0</v>
      </c>
      <c r="E220" s="132">
        <v>0</v>
      </c>
      <c r="F220" s="132">
        <f t="shared" si="247"/>
        <v>0</v>
      </c>
      <c r="G220" s="132">
        <f t="shared" si="257"/>
        <v>0</v>
      </c>
      <c r="H220" s="132">
        <v>230400000</v>
      </c>
      <c r="I220" s="132">
        <v>84600000</v>
      </c>
      <c r="J220" s="132">
        <f t="shared" si="258"/>
        <v>315000000</v>
      </c>
      <c r="K220" s="39">
        <f t="shared" si="259"/>
        <v>315000000</v>
      </c>
      <c r="L220" s="38" t="str">
        <f t="shared" si="214"/>
        <v>-</v>
      </c>
      <c r="M220" s="38" t="str">
        <f t="shared" si="214"/>
        <v>-</v>
      </c>
      <c r="N220" s="38" t="str">
        <f t="shared" si="255"/>
        <v>-</v>
      </c>
      <c r="O220" s="89" t="str">
        <f t="shared" si="256"/>
        <v>-</v>
      </c>
    </row>
    <row r="221" spans="1:16">
      <c r="A221" s="92" t="s">
        <v>682</v>
      </c>
      <c r="B221" s="132">
        <v>0</v>
      </c>
      <c r="C221" s="132">
        <v>0</v>
      </c>
      <c r="D221" s="132">
        <v>0</v>
      </c>
      <c r="E221" s="132">
        <v>0</v>
      </c>
      <c r="F221" s="132">
        <f t="shared" si="247"/>
        <v>0</v>
      </c>
      <c r="G221" s="132">
        <f t="shared" si="257"/>
        <v>0</v>
      </c>
      <c r="H221" s="132">
        <v>51280000</v>
      </c>
      <c r="I221" s="132">
        <v>-4430000</v>
      </c>
      <c r="J221" s="132">
        <f t="shared" si="258"/>
        <v>46850000</v>
      </c>
      <c r="K221" s="39">
        <f t="shared" si="259"/>
        <v>46850000</v>
      </c>
      <c r="L221" s="38" t="str">
        <f t="shared" si="214"/>
        <v>-</v>
      </c>
      <c r="M221" s="38" t="str">
        <f t="shared" si="214"/>
        <v>-</v>
      </c>
      <c r="N221" s="38" t="str">
        <f t="shared" si="255"/>
        <v>-</v>
      </c>
      <c r="O221" s="89" t="str">
        <f t="shared" si="256"/>
        <v>-</v>
      </c>
    </row>
    <row r="222" spans="1:16">
      <c r="A222" s="92" t="s">
        <v>683</v>
      </c>
      <c r="B222" s="132">
        <v>0</v>
      </c>
      <c r="C222" s="132">
        <v>0</v>
      </c>
      <c r="D222" s="132">
        <v>0</v>
      </c>
      <c r="E222" s="132">
        <v>0</v>
      </c>
      <c r="F222" s="132">
        <f t="shared" si="247"/>
        <v>0</v>
      </c>
      <c r="G222" s="132">
        <f t="shared" si="257"/>
        <v>0</v>
      </c>
      <c r="H222" s="132">
        <v>39145500</v>
      </c>
      <c r="I222" s="132">
        <v>23923574</v>
      </c>
      <c r="J222" s="132">
        <f t="shared" si="258"/>
        <v>63069074</v>
      </c>
      <c r="K222" s="39">
        <f t="shared" si="259"/>
        <v>63069074</v>
      </c>
      <c r="L222" s="38" t="str">
        <f t="shared" si="214"/>
        <v>-</v>
      </c>
      <c r="M222" s="38" t="str">
        <f t="shared" si="214"/>
        <v>-</v>
      </c>
      <c r="N222" s="38" t="str">
        <f t="shared" si="255"/>
        <v>-</v>
      </c>
      <c r="O222" s="89" t="str">
        <f t="shared" si="256"/>
        <v>-</v>
      </c>
    </row>
    <row r="223" spans="1:16">
      <c r="A223" s="443" t="s">
        <v>688</v>
      </c>
      <c r="B223" s="442">
        <f t="shared" ref="B223:J223" si="260">SUM(B224:B224)</f>
        <v>0</v>
      </c>
      <c r="C223" s="442">
        <f t="shared" si="260"/>
        <v>0</v>
      </c>
      <c r="D223" s="442">
        <v>0</v>
      </c>
      <c r="E223" s="442">
        <f t="shared" si="260"/>
        <v>0</v>
      </c>
      <c r="F223" s="442">
        <f t="shared" si="247"/>
        <v>0</v>
      </c>
      <c r="G223" s="442">
        <f t="shared" si="260"/>
        <v>0</v>
      </c>
      <c r="H223" s="442">
        <f t="shared" si="260"/>
        <v>0</v>
      </c>
      <c r="I223" s="442">
        <f t="shared" si="260"/>
        <v>0</v>
      </c>
      <c r="J223" s="442">
        <f t="shared" si="260"/>
        <v>0</v>
      </c>
      <c r="K223" s="442">
        <f>+J223-G223</f>
        <v>0</v>
      </c>
      <c r="L223" s="435" t="str">
        <f t="shared" si="214"/>
        <v>-</v>
      </c>
      <c r="M223" s="435" t="str">
        <f t="shared" si="214"/>
        <v>-</v>
      </c>
      <c r="N223" s="435" t="str">
        <f t="shared" si="255"/>
        <v>-</v>
      </c>
      <c r="O223" s="436" t="str">
        <f t="shared" si="256"/>
        <v>-</v>
      </c>
    </row>
    <row r="224" spans="1:16">
      <c r="A224" s="467" t="s">
        <v>689</v>
      </c>
      <c r="B224" s="132">
        <v>0</v>
      </c>
      <c r="C224" s="132">
        <v>0</v>
      </c>
      <c r="D224" s="132">
        <v>0</v>
      </c>
      <c r="E224" s="132">
        <v>0</v>
      </c>
      <c r="F224" s="132">
        <f t="shared" si="247"/>
        <v>0</v>
      </c>
      <c r="G224" s="132">
        <f t="shared" ref="G224" si="261">+C224+F224</f>
        <v>0</v>
      </c>
      <c r="H224" s="132">
        <v>0</v>
      </c>
      <c r="I224" s="132">
        <v>0</v>
      </c>
      <c r="J224" s="132">
        <f t="shared" ref="J224:K224" si="262">+H224+I224</f>
        <v>0</v>
      </c>
      <c r="K224" s="132">
        <f t="shared" si="262"/>
        <v>0</v>
      </c>
      <c r="L224" s="38" t="str">
        <f t="shared" si="214"/>
        <v>-</v>
      </c>
      <c r="M224" s="38" t="str">
        <f t="shared" si="214"/>
        <v>-</v>
      </c>
      <c r="N224" s="38" t="str">
        <f t="shared" si="255"/>
        <v>-</v>
      </c>
      <c r="O224" s="89" t="str">
        <f t="shared" si="256"/>
        <v>-</v>
      </c>
    </row>
    <row r="225" spans="1:15">
      <c r="A225" s="443" t="s">
        <v>697</v>
      </c>
      <c r="B225" s="442">
        <f t="shared" ref="B225:J225" si="263">SUM(B226:B226)</f>
        <v>0</v>
      </c>
      <c r="C225" s="442">
        <f t="shared" si="263"/>
        <v>0</v>
      </c>
      <c r="D225" s="442">
        <f t="shared" si="263"/>
        <v>0</v>
      </c>
      <c r="E225" s="442">
        <f t="shared" si="263"/>
        <v>0</v>
      </c>
      <c r="F225" s="442">
        <f t="shared" si="247"/>
        <v>0</v>
      </c>
      <c r="G225" s="442">
        <f t="shared" si="263"/>
        <v>0</v>
      </c>
      <c r="H225" s="442">
        <f t="shared" si="263"/>
        <v>0</v>
      </c>
      <c r="I225" s="442">
        <f t="shared" si="263"/>
        <v>0</v>
      </c>
      <c r="J225" s="442">
        <f t="shared" si="263"/>
        <v>0</v>
      </c>
      <c r="K225" s="442">
        <f>+J225-G225</f>
        <v>0</v>
      </c>
      <c r="L225" s="435" t="str">
        <f t="shared" si="214"/>
        <v>-</v>
      </c>
      <c r="M225" s="435" t="str">
        <f t="shared" si="214"/>
        <v>-</v>
      </c>
      <c r="N225" s="435" t="str">
        <f t="shared" si="255"/>
        <v>-</v>
      </c>
      <c r="O225" s="436" t="str">
        <f t="shared" si="256"/>
        <v>-</v>
      </c>
    </row>
    <row r="226" spans="1:15">
      <c r="A226" s="467" t="s">
        <v>698</v>
      </c>
      <c r="B226" s="132">
        <v>0</v>
      </c>
      <c r="C226" s="132">
        <v>0</v>
      </c>
      <c r="D226" s="132">
        <v>0</v>
      </c>
      <c r="E226" s="132">
        <v>0</v>
      </c>
      <c r="F226" s="132">
        <f t="shared" si="247"/>
        <v>0</v>
      </c>
      <c r="G226" s="132">
        <f t="shared" ref="G226" si="264">+C226+F226</f>
        <v>0</v>
      </c>
      <c r="H226" s="132">
        <v>0</v>
      </c>
      <c r="I226" s="132">
        <v>0</v>
      </c>
      <c r="J226" s="132">
        <f t="shared" ref="J226:K226" si="265">+H226+I226</f>
        <v>0</v>
      </c>
      <c r="K226" s="132">
        <f t="shared" si="265"/>
        <v>0</v>
      </c>
      <c r="L226" s="38" t="str">
        <f t="shared" si="214"/>
        <v>-</v>
      </c>
      <c r="M226" s="38" t="str">
        <f t="shared" si="214"/>
        <v>-</v>
      </c>
      <c r="N226" s="38" t="str">
        <f t="shared" si="255"/>
        <v>-</v>
      </c>
      <c r="O226" s="89" t="str">
        <f t="shared" si="256"/>
        <v>-</v>
      </c>
    </row>
    <row r="227" spans="1:15">
      <c r="A227" s="443" t="s">
        <v>704</v>
      </c>
      <c r="B227" s="442">
        <f t="shared" ref="B227:J227" si="266">SUM(B228:B228)</f>
        <v>0</v>
      </c>
      <c r="C227" s="442">
        <f t="shared" si="266"/>
        <v>0</v>
      </c>
      <c r="D227" s="442">
        <f t="shared" si="266"/>
        <v>0</v>
      </c>
      <c r="E227" s="442">
        <f t="shared" si="266"/>
        <v>0</v>
      </c>
      <c r="F227" s="442">
        <f t="shared" si="247"/>
        <v>0</v>
      </c>
      <c r="G227" s="442">
        <f t="shared" si="266"/>
        <v>0</v>
      </c>
      <c r="H227" s="442">
        <f t="shared" si="266"/>
        <v>0</v>
      </c>
      <c r="I227" s="442">
        <f t="shared" si="266"/>
        <v>0</v>
      </c>
      <c r="J227" s="442">
        <f t="shared" si="266"/>
        <v>0</v>
      </c>
      <c r="K227" s="442">
        <f t="shared" ref="K227" si="267">+J227-G227</f>
        <v>0</v>
      </c>
      <c r="L227" s="435" t="str">
        <f t="shared" si="214"/>
        <v>-</v>
      </c>
      <c r="M227" s="435" t="str">
        <f t="shared" si="214"/>
        <v>-</v>
      </c>
      <c r="N227" s="435" t="str">
        <f t="shared" si="255"/>
        <v>-</v>
      </c>
      <c r="O227" s="436" t="str">
        <f t="shared" si="256"/>
        <v>-</v>
      </c>
    </row>
    <row r="228" spans="1:15">
      <c r="A228" s="467" t="s">
        <v>705</v>
      </c>
      <c r="B228" s="132">
        <v>0</v>
      </c>
      <c r="C228" s="132">
        <v>0</v>
      </c>
      <c r="D228" s="132">
        <v>0</v>
      </c>
      <c r="E228" s="132">
        <v>0</v>
      </c>
      <c r="F228" s="132">
        <f t="shared" si="247"/>
        <v>0</v>
      </c>
      <c r="G228" s="132">
        <f t="shared" ref="G228" si="268">+C228+F228</f>
        <v>0</v>
      </c>
      <c r="H228" s="132">
        <v>0</v>
      </c>
      <c r="I228" s="132">
        <v>0</v>
      </c>
      <c r="J228" s="132">
        <f t="shared" ref="J228:K228" si="269">+H228+I228</f>
        <v>0</v>
      </c>
      <c r="K228" s="132">
        <f t="shared" si="269"/>
        <v>0</v>
      </c>
      <c r="L228" s="38" t="str">
        <f t="shared" si="214"/>
        <v>-</v>
      </c>
      <c r="M228" s="38" t="str">
        <f t="shared" si="214"/>
        <v>-</v>
      </c>
      <c r="N228" s="38" t="str">
        <f t="shared" si="255"/>
        <v>-</v>
      </c>
      <c r="O228" s="89" t="str">
        <f t="shared" si="256"/>
        <v>-</v>
      </c>
    </row>
    <row r="229" spans="1:15">
      <c r="A229" s="443" t="s">
        <v>713</v>
      </c>
      <c r="B229" s="442">
        <f t="shared" ref="B229:J229" si="270">B230</f>
        <v>0</v>
      </c>
      <c r="C229" s="442">
        <f t="shared" si="270"/>
        <v>0</v>
      </c>
      <c r="D229" s="442">
        <f t="shared" si="270"/>
        <v>0</v>
      </c>
      <c r="E229" s="442">
        <f t="shared" si="270"/>
        <v>0</v>
      </c>
      <c r="F229" s="442">
        <f t="shared" si="247"/>
        <v>0</v>
      </c>
      <c r="G229" s="442">
        <f t="shared" si="270"/>
        <v>0</v>
      </c>
      <c r="H229" s="442">
        <f t="shared" si="270"/>
        <v>0</v>
      </c>
      <c r="I229" s="442">
        <f t="shared" si="270"/>
        <v>0</v>
      </c>
      <c r="J229" s="442">
        <f t="shared" si="270"/>
        <v>0</v>
      </c>
      <c r="K229" s="442">
        <f t="shared" ref="K229" si="271">+J229-G229</f>
        <v>0</v>
      </c>
      <c r="L229" s="435" t="str">
        <f t="shared" si="214"/>
        <v>-</v>
      </c>
      <c r="M229" s="435" t="str">
        <f t="shared" si="214"/>
        <v>-</v>
      </c>
      <c r="N229" s="435" t="str">
        <f t="shared" si="255"/>
        <v>-</v>
      </c>
      <c r="O229" s="436" t="str">
        <f t="shared" si="256"/>
        <v>-</v>
      </c>
    </row>
    <row r="230" spans="1:15">
      <c r="A230" s="466" t="s">
        <v>714</v>
      </c>
      <c r="B230" s="132">
        <v>0</v>
      </c>
      <c r="C230" s="132">
        <v>0</v>
      </c>
      <c r="D230" s="132">
        <v>0</v>
      </c>
      <c r="E230" s="132">
        <v>0</v>
      </c>
      <c r="F230" s="132">
        <f t="shared" si="247"/>
        <v>0</v>
      </c>
      <c r="G230" s="132">
        <f t="shared" ref="G230" si="272">+C230+F230</f>
        <v>0</v>
      </c>
      <c r="H230" s="132">
        <v>0</v>
      </c>
      <c r="I230" s="132">
        <v>0</v>
      </c>
      <c r="J230" s="132">
        <f t="shared" ref="J230:K230" si="273">+H230+I230</f>
        <v>0</v>
      </c>
      <c r="K230" s="132">
        <f t="shared" si="273"/>
        <v>0</v>
      </c>
      <c r="L230" s="38" t="str">
        <f t="shared" si="214"/>
        <v>-</v>
      </c>
      <c r="M230" s="38" t="str">
        <f t="shared" si="214"/>
        <v>-</v>
      </c>
      <c r="N230" s="38" t="str">
        <f t="shared" si="255"/>
        <v>-</v>
      </c>
      <c r="O230" s="89" t="str">
        <f t="shared" si="256"/>
        <v>-</v>
      </c>
    </row>
    <row r="231" spans="1:15">
      <c r="A231" s="443" t="s">
        <v>715</v>
      </c>
      <c r="B231" s="442">
        <f t="shared" ref="B231:J231" si="274">SUM(B232:B232)</f>
        <v>0</v>
      </c>
      <c r="C231" s="442">
        <f t="shared" si="274"/>
        <v>0</v>
      </c>
      <c r="D231" s="442">
        <f t="shared" si="274"/>
        <v>0</v>
      </c>
      <c r="E231" s="442">
        <f t="shared" si="274"/>
        <v>0</v>
      </c>
      <c r="F231" s="442">
        <f t="shared" si="247"/>
        <v>0</v>
      </c>
      <c r="G231" s="442">
        <f t="shared" si="274"/>
        <v>0</v>
      </c>
      <c r="H231" s="442">
        <f t="shared" si="274"/>
        <v>0</v>
      </c>
      <c r="I231" s="442">
        <f t="shared" si="274"/>
        <v>0</v>
      </c>
      <c r="J231" s="442">
        <f t="shared" si="274"/>
        <v>0</v>
      </c>
      <c r="K231" s="442">
        <f t="shared" ref="K231" si="275">+J231-G231</f>
        <v>0</v>
      </c>
      <c r="L231" s="435" t="str">
        <f t="shared" si="214"/>
        <v>-</v>
      </c>
      <c r="M231" s="435" t="str">
        <f t="shared" si="214"/>
        <v>-</v>
      </c>
      <c r="N231" s="435" t="str">
        <f t="shared" si="255"/>
        <v>-</v>
      </c>
      <c r="O231" s="436" t="str">
        <f t="shared" si="256"/>
        <v>-</v>
      </c>
    </row>
    <row r="232" spans="1:15">
      <c r="A232" s="467" t="s">
        <v>716</v>
      </c>
      <c r="B232" s="132">
        <v>0</v>
      </c>
      <c r="C232" s="132">
        <v>0</v>
      </c>
      <c r="D232" s="132">
        <v>0</v>
      </c>
      <c r="E232" s="132">
        <v>0</v>
      </c>
      <c r="F232" s="132">
        <f t="shared" si="247"/>
        <v>0</v>
      </c>
      <c r="G232" s="132">
        <f t="shared" ref="G232" si="276">+C232+F232</f>
        <v>0</v>
      </c>
      <c r="H232" s="132">
        <v>0</v>
      </c>
      <c r="I232" s="132">
        <v>0</v>
      </c>
      <c r="J232" s="132">
        <f t="shared" ref="J232:K232" si="277">+H232+I232</f>
        <v>0</v>
      </c>
      <c r="K232" s="132">
        <f t="shared" si="277"/>
        <v>0</v>
      </c>
      <c r="L232" s="38" t="str">
        <f t="shared" si="214"/>
        <v>-</v>
      </c>
      <c r="M232" s="38" t="str">
        <f t="shared" si="214"/>
        <v>-</v>
      </c>
      <c r="N232" s="38" t="str">
        <f t="shared" si="255"/>
        <v>-</v>
      </c>
      <c r="O232" s="89" t="str">
        <f t="shared" si="256"/>
        <v>-</v>
      </c>
    </row>
    <row r="233" spans="1:15">
      <c r="A233" s="443" t="s">
        <v>725</v>
      </c>
      <c r="B233" s="442">
        <f t="shared" ref="B233:J233" si="278">SUM(B234:B234)</f>
        <v>0</v>
      </c>
      <c r="C233" s="442">
        <f t="shared" si="278"/>
        <v>0</v>
      </c>
      <c r="D233" s="442">
        <f t="shared" si="278"/>
        <v>0</v>
      </c>
      <c r="E233" s="442">
        <f t="shared" si="278"/>
        <v>0</v>
      </c>
      <c r="F233" s="442">
        <f t="shared" si="247"/>
        <v>0</v>
      </c>
      <c r="G233" s="442">
        <f t="shared" si="278"/>
        <v>0</v>
      </c>
      <c r="H233" s="442">
        <f t="shared" si="278"/>
        <v>0</v>
      </c>
      <c r="I233" s="442">
        <f t="shared" si="278"/>
        <v>0</v>
      </c>
      <c r="J233" s="442">
        <f t="shared" si="278"/>
        <v>0</v>
      </c>
      <c r="K233" s="442">
        <f t="shared" ref="K233" si="279">+J233-G233</f>
        <v>0</v>
      </c>
      <c r="L233" s="435" t="str">
        <f t="shared" si="214"/>
        <v>-</v>
      </c>
      <c r="M233" s="435" t="str">
        <f t="shared" si="214"/>
        <v>-</v>
      </c>
      <c r="N233" s="435" t="str">
        <f t="shared" si="255"/>
        <v>-</v>
      </c>
      <c r="O233" s="436" t="str">
        <f t="shared" si="256"/>
        <v>-</v>
      </c>
    </row>
    <row r="234" spans="1:15">
      <c r="A234" s="467" t="s">
        <v>726</v>
      </c>
      <c r="B234" s="132">
        <v>0</v>
      </c>
      <c r="C234" s="132">
        <v>0</v>
      </c>
      <c r="D234" s="132">
        <v>0</v>
      </c>
      <c r="E234" s="132">
        <v>0</v>
      </c>
      <c r="F234" s="132">
        <f t="shared" si="247"/>
        <v>0</v>
      </c>
      <c r="G234" s="132">
        <f t="shared" ref="G234" si="280">+C234+F234</f>
        <v>0</v>
      </c>
      <c r="H234" s="132">
        <v>0</v>
      </c>
      <c r="I234" s="132">
        <v>0</v>
      </c>
      <c r="J234" s="132">
        <f t="shared" ref="J234:K234" si="281">+H234+I234</f>
        <v>0</v>
      </c>
      <c r="K234" s="132">
        <f t="shared" si="281"/>
        <v>0</v>
      </c>
      <c r="L234" s="38" t="str">
        <f t="shared" si="214"/>
        <v>-</v>
      </c>
      <c r="M234" s="38" t="str">
        <f t="shared" si="214"/>
        <v>-</v>
      </c>
      <c r="N234" s="38" t="str">
        <f t="shared" si="255"/>
        <v>-</v>
      </c>
      <c r="O234" s="89" t="str">
        <f t="shared" si="256"/>
        <v>-</v>
      </c>
    </row>
    <row r="235" spans="1:15">
      <c r="A235" s="443" t="s">
        <v>736</v>
      </c>
      <c r="B235" s="442">
        <f t="shared" ref="B235:J235" si="282">SUM(B236:B236)</f>
        <v>0</v>
      </c>
      <c r="C235" s="442">
        <f t="shared" si="282"/>
        <v>0</v>
      </c>
      <c r="D235" s="442">
        <f t="shared" si="282"/>
        <v>0</v>
      </c>
      <c r="E235" s="442">
        <f t="shared" si="282"/>
        <v>0</v>
      </c>
      <c r="F235" s="442">
        <f t="shared" si="247"/>
        <v>0</v>
      </c>
      <c r="G235" s="442">
        <f t="shared" si="282"/>
        <v>0</v>
      </c>
      <c r="H235" s="442">
        <f t="shared" si="282"/>
        <v>0</v>
      </c>
      <c r="I235" s="442">
        <f t="shared" si="282"/>
        <v>0</v>
      </c>
      <c r="J235" s="442">
        <f t="shared" si="282"/>
        <v>0</v>
      </c>
      <c r="K235" s="442">
        <f t="shared" ref="K235" si="283">+J235-G235</f>
        <v>0</v>
      </c>
      <c r="L235" s="435" t="str">
        <f t="shared" si="214"/>
        <v>-</v>
      </c>
      <c r="M235" s="435" t="str">
        <f t="shared" si="214"/>
        <v>-</v>
      </c>
      <c r="N235" s="435" t="str">
        <f t="shared" si="255"/>
        <v>-</v>
      </c>
      <c r="O235" s="436" t="str">
        <f t="shared" si="256"/>
        <v>-</v>
      </c>
    </row>
    <row r="236" spans="1:15">
      <c r="A236" s="467" t="s">
        <v>737</v>
      </c>
      <c r="B236" s="132">
        <v>0</v>
      </c>
      <c r="C236" s="132">
        <v>0</v>
      </c>
      <c r="D236" s="132">
        <v>0</v>
      </c>
      <c r="E236" s="132">
        <v>0</v>
      </c>
      <c r="F236" s="132">
        <f t="shared" si="247"/>
        <v>0</v>
      </c>
      <c r="G236" s="132">
        <f t="shared" ref="G236" si="284">+C236+F236</f>
        <v>0</v>
      </c>
      <c r="H236" s="132">
        <v>0</v>
      </c>
      <c r="I236" s="132">
        <v>0</v>
      </c>
      <c r="J236" s="132">
        <f t="shared" ref="J236:K236" si="285">+H236+I236</f>
        <v>0</v>
      </c>
      <c r="K236" s="132">
        <f t="shared" si="285"/>
        <v>0</v>
      </c>
      <c r="L236" s="38" t="str">
        <f t="shared" si="214"/>
        <v>-</v>
      </c>
      <c r="M236" s="38" t="str">
        <f t="shared" si="214"/>
        <v>-</v>
      </c>
      <c r="N236" s="38" t="str">
        <f t="shared" si="255"/>
        <v>-</v>
      </c>
      <c r="O236" s="89" t="str">
        <f t="shared" si="256"/>
        <v>-</v>
      </c>
    </row>
    <row r="237" spans="1:15">
      <c r="A237" s="443" t="s">
        <v>743</v>
      </c>
      <c r="B237" s="442">
        <f t="shared" ref="B237:J237" si="286">SUM(B238:B238)</f>
        <v>0</v>
      </c>
      <c r="C237" s="442">
        <f t="shared" si="286"/>
        <v>0</v>
      </c>
      <c r="D237" s="442">
        <f t="shared" si="286"/>
        <v>0</v>
      </c>
      <c r="E237" s="442">
        <f t="shared" si="286"/>
        <v>0</v>
      </c>
      <c r="F237" s="442">
        <f t="shared" si="247"/>
        <v>0</v>
      </c>
      <c r="G237" s="442">
        <f t="shared" si="286"/>
        <v>0</v>
      </c>
      <c r="H237" s="442">
        <f t="shared" si="286"/>
        <v>0</v>
      </c>
      <c r="I237" s="442">
        <f t="shared" si="286"/>
        <v>0</v>
      </c>
      <c r="J237" s="442">
        <f t="shared" si="286"/>
        <v>0</v>
      </c>
      <c r="K237" s="442">
        <f t="shared" ref="K237" si="287">+J237-G237</f>
        <v>0</v>
      </c>
      <c r="L237" s="435" t="str">
        <f t="shared" si="214"/>
        <v>-</v>
      </c>
      <c r="M237" s="435" t="str">
        <f t="shared" si="214"/>
        <v>-</v>
      </c>
      <c r="N237" s="435" t="str">
        <f t="shared" si="255"/>
        <v>-</v>
      </c>
      <c r="O237" s="436" t="str">
        <f t="shared" si="256"/>
        <v>-</v>
      </c>
    </row>
    <row r="238" spans="1:15">
      <c r="A238" s="467" t="s">
        <v>744</v>
      </c>
      <c r="B238" s="132">
        <v>0</v>
      </c>
      <c r="C238" s="132">
        <v>0</v>
      </c>
      <c r="D238" s="132">
        <v>0</v>
      </c>
      <c r="E238" s="132">
        <v>0</v>
      </c>
      <c r="F238" s="132">
        <f t="shared" si="247"/>
        <v>0</v>
      </c>
      <c r="G238" s="132">
        <f t="shared" ref="G238" si="288">+C238+F238</f>
        <v>0</v>
      </c>
      <c r="H238" s="132">
        <v>0</v>
      </c>
      <c r="I238" s="132">
        <v>0</v>
      </c>
      <c r="J238" s="132">
        <f t="shared" ref="J238:K238" si="289">+H238+I238</f>
        <v>0</v>
      </c>
      <c r="K238" s="132">
        <f t="shared" si="289"/>
        <v>0</v>
      </c>
      <c r="L238" s="38" t="str">
        <f t="shared" si="214"/>
        <v>-</v>
      </c>
      <c r="M238" s="38" t="str">
        <f t="shared" si="214"/>
        <v>-</v>
      </c>
      <c r="N238" s="38" t="str">
        <f t="shared" si="255"/>
        <v>-</v>
      </c>
      <c r="O238" s="89" t="str">
        <f t="shared" si="256"/>
        <v>-</v>
      </c>
    </row>
    <row r="239" spans="1:15">
      <c r="A239" s="443" t="s">
        <v>746</v>
      </c>
      <c r="B239" s="442">
        <f t="shared" ref="B239:J239" si="290">SUM(B240:B240)</f>
        <v>0</v>
      </c>
      <c r="C239" s="442">
        <f t="shared" si="290"/>
        <v>0</v>
      </c>
      <c r="D239" s="442">
        <f t="shared" si="290"/>
        <v>0</v>
      </c>
      <c r="E239" s="442">
        <f t="shared" si="290"/>
        <v>0</v>
      </c>
      <c r="F239" s="442">
        <f t="shared" si="247"/>
        <v>0</v>
      </c>
      <c r="G239" s="442">
        <f t="shared" si="290"/>
        <v>0</v>
      </c>
      <c r="H239" s="442">
        <f t="shared" si="290"/>
        <v>0</v>
      </c>
      <c r="I239" s="442">
        <f t="shared" si="290"/>
        <v>0</v>
      </c>
      <c r="J239" s="442">
        <f t="shared" si="290"/>
        <v>0</v>
      </c>
      <c r="K239" s="442">
        <f t="shared" ref="K239" si="291">+J239-G239</f>
        <v>0</v>
      </c>
      <c r="L239" s="435" t="str">
        <f t="shared" si="214"/>
        <v>-</v>
      </c>
      <c r="M239" s="435" t="str">
        <f t="shared" si="214"/>
        <v>-</v>
      </c>
      <c r="N239" s="435" t="str">
        <f t="shared" si="255"/>
        <v>-</v>
      </c>
      <c r="O239" s="436" t="str">
        <f t="shared" si="256"/>
        <v>-</v>
      </c>
    </row>
    <row r="240" spans="1:15">
      <c r="A240" s="467" t="s">
        <v>747</v>
      </c>
      <c r="B240" s="132">
        <v>0</v>
      </c>
      <c r="C240" s="132">
        <v>0</v>
      </c>
      <c r="D240" s="132">
        <v>0</v>
      </c>
      <c r="E240" s="132">
        <v>0</v>
      </c>
      <c r="F240" s="132">
        <f t="shared" si="247"/>
        <v>0</v>
      </c>
      <c r="G240" s="132">
        <f t="shared" ref="G240" si="292">+C240+F240</f>
        <v>0</v>
      </c>
      <c r="H240" s="132">
        <v>0</v>
      </c>
      <c r="I240" s="132">
        <v>0</v>
      </c>
      <c r="J240" s="132">
        <f t="shared" ref="J240:K240" si="293">+H240+I240</f>
        <v>0</v>
      </c>
      <c r="K240" s="132">
        <f t="shared" si="293"/>
        <v>0</v>
      </c>
      <c r="L240" s="38" t="str">
        <f t="shared" si="214"/>
        <v>-</v>
      </c>
      <c r="M240" s="38" t="str">
        <f t="shared" si="214"/>
        <v>-</v>
      </c>
      <c r="N240" s="38" t="str">
        <f t="shared" si="255"/>
        <v>-</v>
      </c>
      <c r="O240" s="89" t="str">
        <f t="shared" si="256"/>
        <v>-</v>
      </c>
    </row>
    <row r="241" spans="1:15">
      <c r="A241" s="443" t="s">
        <v>750</v>
      </c>
      <c r="B241" s="442">
        <f t="shared" ref="B241:J241" si="294">B242</f>
        <v>0</v>
      </c>
      <c r="C241" s="442">
        <f t="shared" si="294"/>
        <v>0</v>
      </c>
      <c r="D241" s="442">
        <f t="shared" si="294"/>
        <v>0</v>
      </c>
      <c r="E241" s="442">
        <f t="shared" si="294"/>
        <v>0</v>
      </c>
      <c r="F241" s="442">
        <f t="shared" si="247"/>
        <v>0</v>
      </c>
      <c r="G241" s="442">
        <f t="shared" si="294"/>
        <v>0</v>
      </c>
      <c r="H241" s="442">
        <f t="shared" si="294"/>
        <v>0</v>
      </c>
      <c r="I241" s="442">
        <f t="shared" si="294"/>
        <v>0</v>
      </c>
      <c r="J241" s="442">
        <f t="shared" si="294"/>
        <v>0</v>
      </c>
      <c r="K241" s="442">
        <f t="shared" ref="K241" si="295">+J241-G241</f>
        <v>0</v>
      </c>
      <c r="L241" s="435" t="str">
        <f t="shared" si="214"/>
        <v>-</v>
      </c>
      <c r="M241" s="435" t="str">
        <f t="shared" si="214"/>
        <v>-</v>
      </c>
      <c r="N241" s="435" t="str">
        <f t="shared" si="255"/>
        <v>-</v>
      </c>
      <c r="O241" s="436" t="str">
        <f t="shared" si="256"/>
        <v>-</v>
      </c>
    </row>
    <row r="242" spans="1:15">
      <c r="A242" s="466" t="s">
        <v>751</v>
      </c>
      <c r="B242" s="132">
        <v>0</v>
      </c>
      <c r="C242" s="132">
        <v>0</v>
      </c>
      <c r="D242" s="132">
        <v>0</v>
      </c>
      <c r="E242" s="132">
        <v>0</v>
      </c>
      <c r="F242" s="132">
        <f t="shared" si="247"/>
        <v>0</v>
      </c>
      <c r="G242" s="132">
        <f t="shared" ref="G242" si="296">+C242+F242</f>
        <v>0</v>
      </c>
      <c r="H242" s="132">
        <v>0</v>
      </c>
      <c r="I242" s="132"/>
      <c r="J242" s="132">
        <f t="shared" ref="J242:K242" si="297">+H242+I242</f>
        <v>0</v>
      </c>
      <c r="K242" s="132">
        <f t="shared" si="297"/>
        <v>0</v>
      </c>
      <c r="L242" s="38" t="str">
        <f t="shared" si="214"/>
        <v>-</v>
      </c>
      <c r="M242" s="38" t="str">
        <f t="shared" si="214"/>
        <v>-</v>
      </c>
      <c r="N242" s="38" t="str">
        <f t="shared" si="255"/>
        <v>-</v>
      </c>
      <c r="O242" s="89" t="str">
        <f t="shared" si="256"/>
        <v>-</v>
      </c>
    </row>
    <row r="243" spans="1:15">
      <c r="A243" s="443" t="s">
        <v>752</v>
      </c>
      <c r="B243" s="442">
        <f t="shared" ref="B243:J243" si="298">SUM(B244:B244)</f>
        <v>0</v>
      </c>
      <c r="C243" s="442">
        <f t="shared" si="298"/>
        <v>0</v>
      </c>
      <c r="D243" s="442">
        <f t="shared" si="298"/>
        <v>0</v>
      </c>
      <c r="E243" s="442">
        <f t="shared" si="298"/>
        <v>0</v>
      </c>
      <c r="F243" s="442">
        <f t="shared" si="247"/>
        <v>0</v>
      </c>
      <c r="G243" s="442">
        <f t="shared" si="298"/>
        <v>0</v>
      </c>
      <c r="H243" s="442">
        <f t="shared" si="298"/>
        <v>0</v>
      </c>
      <c r="I243" s="442">
        <f t="shared" si="298"/>
        <v>0</v>
      </c>
      <c r="J243" s="442">
        <f t="shared" si="298"/>
        <v>0</v>
      </c>
      <c r="K243" s="442">
        <f t="shared" ref="K243" si="299">+J243-G243</f>
        <v>0</v>
      </c>
      <c r="L243" s="435" t="str">
        <f t="shared" si="214"/>
        <v>-</v>
      </c>
      <c r="M243" s="435" t="str">
        <f t="shared" si="214"/>
        <v>-</v>
      </c>
      <c r="N243" s="435" t="str">
        <f t="shared" si="255"/>
        <v>-</v>
      </c>
      <c r="O243" s="436" t="str">
        <f t="shared" si="256"/>
        <v>-</v>
      </c>
    </row>
    <row r="244" spans="1:15">
      <c r="A244" s="467" t="s">
        <v>753</v>
      </c>
      <c r="B244" s="132">
        <v>0</v>
      </c>
      <c r="C244" s="132">
        <v>0</v>
      </c>
      <c r="D244" s="132">
        <v>0</v>
      </c>
      <c r="E244" s="132">
        <v>0</v>
      </c>
      <c r="F244" s="132">
        <f t="shared" si="247"/>
        <v>0</v>
      </c>
      <c r="G244" s="132">
        <f t="shared" ref="G244" si="300">+C244+F244</f>
        <v>0</v>
      </c>
      <c r="H244" s="132">
        <v>0</v>
      </c>
      <c r="I244" s="132">
        <v>0</v>
      </c>
      <c r="J244" s="132">
        <f t="shared" ref="J244:K244" si="301">+H244+I244</f>
        <v>0</v>
      </c>
      <c r="K244" s="132">
        <f t="shared" si="301"/>
        <v>0</v>
      </c>
      <c r="L244" s="38" t="str">
        <f t="shared" si="214"/>
        <v>-</v>
      </c>
      <c r="M244" s="38" t="str">
        <f t="shared" si="214"/>
        <v>-</v>
      </c>
      <c r="N244" s="38" t="str">
        <f t="shared" si="255"/>
        <v>-</v>
      </c>
      <c r="O244" s="89" t="str">
        <f t="shared" si="256"/>
        <v>-</v>
      </c>
    </row>
    <row r="245" spans="1:15">
      <c r="A245" s="443" t="s">
        <v>755</v>
      </c>
      <c r="B245" s="442">
        <f t="shared" ref="B245:J245" si="302">B246</f>
        <v>0</v>
      </c>
      <c r="C245" s="442">
        <f t="shared" si="302"/>
        <v>0</v>
      </c>
      <c r="D245" s="442">
        <f t="shared" si="302"/>
        <v>0</v>
      </c>
      <c r="E245" s="442">
        <f t="shared" si="302"/>
        <v>0</v>
      </c>
      <c r="F245" s="442">
        <f t="shared" si="247"/>
        <v>0</v>
      </c>
      <c r="G245" s="442">
        <f t="shared" si="302"/>
        <v>0</v>
      </c>
      <c r="H245" s="442">
        <f t="shared" si="302"/>
        <v>0</v>
      </c>
      <c r="I245" s="442">
        <f t="shared" si="302"/>
        <v>0</v>
      </c>
      <c r="J245" s="442">
        <f t="shared" si="302"/>
        <v>0</v>
      </c>
      <c r="K245" s="442">
        <f t="shared" ref="K245" si="303">+J245-G245</f>
        <v>0</v>
      </c>
      <c r="L245" s="435" t="str">
        <f t="shared" si="214"/>
        <v>-</v>
      </c>
      <c r="M245" s="435" t="str">
        <f t="shared" si="214"/>
        <v>-</v>
      </c>
      <c r="N245" s="435" t="str">
        <f t="shared" si="255"/>
        <v>-</v>
      </c>
      <c r="O245" s="436" t="str">
        <f t="shared" si="256"/>
        <v>-</v>
      </c>
    </row>
    <row r="246" spans="1:15">
      <c r="A246" s="466" t="s">
        <v>756</v>
      </c>
      <c r="B246" s="132">
        <v>0</v>
      </c>
      <c r="C246" s="132">
        <v>0</v>
      </c>
      <c r="D246" s="132">
        <v>0</v>
      </c>
      <c r="E246" s="132">
        <v>0</v>
      </c>
      <c r="F246" s="132">
        <f t="shared" si="247"/>
        <v>0</v>
      </c>
      <c r="G246" s="132">
        <f t="shared" ref="G246" si="304">+C246+F246</f>
        <v>0</v>
      </c>
      <c r="H246" s="132">
        <v>0</v>
      </c>
      <c r="I246" s="132">
        <v>0</v>
      </c>
      <c r="J246" s="132">
        <f t="shared" ref="J246:K246" si="305">+H246+I246</f>
        <v>0</v>
      </c>
      <c r="K246" s="132">
        <f t="shared" si="305"/>
        <v>0</v>
      </c>
      <c r="L246" s="38" t="str">
        <f t="shared" si="214"/>
        <v>-</v>
      </c>
      <c r="M246" s="38" t="str">
        <f t="shared" si="214"/>
        <v>-</v>
      </c>
      <c r="N246" s="38" t="str">
        <f t="shared" si="255"/>
        <v>-</v>
      </c>
      <c r="O246" s="89" t="str">
        <f t="shared" si="256"/>
        <v>-</v>
      </c>
    </row>
    <row r="247" spans="1:15">
      <c r="A247" s="443" t="s">
        <v>757</v>
      </c>
      <c r="B247" s="442">
        <f t="shared" ref="B247:J247" si="306">SUM(B248:B248)</f>
        <v>0</v>
      </c>
      <c r="C247" s="442">
        <f t="shared" si="306"/>
        <v>0</v>
      </c>
      <c r="D247" s="442">
        <f t="shared" si="306"/>
        <v>0</v>
      </c>
      <c r="E247" s="442">
        <f t="shared" si="306"/>
        <v>0</v>
      </c>
      <c r="F247" s="442">
        <f t="shared" si="247"/>
        <v>0</v>
      </c>
      <c r="G247" s="442">
        <f t="shared" si="306"/>
        <v>0</v>
      </c>
      <c r="H247" s="442">
        <f t="shared" si="306"/>
        <v>0</v>
      </c>
      <c r="I247" s="442">
        <f t="shared" si="306"/>
        <v>0</v>
      </c>
      <c r="J247" s="442">
        <f t="shared" si="306"/>
        <v>0</v>
      </c>
      <c r="K247" s="442">
        <f t="shared" ref="K247" si="307">+J247-G247</f>
        <v>0</v>
      </c>
      <c r="L247" s="435" t="str">
        <f t="shared" si="214"/>
        <v>-</v>
      </c>
      <c r="M247" s="435" t="str">
        <f t="shared" si="214"/>
        <v>-</v>
      </c>
      <c r="N247" s="435" t="str">
        <f t="shared" si="255"/>
        <v>-</v>
      </c>
      <c r="O247" s="436" t="str">
        <f t="shared" si="256"/>
        <v>-</v>
      </c>
    </row>
    <row r="248" spans="1:15">
      <c r="A248" s="466" t="s">
        <v>758</v>
      </c>
      <c r="B248" s="132">
        <v>0</v>
      </c>
      <c r="C248" s="132">
        <v>0</v>
      </c>
      <c r="D248" s="132">
        <v>0</v>
      </c>
      <c r="E248" s="132">
        <v>0</v>
      </c>
      <c r="F248" s="132">
        <f t="shared" si="247"/>
        <v>0</v>
      </c>
      <c r="G248" s="132">
        <f t="shared" ref="G248" si="308">+C248+F248</f>
        <v>0</v>
      </c>
      <c r="H248" s="132">
        <v>0</v>
      </c>
      <c r="I248" s="132">
        <v>0</v>
      </c>
      <c r="J248" s="132">
        <f t="shared" ref="J248:K248" si="309">+H248+I248</f>
        <v>0</v>
      </c>
      <c r="K248" s="132">
        <f t="shared" si="309"/>
        <v>0</v>
      </c>
      <c r="L248" s="38" t="str">
        <f t="shared" si="214"/>
        <v>-</v>
      </c>
      <c r="M248" s="38" t="str">
        <f t="shared" si="214"/>
        <v>-</v>
      </c>
      <c r="N248" s="38" t="str">
        <f t="shared" si="255"/>
        <v>-</v>
      </c>
      <c r="O248" s="89" t="str">
        <f t="shared" si="256"/>
        <v>-</v>
      </c>
    </row>
    <row r="249" spans="1:15">
      <c r="A249" s="443" t="s">
        <v>760</v>
      </c>
      <c r="B249" s="442">
        <f t="shared" ref="B249:G249" si="310">SUM(B250:B251)</f>
        <v>0</v>
      </c>
      <c r="C249" s="442">
        <f t="shared" ref="C249:E249" si="311">SUM(C250:C251)</f>
        <v>0</v>
      </c>
      <c r="D249" s="442">
        <f t="shared" si="311"/>
        <v>0</v>
      </c>
      <c r="E249" s="442">
        <f t="shared" si="311"/>
        <v>0</v>
      </c>
      <c r="F249" s="442">
        <f t="shared" si="247"/>
        <v>0</v>
      </c>
      <c r="G249" s="442">
        <f t="shared" si="310"/>
        <v>0</v>
      </c>
      <c r="H249" s="442">
        <f t="shared" ref="H249:J249" si="312">SUM(H250:H251)</f>
        <v>0</v>
      </c>
      <c r="I249" s="442">
        <f t="shared" si="312"/>
        <v>0</v>
      </c>
      <c r="J249" s="442">
        <f t="shared" si="312"/>
        <v>0</v>
      </c>
      <c r="K249" s="442">
        <f t="shared" ref="K249" si="313">+J249-G249</f>
        <v>0</v>
      </c>
      <c r="L249" s="435" t="str">
        <f t="shared" ref="L249:M264" si="314">IF(OR(I249=0,E249=0),"-",IF(OR(I249&lt;0,E249&lt;0),(I249/E249),IF(OR(I249&gt;0,E249&gt;0),(I249/E249))))</f>
        <v>-</v>
      </c>
      <c r="M249" s="435" t="str">
        <f t="shared" si="314"/>
        <v>-</v>
      </c>
      <c r="N249" s="435" t="str">
        <f t="shared" si="255"/>
        <v>-</v>
      </c>
      <c r="O249" s="436" t="str">
        <f t="shared" si="256"/>
        <v>-</v>
      </c>
    </row>
    <row r="250" spans="1:15">
      <c r="A250" s="467" t="s">
        <v>761</v>
      </c>
      <c r="B250" s="132">
        <v>0</v>
      </c>
      <c r="C250" s="132">
        <v>0</v>
      </c>
      <c r="D250" s="132">
        <v>0</v>
      </c>
      <c r="E250" s="132">
        <v>0</v>
      </c>
      <c r="F250" s="132">
        <f t="shared" si="247"/>
        <v>0</v>
      </c>
      <c r="G250" s="132">
        <f t="shared" ref="G250:G251" si="315">+C250+F250</f>
        <v>0</v>
      </c>
      <c r="H250" s="132">
        <v>0</v>
      </c>
      <c r="I250" s="132">
        <v>0</v>
      </c>
      <c r="J250" s="132">
        <f t="shared" ref="J250:K251" si="316">+H250+I250</f>
        <v>0</v>
      </c>
      <c r="K250" s="132">
        <f t="shared" si="316"/>
        <v>0</v>
      </c>
      <c r="L250" s="38" t="str">
        <f t="shared" si="314"/>
        <v>-</v>
      </c>
      <c r="M250" s="38" t="str">
        <f t="shared" si="314"/>
        <v>-</v>
      </c>
      <c r="N250" s="38" t="str">
        <f t="shared" si="255"/>
        <v>-</v>
      </c>
      <c r="O250" s="89" t="str">
        <f t="shared" si="256"/>
        <v>-</v>
      </c>
    </row>
    <row r="251" spans="1:15">
      <c r="A251" s="93" t="s">
        <v>762</v>
      </c>
      <c r="B251" s="132">
        <v>0</v>
      </c>
      <c r="C251" s="132">
        <v>0</v>
      </c>
      <c r="D251" s="132">
        <v>0</v>
      </c>
      <c r="E251" s="132">
        <v>0</v>
      </c>
      <c r="F251" s="132">
        <f t="shared" si="247"/>
        <v>0</v>
      </c>
      <c r="G251" s="132">
        <f t="shared" si="315"/>
        <v>0</v>
      </c>
      <c r="H251" s="132">
        <v>0</v>
      </c>
      <c r="I251" s="132">
        <v>0</v>
      </c>
      <c r="J251" s="132">
        <f t="shared" si="316"/>
        <v>0</v>
      </c>
      <c r="K251" s="132">
        <f t="shared" si="316"/>
        <v>0</v>
      </c>
      <c r="L251" s="38" t="str">
        <f t="shared" si="314"/>
        <v>-</v>
      </c>
      <c r="M251" s="38" t="str">
        <f t="shared" si="314"/>
        <v>-</v>
      </c>
      <c r="N251" s="38" t="str">
        <f t="shared" si="255"/>
        <v>-</v>
      </c>
      <c r="O251" s="89" t="str">
        <f t="shared" si="256"/>
        <v>-</v>
      </c>
    </row>
    <row r="252" spans="1:15">
      <c r="A252" s="443" t="s">
        <v>763</v>
      </c>
      <c r="B252" s="442">
        <f t="shared" ref="B252:J252" si="317">SUM(B253)</f>
        <v>0</v>
      </c>
      <c r="C252" s="442">
        <f t="shared" si="317"/>
        <v>0</v>
      </c>
      <c r="D252" s="442">
        <f t="shared" si="317"/>
        <v>0</v>
      </c>
      <c r="E252" s="442">
        <f t="shared" si="317"/>
        <v>0</v>
      </c>
      <c r="F252" s="442">
        <f t="shared" si="247"/>
        <v>0</v>
      </c>
      <c r="G252" s="442">
        <f t="shared" si="317"/>
        <v>0</v>
      </c>
      <c r="H252" s="442">
        <f t="shared" si="317"/>
        <v>0</v>
      </c>
      <c r="I252" s="442">
        <f t="shared" si="317"/>
        <v>0</v>
      </c>
      <c r="J252" s="442">
        <f t="shared" si="317"/>
        <v>0</v>
      </c>
      <c r="K252" s="442">
        <f t="shared" ref="K252" si="318">+J252-G252</f>
        <v>0</v>
      </c>
      <c r="L252" s="435" t="str">
        <f t="shared" si="314"/>
        <v>-</v>
      </c>
      <c r="M252" s="435" t="str">
        <f t="shared" si="314"/>
        <v>-</v>
      </c>
      <c r="N252" s="435" t="str">
        <f t="shared" si="255"/>
        <v>-</v>
      </c>
      <c r="O252" s="436" t="str">
        <f t="shared" si="256"/>
        <v>-</v>
      </c>
    </row>
    <row r="253" spans="1:15">
      <c r="A253" s="466" t="s">
        <v>764</v>
      </c>
      <c r="B253" s="132">
        <v>0</v>
      </c>
      <c r="C253" s="132">
        <v>0</v>
      </c>
      <c r="D253" s="132">
        <v>0</v>
      </c>
      <c r="E253" s="132">
        <v>0</v>
      </c>
      <c r="F253" s="132">
        <f t="shared" si="247"/>
        <v>0</v>
      </c>
      <c r="G253" s="132">
        <f t="shared" ref="G253" si="319">+C253+F253</f>
        <v>0</v>
      </c>
      <c r="H253" s="132">
        <v>0</v>
      </c>
      <c r="I253" s="132">
        <v>0</v>
      </c>
      <c r="J253" s="132">
        <f t="shared" ref="J253:K253" si="320">+H253+I253</f>
        <v>0</v>
      </c>
      <c r="K253" s="132">
        <f t="shared" si="320"/>
        <v>0</v>
      </c>
      <c r="L253" s="38" t="str">
        <f t="shared" si="314"/>
        <v>-</v>
      </c>
      <c r="M253" s="38" t="str">
        <f t="shared" si="314"/>
        <v>-</v>
      </c>
      <c r="N253" s="38" t="str">
        <f t="shared" si="255"/>
        <v>-</v>
      </c>
      <c r="O253" s="89" t="str">
        <f t="shared" si="256"/>
        <v>-</v>
      </c>
    </row>
    <row r="254" spans="1:15">
      <c r="A254" s="443" t="s">
        <v>765</v>
      </c>
      <c r="B254" s="442">
        <f>SUM(B255:B257)</f>
        <v>0</v>
      </c>
      <c r="C254" s="442">
        <f>SUM(C255:C257)</f>
        <v>0</v>
      </c>
      <c r="D254" s="442">
        <f>SUM(D255:D257)</f>
        <v>0</v>
      </c>
      <c r="E254" s="442">
        <f>SUM(E255:E257)</f>
        <v>0</v>
      </c>
      <c r="F254" s="442">
        <f t="shared" si="247"/>
        <v>0</v>
      </c>
      <c r="G254" s="442">
        <f t="shared" ref="G254:J254" si="321">SUM(G255:G257)</f>
        <v>0</v>
      </c>
      <c r="H254" s="442">
        <f t="shared" si="321"/>
        <v>145000000</v>
      </c>
      <c r="I254" s="442">
        <f t="shared" si="321"/>
        <v>0</v>
      </c>
      <c r="J254" s="442">
        <f t="shared" si="321"/>
        <v>145000000</v>
      </c>
      <c r="K254" s="413">
        <f>+J254-G254</f>
        <v>145000000</v>
      </c>
      <c r="L254" s="435" t="str">
        <f t="shared" si="314"/>
        <v>-</v>
      </c>
      <c r="M254" s="435" t="str">
        <f t="shared" si="314"/>
        <v>-</v>
      </c>
      <c r="N254" s="435" t="str">
        <f t="shared" si="255"/>
        <v>-</v>
      </c>
      <c r="O254" s="436" t="str">
        <f t="shared" si="256"/>
        <v>-</v>
      </c>
    </row>
    <row r="255" spans="1:15">
      <c r="A255" s="467" t="s">
        <v>766</v>
      </c>
      <c r="B255" s="132">
        <v>0</v>
      </c>
      <c r="C255" s="132">
        <v>0</v>
      </c>
      <c r="D255" s="132">
        <v>0</v>
      </c>
      <c r="E255" s="132">
        <v>0</v>
      </c>
      <c r="F255" s="132">
        <f t="shared" si="247"/>
        <v>0</v>
      </c>
      <c r="G255" s="132">
        <f t="shared" ref="G255:G257" si="322">+C255+F255</f>
        <v>0</v>
      </c>
      <c r="H255" s="132">
        <v>0</v>
      </c>
      <c r="I255" s="132">
        <v>0</v>
      </c>
      <c r="J255" s="132">
        <f t="shared" ref="J255:J257" si="323">+H255+I255</f>
        <v>0</v>
      </c>
      <c r="K255" s="132">
        <f t="shared" ref="K255:K275" si="324">+J255-G255</f>
        <v>0</v>
      </c>
      <c r="L255" s="38" t="str">
        <f t="shared" si="314"/>
        <v>-</v>
      </c>
      <c r="M255" s="38" t="str">
        <f t="shared" si="314"/>
        <v>-</v>
      </c>
      <c r="N255" s="38" t="str">
        <f t="shared" si="255"/>
        <v>-</v>
      </c>
      <c r="O255" s="89" t="str">
        <f t="shared" si="256"/>
        <v>-</v>
      </c>
    </row>
    <row r="256" spans="1:15">
      <c r="A256" s="92" t="s">
        <v>767</v>
      </c>
      <c r="B256" s="132">
        <v>0</v>
      </c>
      <c r="C256" s="132">
        <v>0</v>
      </c>
      <c r="D256" s="132">
        <v>0</v>
      </c>
      <c r="E256" s="132">
        <v>0</v>
      </c>
      <c r="F256" s="132">
        <f>+D256+E256</f>
        <v>0</v>
      </c>
      <c r="G256" s="132">
        <f t="shared" si="322"/>
        <v>0</v>
      </c>
      <c r="H256" s="132">
        <v>145000000</v>
      </c>
      <c r="I256" s="132">
        <v>0</v>
      </c>
      <c r="J256" s="132">
        <f t="shared" si="323"/>
        <v>145000000</v>
      </c>
      <c r="K256" s="39">
        <f t="shared" si="324"/>
        <v>145000000</v>
      </c>
      <c r="L256" s="38" t="str">
        <f t="shared" si="314"/>
        <v>-</v>
      </c>
      <c r="M256" s="38" t="str">
        <f t="shared" si="314"/>
        <v>-</v>
      </c>
      <c r="N256" s="38" t="str">
        <f t="shared" si="255"/>
        <v>-</v>
      </c>
      <c r="O256" s="89" t="str">
        <f t="shared" si="256"/>
        <v>-</v>
      </c>
    </row>
    <row r="257" spans="1:15">
      <c r="A257" s="93" t="s">
        <v>768</v>
      </c>
      <c r="B257" s="132">
        <v>0</v>
      </c>
      <c r="C257" s="132">
        <v>0</v>
      </c>
      <c r="D257" s="132">
        <v>0</v>
      </c>
      <c r="E257" s="132">
        <v>0</v>
      </c>
      <c r="F257" s="132">
        <f t="shared" si="247"/>
        <v>0</v>
      </c>
      <c r="G257" s="132">
        <f t="shared" si="322"/>
        <v>0</v>
      </c>
      <c r="H257" s="132">
        <v>0</v>
      </c>
      <c r="I257" s="132">
        <v>0</v>
      </c>
      <c r="J257" s="132">
        <f t="shared" si="323"/>
        <v>0</v>
      </c>
      <c r="K257" s="132">
        <f t="shared" si="324"/>
        <v>0</v>
      </c>
      <c r="L257" s="38" t="str">
        <f t="shared" si="314"/>
        <v>-</v>
      </c>
      <c r="M257" s="38" t="str">
        <f t="shared" si="314"/>
        <v>-</v>
      </c>
      <c r="N257" s="38" t="str">
        <f t="shared" si="255"/>
        <v>-</v>
      </c>
      <c r="O257" s="89" t="str">
        <f t="shared" si="256"/>
        <v>-</v>
      </c>
    </row>
    <row r="258" spans="1:15">
      <c r="A258" s="443" t="s">
        <v>769</v>
      </c>
      <c r="B258" s="442">
        <f t="shared" ref="B258:J258" si="325">SUM(B259)</f>
        <v>0</v>
      </c>
      <c r="C258" s="442">
        <f t="shared" si="325"/>
        <v>0</v>
      </c>
      <c r="D258" s="442">
        <f t="shared" si="325"/>
        <v>0</v>
      </c>
      <c r="E258" s="442">
        <f t="shared" si="325"/>
        <v>0</v>
      </c>
      <c r="F258" s="442">
        <f t="shared" si="247"/>
        <v>0</v>
      </c>
      <c r="G258" s="442">
        <f t="shared" si="325"/>
        <v>0</v>
      </c>
      <c r="H258" s="442">
        <f t="shared" si="325"/>
        <v>0</v>
      </c>
      <c r="I258" s="442">
        <f t="shared" si="325"/>
        <v>0</v>
      </c>
      <c r="J258" s="442">
        <f t="shared" si="325"/>
        <v>0</v>
      </c>
      <c r="K258" s="442">
        <f t="shared" si="324"/>
        <v>0</v>
      </c>
      <c r="L258" s="435" t="str">
        <f t="shared" si="314"/>
        <v>-</v>
      </c>
      <c r="M258" s="435" t="str">
        <f t="shared" si="314"/>
        <v>-</v>
      </c>
      <c r="N258" s="435" t="str">
        <f t="shared" si="255"/>
        <v>-</v>
      </c>
      <c r="O258" s="436" t="str">
        <f t="shared" si="256"/>
        <v>-</v>
      </c>
    </row>
    <row r="259" spans="1:15">
      <c r="A259" s="466" t="s">
        <v>770</v>
      </c>
      <c r="B259" s="132">
        <v>0</v>
      </c>
      <c r="C259" s="132">
        <v>0</v>
      </c>
      <c r="D259" s="132">
        <v>0</v>
      </c>
      <c r="E259" s="132">
        <v>0</v>
      </c>
      <c r="F259" s="132">
        <f t="shared" si="247"/>
        <v>0</v>
      </c>
      <c r="G259" s="132">
        <f t="shared" ref="G259" si="326">+C259+F259</f>
        <v>0</v>
      </c>
      <c r="H259" s="132">
        <v>0</v>
      </c>
      <c r="I259" s="132">
        <v>0</v>
      </c>
      <c r="J259" s="132">
        <f t="shared" ref="J259" si="327">+H259+I259</f>
        <v>0</v>
      </c>
      <c r="K259" s="132">
        <f t="shared" si="324"/>
        <v>0</v>
      </c>
      <c r="L259" s="38" t="str">
        <f t="shared" si="314"/>
        <v>-</v>
      </c>
      <c r="M259" s="38" t="str">
        <f t="shared" si="314"/>
        <v>-</v>
      </c>
      <c r="N259" s="38" t="str">
        <f t="shared" si="255"/>
        <v>-</v>
      </c>
      <c r="O259" s="89" t="str">
        <f t="shared" si="256"/>
        <v>-</v>
      </c>
    </row>
    <row r="260" spans="1:15">
      <c r="A260" s="443" t="s">
        <v>771</v>
      </c>
      <c r="B260" s="442">
        <f t="shared" ref="B260:J260" si="328">SUM(B261)</f>
        <v>0</v>
      </c>
      <c r="C260" s="442">
        <f t="shared" si="328"/>
        <v>0</v>
      </c>
      <c r="D260" s="442">
        <f t="shared" si="328"/>
        <v>0</v>
      </c>
      <c r="E260" s="442">
        <f t="shared" si="328"/>
        <v>0</v>
      </c>
      <c r="F260" s="442">
        <f t="shared" si="247"/>
        <v>0</v>
      </c>
      <c r="G260" s="442">
        <f t="shared" si="328"/>
        <v>0</v>
      </c>
      <c r="H260" s="442">
        <f t="shared" si="328"/>
        <v>0</v>
      </c>
      <c r="I260" s="442">
        <f t="shared" si="328"/>
        <v>0</v>
      </c>
      <c r="J260" s="442">
        <f t="shared" si="328"/>
        <v>0</v>
      </c>
      <c r="K260" s="442">
        <f t="shared" si="324"/>
        <v>0</v>
      </c>
      <c r="L260" s="435" t="str">
        <f t="shared" si="314"/>
        <v>-</v>
      </c>
      <c r="M260" s="435" t="str">
        <f t="shared" si="314"/>
        <v>-</v>
      </c>
      <c r="N260" s="435" t="str">
        <f t="shared" si="255"/>
        <v>-</v>
      </c>
      <c r="O260" s="436" t="str">
        <f t="shared" si="256"/>
        <v>-</v>
      </c>
    </row>
    <row r="261" spans="1:15">
      <c r="A261" s="466" t="s">
        <v>772</v>
      </c>
      <c r="B261" s="132">
        <v>0</v>
      </c>
      <c r="C261" s="132">
        <v>0</v>
      </c>
      <c r="D261" s="132">
        <v>0</v>
      </c>
      <c r="E261" s="132">
        <v>0</v>
      </c>
      <c r="F261" s="132">
        <f t="shared" si="247"/>
        <v>0</v>
      </c>
      <c r="G261" s="132">
        <f t="shared" ref="G261" si="329">+C261+F261</f>
        <v>0</v>
      </c>
      <c r="H261" s="132">
        <v>0</v>
      </c>
      <c r="I261" s="132">
        <v>0</v>
      </c>
      <c r="J261" s="132">
        <f t="shared" ref="J261" si="330">+H261+I261</f>
        <v>0</v>
      </c>
      <c r="K261" s="132">
        <f t="shared" si="324"/>
        <v>0</v>
      </c>
      <c r="L261" s="38" t="str">
        <f t="shared" si="314"/>
        <v>-</v>
      </c>
      <c r="M261" s="38" t="str">
        <f t="shared" si="314"/>
        <v>-</v>
      </c>
      <c r="N261" s="38" t="str">
        <f t="shared" si="255"/>
        <v>-</v>
      </c>
      <c r="O261" s="89" t="str">
        <f t="shared" si="256"/>
        <v>-</v>
      </c>
    </row>
    <row r="262" spans="1:15">
      <c r="A262" s="443" t="s">
        <v>773</v>
      </c>
      <c r="B262" s="442">
        <f t="shared" ref="B262:J262" si="331">SUM(B263)</f>
        <v>0</v>
      </c>
      <c r="C262" s="442">
        <f t="shared" si="331"/>
        <v>0</v>
      </c>
      <c r="D262" s="442">
        <f t="shared" si="331"/>
        <v>0</v>
      </c>
      <c r="E262" s="442">
        <f t="shared" si="331"/>
        <v>0</v>
      </c>
      <c r="F262" s="442">
        <f t="shared" si="247"/>
        <v>0</v>
      </c>
      <c r="G262" s="442">
        <f t="shared" si="331"/>
        <v>0</v>
      </c>
      <c r="H262" s="442">
        <f t="shared" si="331"/>
        <v>0</v>
      </c>
      <c r="I262" s="442">
        <f t="shared" si="331"/>
        <v>0</v>
      </c>
      <c r="J262" s="442">
        <f t="shared" si="331"/>
        <v>0</v>
      </c>
      <c r="K262" s="442">
        <f t="shared" si="324"/>
        <v>0</v>
      </c>
      <c r="L262" s="435" t="str">
        <f t="shared" si="314"/>
        <v>-</v>
      </c>
      <c r="M262" s="435" t="str">
        <f t="shared" si="314"/>
        <v>-</v>
      </c>
      <c r="N262" s="435" t="str">
        <f t="shared" si="255"/>
        <v>-</v>
      </c>
      <c r="O262" s="436" t="str">
        <f t="shared" si="256"/>
        <v>-</v>
      </c>
    </row>
    <row r="263" spans="1:15">
      <c r="A263" s="466" t="s">
        <v>774</v>
      </c>
      <c r="B263" s="132">
        <v>0</v>
      </c>
      <c r="C263" s="132">
        <v>0</v>
      </c>
      <c r="D263" s="132">
        <v>0</v>
      </c>
      <c r="E263" s="132">
        <v>0</v>
      </c>
      <c r="F263" s="132">
        <f t="shared" si="247"/>
        <v>0</v>
      </c>
      <c r="G263" s="132">
        <f t="shared" ref="G263" si="332">+C263+F263</f>
        <v>0</v>
      </c>
      <c r="H263" s="132">
        <v>0</v>
      </c>
      <c r="I263" s="132">
        <v>0</v>
      </c>
      <c r="J263" s="132">
        <f t="shared" ref="J263" si="333">+H263+I263</f>
        <v>0</v>
      </c>
      <c r="K263" s="132">
        <f t="shared" si="324"/>
        <v>0</v>
      </c>
      <c r="L263" s="38" t="str">
        <f t="shared" si="314"/>
        <v>-</v>
      </c>
      <c r="M263" s="38" t="str">
        <f t="shared" si="314"/>
        <v>-</v>
      </c>
      <c r="N263" s="38" t="str">
        <f t="shared" si="255"/>
        <v>-</v>
      </c>
      <c r="O263" s="89" t="str">
        <f t="shared" si="256"/>
        <v>-</v>
      </c>
    </row>
    <row r="264" spans="1:15">
      <c r="A264" s="443" t="s">
        <v>775</v>
      </c>
      <c r="B264" s="442">
        <f t="shared" ref="B264:J264" si="334">SUM(B265:B265)</f>
        <v>0</v>
      </c>
      <c r="C264" s="442">
        <f t="shared" si="334"/>
        <v>0</v>
      </c>
      <c r="D264" s="442">
        <f t="shared" si="334"/>
        <v>0</v>
      </c>
      <c r="E264" s="442">
        <f t="shared" si="334"/>
        <v>0</v>
      </c>
      <c r="F264" s="442">
        <f t="shared" si="247"/>
        <v>0</v>
      </c>
      <c r="G264" s="442">
        <f t="shared" si="334"/>
        <v>0</v>
      </c>
      <c r="H264" s="442">
        <f t="shared" si="334"/>
        <v>0</v>
      </c>
      <c r="I264" s="442">
        <f t="shared" si="334"/>
        <v>0</v>
      </c>
      <c r="J264" s="442">
        <f t="shared" si="334"/>
        <v>0</v>
      </c>
      <c r="K264" s="442">
        <f t="shared" si="324"/>
        <v>0</v>
      </c>
      <c r="L264" s="435" t="str">
        <f t="shared" si="314"/>
        <v>-</v>
      </c>
      <c r="M264" s="435" t="str">
        <f t="shared" si="314"/>
        <v>-</v>
      </c>
      <c r="N264" s="435" t="str">
        <f t="shared" si="255"/>
        <v>-</v>
      </c>
      <c r="O264" s="436" t="str">
        <f t="shared" si="256"/>
        <v>-</v>
      </c>
    </row>
    <row r="265" spans="1:15">
      <c r="A265" s="467" t="s">
        <v>776</v>
      </c>
      <c r="B265" s="132">
        <v>0</v>
      </c>
      <c r="C265" s="132">
        <v>0</v>
      </c>
      <c r="D265" s="132">
        <v>0</v>
      </c>
      <c r="E265" s="132">
        <v>0</v>
      </c>
      <c r="F265" s="132">
        <f t="shared" si="247"/>
        <v>0</v>
      </c>
      <c r="G265" s="132">
        <f t="shared" ref="G265" si="335">+C265+F265</f>
        <v>0</v>
      </c>
      <c r="H265" s="132">
        <v>0</v>
      </c>
      <c r="I265" s="132">
        <v>0</v>
      </c>
      <c r="J265" s="132">
        <f t="shared" ref="J265" si="336">+H265+I265</f>
        <v>0</v>
      </c>
      <c r="K265" s="132">
        <f t="shared" si="324"/>
        <v>0</v>
      </c>
      <c r="L265" s="38" t="str">
        <f t="shared" ref="L265:M275" si="337">IF(OR(I265=0,E265=0),"-",IF(OR(I265&lt;0,E265&lt;0),(I265/E265),IF(OR(I265&gt;0,E265&gt;0),(I265/E265))))</f>
        <v>-</v>
      </c>
      <c r="M265" s="38" t="str">
        <f t="shared" si="337"/>
        <v>-</v>
      </c>
      <c r="N265" s="38" t="str">
        <f t="shared" si="255"/>
        <v>-</v>
      </c>
      <c r="O265" s="89" t="str">
        <f t="shared" si="256"/>
        <v>-</v>
      </c>
    </row>
    <row r="266" spans="1:15">
      <c r="A266" s="443" t="s">
        <v>780</v>
      </c>
      <c r="B266" s="442">
        <f t="shared" ref="B266:J266" si="338">SUM(B267:B267)</f>
        <v>0</v>
      </c>
      <c r="C266" s="442">
        <f t="shared" si="338"/>
        <v>0</v>
      </c>
      <c r="D266" s="442">
        <f t="shared" si="338"/>
        <v>0</v>
      </c>
      <c r="E266" s="442">
        <f t="shared" si="338"/>
        <v>0</v>
      </c>
      <c r="F266" s="442">
        <f t="shared" si="247"/>
        <v>0</v>
      </c>
      <c r="G266" s="442">
        <f t="shared" si="338"/>
        <v>0</v>
      </c>
      <c r="H266" s="442">
        <f t="shared" si="338"/>
        <v>0</v>
      </c>
      <c r="I266" s="442">
        <f t="shared" si="338"/>
        <v>0</v>
      </c>
      <c r="J266" s="442">
        <f t="shared" si="338"/>
        <v>0</v>
      </c>
      <c r="K266" s="442">
        <f t="shared" si="324"/>
        <v>0</v>
      </c>
      <c r="L266" s="435" t="str">
        <f t="shared" si="337"/>
        <v>-</v>
      </c>
      <c r="M266" s="435" t="str">
        <f t="shared" si="337"/>
        <v>-</v>
      </c>
      <c r="N266" s="435" t="str">
        <f t="shared" si="255"/>
        <v>-</v>
      </c>
      <c r="O266" s="436" t="str">
        <f t="shared" si="256"/>
        <v>-</v>
      </c>
    </row>
    <row r="267" spans="1:15">
      <c r="A267" s="467" t="s">
        <v>781</v>
      </c>
      <c r="B267" s="132">
        <v>0</v>
      </c>
      <c r="C267" s="132">
        <v>0</v>
      </c>
      <c r="D267" s="132">
        <v>0</v>
      </c>
      <c r="E267" s="132">
        <v>0</v>
      </c>
      <c r="F267" s="132">
        <f t="shared" si="247"/>
        <v>0</v>
      </c>
      <c r="G267" s="132">
        <f t="shared" ref="G267" si="339">+C267+F267</f>
        <v>0</v>
      </c>
      <c r="H267" s="132">
        <v>0</v>
      </c>
      <c r="I267" s="132">
        <v>0</v>
      </c>
      <c r="J267" s="132">
        <f t="shared" ref="J267" si="340">+H267+I267</f>
        <v>0</v>
      </c>
      <c r="K267" s="132">
        <f t="shared" si="324"/>
        <v>0</v>
      </c>
      <c r="L267" s="38" t="str">
        <f t="shared" si="337"/>
        <v>-</v>
      </c>
      <c r="M267" s="38" t="str">
        <f t="shared" si="337"/>
        <v>-</v>
      </c>
      <c r="N267" s="38" t="str">
        <f t="shared" si="255"/>
        <v>-</v>
      </c>
      <c r="O267" s="89" t="str">
        <f t="shared" si="256"/>
        <v>-</v>
      </c>
    </row>
    <row r="268" spans="1:15">
      <c r="A268" s="443" t="s">
        <v>783</v>
      </c>
      <c r="B268" s="442">
        <f t="shared" ref="B268:J268" si="341">SUM(B269:B269)</f>
        <v>0</v>
      </c>
      <c r="C268" s="442">
        <f t="shared" si="341"/>
        <v>0</v>
      </c>
      <c r="D268" s="442">
        <f t="shared" si="341"/>
        <v>0</v>
      </c>
      <c r="E268" s="442">
        <f t="shared" si="341"/>
        <v>0</v>
      </c>
      <c r="F268" s="442">
        <f t="shared" si="247"/>
        <v>0</v>
      </c>
      <c r="G268" s="442">
        <f t="shared" si="341"/>
        <v>0</v>
      </c>
      <c r="H268" s="442">
        <f t="shared" si="341"/>
        <v>0</v>
      </c>
      <c r="I268" s="442">
        <f t="shared" si="341"/>
        <v>0</v>
      </c>
      <c r="J268" s="442">
        <f t="shared" si="341"/>
        <v>0</v>
      </c>
      <c r="K268" s="442">
        <f t="shared" si="324"/>
        <v>0</v>
      </c>
      <c r="L268" s="435" t="str">
        <f t="shared" si="337"/>
        <v>-</v>
      </c>
      <c r="M268" s="435" t="str">
        <f t="shared" si="337"/>
        <v>-</v>
      </c>
      <c r="N268" s="435" t="str">
        <f t="shared" si="255"/>
        <v>-</v>
      </c>
      <c r="O268" s="436" t="str">
        <f t="shared" si="256"/>
        <v>-</v>
      </c>
    </row>
    <row r="269" spans="1:15">
      <c r="A269" s="467" t="s">
        <v>784</v>
      </c>
      <c r="B269" s="132">
        <v>0</v>
      </c>
      <c r="C269" s="132">
        <v>0</v>
      </c>
      <c r="D269" s="132">
        <v>0</v>
      </c>
      <c r="E269" s="132">
        <v>0</v>
      </c>
      <c r="F269" s="132">
        <f t="shared" si="247"/>
        <v>0</v>
      </c>
      <c r="G269" s="132">
        <f t="shared" ref="G269" si="342">+C269+F269</f>
        <v>0</v>
      </c>
      <c r="H269" s="132">
        <v>0</v>
      </c>
      <c r="I269" s="132">
        <v>0</v>
      </c>
      <c r="J269" s="453">
        <v>0</v>
      </c>
      <c r="K269" s="132">
        <f t="shared" si="324"/>
        <v>0</v>
      </c>
      <c r="L269" s="38" t="str">
        <f t="shared" si="337"/>
        <v>-</v>
      </c>
      <c r="M269" s="38" t="str">
        <f t="shared" si="337"/>
        <v>-</v>
      </c>
      <c r="N269" s="38" t="str">
        <f t="shared" si="255"/>
        <v>-</v>
      </c>
      <c r="O269" s="89" t="str">
        <f t="shared" si="256"/>
        <v>-</v>
      </c>
    </row>
    <row r="270" spans="1:15">
      <c r="A270" s="443" t="s">
        <v>786</v>
      </c>
      <c r="B270" s="442">
        <f t="shared" ref="B270:J270" si="343">SUM(B271)</f>
        <v>0</v>
      </c>
      <c r="C270" s="442">
        <f t="shared" si="343"/>
        <v>0</v>
      </c>
      <c r="D270" s="442">
        <f t="shared" si="343"/>
        <v>0</v>
      </c>
      <c r="E270" s="442">
        <f t="shared" si="343"/>
        <v>0</v>
      </c>
      <c r="F270" s="442">
        <f t="shared" si="247"/>
        <v>0</v>
      </c>
      <c r="G270" s="442">
        <f t="shared" si="343"/>
        <v>0</v>
      </c>
      <c r="H270" s="442">
        <f t="shared" si="343"/>
        <v>0</v>
      </c>
      <c r="I270" s="442">
        <f t="shared" si="343"/>
        <v>0</v>
      </c>
      <c r="J270" s="442">
        <f t="shared" si="343"/>
        <v>0</v>
      </c>
      <c r="K270" s="442">
        <f t="shared" si="324"/>
        <v>0</v>
      </c>
      <c r="L270" s="435" t="str">
        <f t="shared" si="337"/>
        <v>-</v>
      </c>
      <c r="M270" s="435" t="str">
        <f t="shared" si="337"/>
        <v>-</v>
      </c>
      <c r="N270" s="435" t="str">
        <f t="shared" si="255"/>
        <v>-</v>
      </c>
      <c r="O270" s="436" t="str">
        <f t="shared" si="256"/>
        <v>-</v>
      </c>
    </row>
    <row r="271" spans="1:15">
      <c r="A271" s="466" t="s">
        <v>787</v>
      </c>
      <c r="B271" s="132">
        <v>0</v>
      </c>
      <c r="C271" s="132">
        <v>0</v>
      </c>
      <c r="D271" s="132">
        <v>0</v>
      </c>
      <c r="E271" s="132">
        <v>0</v>
      </c>
      <c r="F271" s="132">
        <f t="shared" si="247"/>
        <v>0</v>
      </c>
      <c r="G271" s="132">
        <f t="shared" ref="G271" si="344">+C271+F271</f>
        <v>0</v>
      </c>
      <c r="H271" s="132">
        <v>0</v>
      </c>
      <c r="I271" s="132">
        <v>0</v>
      </c>
      <c r="J271" s="132">
        <f t="shared" ref="J271" si="345">+H271+I271</f>
        <v>0</v>
      </c>
      <c r="K271" s="132">
        <f t="shared" si="324"/>
        <v>0</v>
      </c>
      <c r="L271" s="38" t="str">
        <f t="shared" si="337"/>
        <v>-</v>
      </c>
      <c r="M271" s="38" t="str">
        <f t="shared" si="337"/>
        <v>-</v>
      </c>
      <c r="N271" s="38" t="str">
        <f t="shared" si="255"/>
        <v>-</v>
      </c>
      <c r="O271" s="89" t="str">
        <f t="shared" si="256"/>
        <v>-</v>
      </c>
    </row>
    <row r="272" spans="1:15">
      <c r="A272" s="443" t="s">
        <v>788</v>
      </c>
      <c r="B272" s="442">
        <f t="shared" ref="B272:J272" si="346">SUM(B273:B273)</f>
        <v>0</v>
      </c>
      <c r="C272" s="442">
        <f t="shared" si="346"/>
        <v>0</v>
      </c>
      <c r="D272" s="442">
        <f t="shared" si="346"/>
        <v>0</v>
      </c>
      <c r="E272" s="442">
        <f t="shared" si="346"/>
        <v>0</v>
      </c>
      <c r="F272" s="442">
        <f t="shared" si="247"/>
        <v>0</v>
      </c>
      <c r="G272" s="442">
        <f t="shared" si="346"/>
        <v>0</v>
      </c>
      <c r="H272" s="442">
        <f t="shared" si="346"/>
        <v>0</v>
      </c>
      <c r="I272" s="442">
        <f t="shared" si="346"/>
        <v>0</v>
      </c>
      <c r="J272" s="442">
        <f t="shared" si="346"/>
        <v>0</v>
      </c>
      <c r="K272" s="442">
        <f t="shared" si="324"/>
        <v>0</v>
      </c>
      <c r="L272" s="435" t="str">
        <f t="shared" si="337"/>
        <v>-</v>
      </c>
      <c r="M272" s="435" t="str">
        <f t="shared" si="337"/>
        <v>-</v>
      </c>
      <c r="N272" s="435" t="str">
        <f t="shared" si="255"/>
        <v>-</v>
      </c>
      <c r="O272" s="436" t="str">
        <f t="shared" si="256"/>
        <v>-</v>
      </c>
    </row>
    <row r="273" spans="1:16">
      <c r="A273" s="466" t="s">
        <v>789</v>
      </c>
      <c r="B273" s="465">
        <v>0</v>
      </c>
      <c r="C273" s="465">
        <v>0</v>
      </c>
      <c r="D273" s="465">
        <v>0</v>
      </c>
      <c r="E273" s="465">
        <v>0</v>
      </c>
      <c r="F273" s="465">
        <f t="shared" si="247"/>
        <v>0</v>
      </c>
      <c r="G273" s="465">
        <f t="shared" ref="G273" si="347">+C273+F273</f>
        <v>0</v>
      </c>
      <c r="H273" s="465">
        <v>0</v>
      </c>
      <c r="I273" s="465">
        <v>0</v>
      </c>
      <c r="J273" s="465">
        <f t="shared" ref="J273" si="348">+H273+I273</f>
        <v>0</v>
      </c>
      <c r="K273" s="465">
        <f t="shared" si="324"/>
        <v>0</v>
      </c>
      <c r="L273" s="448" t="str">
        <f t="shared" si="337"/>
        <v>-</v>
      </c>
      <c r="M273" s="448" t="str">
        <f t="shared" si="337"/>
        <v>-</v>
      </c>
      <c r="N273" s="448" t="str">
        <f t="shared" si="255"/>
        <v>-</v>
      </c>
      <c r="O273" s="449" t="str">
        <f t="shared" si="256"/>
        <v>-</v>
      </c>
    </row>
    <row r="274" spans="1:16">
      <c r="A274" s="443" t="s">
        <v>796</v>
      </c>
      <c r="B274" s="442">
        <f t="shared" ref="B274:J274" si="349">SUM(B275:B275)</f>
        <v>0</v>
      </c>
      <c r="C274" s="442">
        <f t="shared" si="349"/>
        <v>0</v>
      </c>
      <c r="D274" s="442">
        <f t="shared" si="349"/>
        <v>0</v>
      </c>
      <c r="E274" s="442">
        <f t="shared" si="349"/>
        <v>0</v>
      </c>
      <c r="F274" s="442">
        <f t="shared" si="247"/>
        <v>0</v>
      </c>
      <c r="G274" s="442">
        <f t="shared" si="349"/>
        <v>0</v>
      </c>
      <c r="H274" s="442">
        <f t="shared" si="349"/>
        <v>0</v>
      </c>
      <c r="I274" s="442">
        <f t="shared" si="349"/>
        <v>0</v>
      </c>
      <c r="J274" s="442">
        <f t="shared" si="349"/>
        <v>0</v>
      </c>
      <c r="K274" s="442">
        <f t="shared" si="324"/>
        <v>0</v>
      </c>
      <c r="L274" s="435" t="str">
        <f t="shared" si="337"/>
        <v>-</v>
      </c>
      <c r="M274" s="435" t="str">
        <f t="shared" si="337"/>
        <v>-</v>
      </c>
      <c r="N274" s="435" t="str">
        <f t="shared" si="255"/>
        <v>-</v>
      </c>
      <c r="O274" s="436" t="str">
        <f t="shared" si="256"/>
        <v>-</v>
      </c>
    </row>
    <row r="275" spans="1:16">
      <c r="A275" s="467" t="s">
        <v>797</v>
      </c>
      <c r="B275" s="132">
        <v>0</v>
      </c>
      <c r="C275" s="132">
        <v>0</v>
      </c>
      <c r="D275" s="132">
        <v>0</v>
      </c>
      <c r="E275" s="132">
        <v>0</v>
      </c>
      <c r="F275" s="132">
        <f t="shared" ref="F275:F320" si="350">+D275+E275</f>
        <v>0</v>
      </c>
      <c r="G275" s="132">
        <f t="shared" ref="G275" si="351">+C275+F275</f>
        <v>0</v>
      </c>
      <c r="H275" s="132">
        <v>0</v>
      </c>
      <c r="I275" s="132">
        <v>0</v>
      </c>
      <c r="J275" s="132">
        <f t="shared" ref="J275" si="352">+H275+I275</f>
        <v>0</v>
      </c>
      <c r="K275" s="132">
        <f t="shared" si="324"/>
        <v>0</v>
      </c>
      <c r="L275" s="38" t="str">
        <f t="shared" si="337"/>
        <v>-</v>
      </c>
      <c r="M275" s="38" t="str">
        <f t="shared" si="337"/>
        <v>-</v>
      </c>
      <c r="N275" s="38" t="str">
        <f t="shared" si="255"/>
        <v>-</v>
      </c>
      <c r="O275" s="89" t="str">
        <f t="shared" si="256"/>
        <v>-</v>
      </c>
    </row>
    <row r="276" spans="1:16">
      <c r="A276" s="441" t="s">
        <v>802</v>
      </c>
      <c r="B276" s="442"/>
      <c r="C276" s="442"/>
      <c r="D276" s="442"/>
      <c r="E276" s="442"/>
      <c r="F276" s="442"/>
      <c r="G276" s="442"/>
      <c r="H276" s="442"/>
      <c r="I276" s="442"/>
      <c r="J276" s="442"/>
      <c r="K276" s="442"/>
      <c r="L276" s="442"/>
      <c r="M276" s="442"/>
      <c r="N276" s="442"/>
      <c r="O276" s="468"/>
    </row>
    <row r="277" spans="1:16">
      <c r="A277" s="439" t="s">
        <v>803</v>
      </c>
      <c r="B277" s="413">
        <f t="shared" ref="B277:J277" si="353">B278-B321-B350-B358</f>
        <v>0</v>
      </c>
      <c r="C277" s="413">
        <f t="shared" si="353"/>
        <v>0</v>
      </c>
      <c r="D277" s="413">
        <f t="shared" si="353"/>
        <v>0</v>
      </c>
      <c r="E277" s="413">
        <f t="shared" si="353"/>
        <v>0</v>
      </c>
      <c r="F277" s="413">
        <f t="shared" si="350"/>
        <v>0</v>
      </c>
      <c r="G277" s="413">
        <f t="shared" si="353"/>
        <v>0</v>
      </c>
      <c r="H277" s="442">
        <f t="shared" si="353"/>
        <v>-44977266303</v>
      </c>
      <c r="I277" s="413">
        <f t="shared" si="353"/>
        <v>-11544411003</v>
      </c>
      <c r="J277" s="413">
        <f t="shared" si="353"/>
        <v>-56521677306</v>
      </c>
      <c r="K277" s="413">
        <f t="shared" ref="K277:K320" si="354">+J277-G277</f>
        <v>-56521677306</v>
      </c>
      <c r="L277" s="435" t="str">
        <f t="shared" ref="L277:M292" si="355">IF(OR(I277=0,E277=0),"-",IF(OR(I277&lt;0,E277&lt;0),(I277/E277),IF(OR(I277&gt;0,E277&gt;0),(I277/E277))))</f>
        <v>-</v>
      </c>
      <c r="M277" s="435" t="str">
        <f t="shared" si="355"/>
        <v>-</v>
      </c>
      <c r="N277" s="435" t="str">
        <f t="shared" ref="N277:N340" si="356">IF(OR(J277=0,G277=0),"-",IF(OR(J277&lt;0,G277&lt;0),(J277/G277),IF(OR(J277&gt;0,G277&gt;0),(J277/G277))))</f>
        <v>-</v>
      </c>
      <c r="O277" s="436" t="str">
        <f t="shared" ref="O277:O340" si="357">IF(OR(J277=0,B277=0),"-",IF(OR(J277&lt;0,B277&lt;0),(J277/B277),IF(OR(J277&gt;0,B277&gt;0),(J277/B277))))</f>
        <v>-</v>
      </c>
    </row>
    <row r="278" spans="1:16">
      <c r="A278" s="440" t="s">
        <v>804</v>
      </c>
      <c r="B278" s="442">
        <f t="shared" ref="B278:J278" si="358">B279+B281+B285+B287+B291+B289+B293+B295+B297+B299+B301+B303+B305+B307+B309+B311+B313+B315+B317+B319</f>
        <v>0</v>
      </c>
      <c r="C278" s="442">
        <f t="shared" si="358"/>
        <v>0</v>
      </c>
      <c r="D278" s="442">
        <f t="shared" si="358"/>
        <v>0</v>
      </c>
      <c r="E278" s="442">
        <f t="shared" si="358"/>
        <v>0</v>
      </c>
      <c r="F278" s="442">
        <f t="shared" si="350"/>
        <v>0</v>
      </c>
      <c r="G278" s="442">
        <f t="shared" si="358"/>
        <v>0</v>
      </c>
      <c r="H278" s="442">
        <f t="shared" si="358"/>
        <v>450394785</v>
      </c>
      <c r="I278" s="442">
        <f t="shared" si="358"/>
        <v>120471982</v>
      </c>
      <c r="J278" s="442">
        <f t="shared" si="358"/>
        <v>570866767</v>
      </c>
      <c r="K278" s="413">
        <f t="shared" si="354"/>
        <v>570866767</v>
      </c>
      <c r="L278" s="435" t="str">
        <f t="shared" si="355"/>
        <v>-</v>
      </c>
      <c r="M278" s="435" t="str">
        <f t="shared" si="355"/>
        <v>-</v>
      </c>
      <c r="N278" s="435" t="str">
        <f t="shared" si="356"/>
        <v>-</v>
      </c>
      <c r="O278" s="436" t="str">
        <f t="shared" si="357"/>
        <v>-</v>
      </c>
    </row>
    <row r="279" spans="1:16">
      <c r="A279" s="441" t="s">
        <v>805</v>
      </c>
      <c r="B279" s="442">
        <f t="shared" ref="B279:J279" si="359">SUM(B280)</f>
        <v>0</v>
      </c>
      <c r="C279" s="442">
        <f t="shared" si="359"/>
        <v>0</v>
      </c>
      <c r="D279" s="442">
        <f t="shared" si="359"/>
        <v>0</v>
      </c>
      <c r="E279" s="442">
        <f t="shared" si="359"/>
        <v>0</v>
      </c>
      <c r="F279" s="442">
        <f t="shared" si="350"/>
        <v>0</v>
      </c>
      <c r="G279" s="442">
        <f t="shared" si="359"/>
        <v>0</v>
      </c>
      <c r="H279" s="442">
        <f t="shared" si="359"/>
        <v>0</v>
      </c>
      <c r="I279" s="442">
        <f t="shared" si="359"/>
        <v>0</v>
      </c>
      <c r="J279" s="442">
        <f t="shared" si="359"/>
        <v>0</v>
      </c>
      <c r="K279" s="442">
        <f t="shared" si="354"/>
        <v>0</v>
      </c>
      <c r="L279" s="435" t="str">
        <f t="shared" si="355"/>
        <v>-</v>
      </c>
      <c r="M279" s="435" t="str">
        <f t="shared" si="355"/>
        <v>-</v>
      </c>
      <c r="N279" s="435" t="str">
        <f t="shared" si="356"/>
        <v>-</v>
      </c>
      <c r="O279" s="436" t="str">
        <f t="shared" si="357"/>
        <v>-</v>
      </c>
    </row>
    <row r="280" spans="1:16">
      <c r="A280" s="469" t="s">
        <v>806</v>
      </c>
      <c r="B280" s="132">
        <v>0</v>
      </c>
      <c r="C280" s="132">
        <v>0</v>
      </c>
      <c r="D280" s="132">
        <v>0</v>
      </c>
      <c r="E280" s="132">
        <v>0</v>
      </c>
      <c r="F280" s="132">
        <f t="shared" si="350"/>
        <v>0</v>
      </c>
      <c r="G280" s="132">
        <f t="shared" ref="G280" si="360">+C280+F280</f>
        <v>0</v>
      </c>
      <c r="H280" s="132">
        <v>0</v>
      </c>
      <c r="I280" s="132">
        <v>0</v>
      </c>
      <c r="J280" s="132">
        <f t="shared" ref="J280" si="361">+H280+I280</f>
        <v>0</v>
      </c>
      <c r="K280" s="132">
        <f t="shared" si="354"/>
        <v>0</v>
      </c>
      <c r="L280" s="38" t="str">
        <f t="shared" si="355"/>
        <v>-</v>
      </c>
      <c r="M280" s="38" t="str">
        <f t="shared" si="355"/>
        <v>-</v>
      </c>
      <c r="N280" s="38" t="str">
        <f t="shared" si="356"/>
        <v>-</v>
      </c>
      <c r="O280" s="89" t="str">
        <f t="shared" si="357"/>
        <v>-</v>
      </c>
    </row>
    <row r="281" spans="1:16">
      <c r="A281" s="443" t="s">
        <v>807</v>
      </c>
      <c r="B281" s="442">
        <f t="shared" ref="B281:J281" si="362">SUM(B282)</f>
        <v>0</v>
      </c>
      <c r="C281" s="442">
        <f t="shared" si="362"/>
        <v>0</v>
      </c>
      <c r="D281" s="442">
        <f t="shared" si="362"/>
        <v>0</v>
      </c>
      <c r="E281" s="442">
        <f t="shared" si="362"/>
        <v>0</v>
      </c>
      <c r="F281" s="442">
        <f t="shared" si="350"/>
        <v>0</v>
      </c>
      <c r="G281" s="442">
        <f t="shared" si="362"/>
        <v>0</v>
      </c>
      <c r="H281" s="442">
        <f t="shared" si="362"/>
        <v>297202458</v>
      </c>
      <c r="I281" s="442">
        <f t="shared" si="362"/>
        <v>28534512</v>
      </c>
      <c r="J281" s="442">
        <f t="shared" si="362"/>
        <v>325736970</v>
      </c>
      <c r="K281" s="413">
        <f t="shared" si="354"/>
        <v>325736970</v>
      </c>
      <c r="L281" s="435" t="str">
        <f t="shared" si="355"/>
        <v>-</v>
      </c>
      <c r="M281" s="435" t="str">
        <f t="shared" si="355"/>
        <v>-</v>
      </c>
      <c r="N281" s="435" t="str">
        <f t="shared" si="356"/>
        <v>-</v>
      </c>
      <c r="O281" s="436" t="str">
        <f t="shared" si="357"/>
        <v>-</v>
      </c>
    </row>
    <row r="282" spans="1:16">
      <c r="A282" s="469" t="s">
        <v>808</v>
      </c>
      <c r="B282" s="132">
        <v>0</v>
      </c>
      <c r="C282" s="132">
        <v>0</v>
      </c>
      <c r="D282" s="132">
        <v>0</v>
      </c>
      <c r="E282" s="132">
        <v>0</v>
      </c>
      <c r="F282" s="132">
        <f t="shared" si="350"/>
        <v>0</v>
      </c>
      <c r="G282" s="132">
        <f t="shared" ref="G282" si="363">+C282+F282</f>
        <v>0</v>
      </c>
      <c r="H282" s="132">
        <v>297202458</v>
      </c>
      <c r="I282" s="132">
        <v>28534512</v>
      </c>
      <c r="J282" s="132">
        <f t="shared" ref="J282" si="364">+H282+I282</f>
        <v>325736970</v>
      </c>
      <c r="K282" s="39">
        <f t="shared" si="354"/>
        <v>325736970</v>
      </c>
      <c r="L282" s="38" t="str">
        <f t="shared" si="355"/>
        <v>-</v>
      </c>
      <c r="M282" s="38" t="str">
        <f t="shared" si="355"/>
        <v>-</v>
      </c>
      <c r="N282" s="38" t="str">
        <f t="shared" si="356"/>
        <v>-</v>
      </c>
      <c r="O282" s="89" t="str">
        <f t="shared" si="357"/>
        <v>-</v>
      </c>
    </row>
    <row r="283" spans="1:16">
      <c r="A283" s="443" t="s">
        <v>809</v>
      </c>
      <c r="B283" s="442">
        <f t="shared" ref="B283:J283" si="365">SUM(B284)</f>
        <v>0</v>
      </c>
      <c r="C283" s="442">
        <f t="shared" si="365"/>
        <v>0</v>
      </c>
      <c r="D283" s="442">
        <f t="shared" si="365"/>
        <v>0</v>
      </c>
      <c r="E283" s="442">
        <f t="shared" si="365"/>
        <v>0</v>
      </c>
      <c r="F283" s="442">
        <f t="shared" si="350"/>
        <v>0</v>
      </c>
      <c r="G283" s="442">
        <f t="shared" si="365"/>
        <v>0</v>
      </c>
      <c r="H283" s="442">
        <f t="shared" si="365"/>
        <v>0</v>
      </c>
      <c r="I283" s="442">
        <f t="shared" si="365"/>
        <v>0</v>
      </c>
      <c r="J283" s="442">
        <f t="shared" si="365"/>
        <v>0</v>
      </c>
      <c r="K283" s="442">
        <f t="shared" si="354"/>
        <v>0</v>
      </c>
      <c r="L283" s="435" t="str">
        <f t="shared" si="355"/>
        <v>-</v>
      </c>
      <c r="M283" s="435" t="str">
        <f t="shared" si="355"/>
        <v>-</v>
      </c>
      <c r="N283" s="435" t="str">
        <f t="shared" si="356"/>
        <v>-</v>
      </c>
      <c r="O283" s="436" t="str">
        <f t="shared" si="357"/>
        <v>-</v>
      </c>
    </row>
    <row r="284" spans="1:16">
      <c r="A284" s="469" t="s">
        <v>810</v>
      </c>
      <c r="B284" s="132">
        <v>0</v>
      </c>
      <c r="C284" s="132">
        <v>0</v>
      </c>
      <c r="D284" s="132">
        <v>0</v>
      </c>
      <c r="E284" s="132">
        <v>0</v>
      </c>
      <c r="F284" s="132">
        <f t="shared" si="350"/>
        <v>0</v>
      </c>
      <c r="G284" s="132">
        <f t="shared" ref="G284" si="366">+C284+F284</f>
        <v>0</v>
      </c>
      <c r="H284" s="132">
        <v>0</v>
      </c>
      <c r="I284" s="132">
        <v>0</v>
      </c>
      <c r="J284" s="132">
        <f t="shared" ref="J284" si="367">+H284+I284</f>
        <v>0</v>
      </c>
      <c r="K284" s="132">
        <f t="shared" si="354"/>
        <v>0</v>
      </c>
      <c r="L284" s="38" t="str">
        <f t="shared" si="355"/>
        <v>-</v>
      </c>
      <c r="M284" s="38" t="str">
        <f t="shared" si="355"/>
        <v>-</v>
      </c>
      <c r="N284" s="38" t="str">
        <f t="shared" si="356"/>
        <v>-</v>
      </c>
      <c r="O284" s="89" t="str">
        <f t="shared" si="357"/>
        <v>-</v>
      </c>
    </row>
    <row r="285" spans="1:16">
      <c r="A285" s="443" t="s">
        <v>811</v>
      </c>
      <c r="B285" s="442">
        <f t="shared" ref="B285:J285" si="368">SUM(B286:B286)</f>
        <v>0</v>
      </c>
      <c r="C285" s="442">
        <f t="shared" si="368"/>
        <v>0</v>
      </c>
      <c r="D285" s="442">
        <f t="shared" si="368"/>
        <v>0</v>
      </c>
      <c r="E285" s="442">
        <f t="shared" si="368"/>
        <v>0</v>
      </c>
      <c r="F285" s="442">
        <f t="shared" si="350"/>
        <v>0</v>
      </c>
      <c r="G285" s="442">
        <f t="shared" si="368"/>
        <v>0</v>
      </c>
      <c r="H285" s="442">
        <f t="shared" si="368"/>
        <v>0</v>
      </c>
      <c r="I285" s="442">
        <f t="shared" si="368"/>
        <v>0</v>
      </c>
      <c r="J285" s="442">
        <f t="shared" si="368"/>
        <v>0</v>
      </c>
      <c r="K285" s="442">
        <f t="shared" si="354"/>
        <v>0</v>
      </c>
      <c r="L285" s="435" t="str">
        <f t="shared" si="355"/>
        <v>-</v>
      </c>
      <c r="M285" s="435" t="str">
        <f t="shared" si="355"/>
        <v>-</v>
      </c>
      <c r="N285" s="435" t="str">
        <f t="shared" si="356"/>
        <v>-</v>
      </c>
      <c r="O285" s="436" t="str">
        <f t="shared" si="357"/>
        <v>-</v>
      </c>
    </row>
    <row r="286" spans="1:16">
      <c r="A286" s="470" t="s">
        <v>812</v>
      </c>
      <c r="B286" s="132">
        <v>0</v>
      </c>
      <c r="C286" s="132">
        <v>0</v>
      </c>
      <c r="D286" s="132">
        <v>0</v>
      </c>
      <c r="E286" s="132">
        <v>0</v>
      </c>
      <c r="F286" s="132">
        <f t="shared" si="350"/>
        <v>0</v>
      </c>
      <c r="G286" s="132">
        <f t="shared" ref="G286" si="369">+C286+F286</f>
        <v>0</v>
      </c>
      <c r="H286" s="132">
        <v>0</v>
      </c>
      <c r="I286" s="132">
        <v>0</v>
      </c>
      <c r="J286" s="132">
        <f t="shared" ref="J286" si="370">+H286+I286</f>
        <v>0</v>
      </c>
      <c r="K286" s="132">
        <f t="shared" si="354"/>
        <v>0</v>
      </c>
      <c r="L286" s="38" t="str">
        <f t="shared" si="355"/>
        <v>-</v>
      </c>
      <c r="M286" s="38" t="str">
        <f t="shared" si="355"/>
        <v>-</v>
      </c>
      <c r="N286" s="38" t="str">
        <f t="shared" si="356"/>
        <v>-</v>
      </c>
      <c r="O286" s="89" t="str">
        <f t="shared" si="357"/>
        <v>-</v>
      </c>
    </row>
    <row r="287" spans="1:16">
      <c r="A287" s="441" t="s">
        <v>815</v>
      </c>
      <c r="B287" s="442">
        <f t="shared" ref="B287:J287" si="371">SUM(B288)</f>
        <v>0</v>
      </c>
      <c r="C287" s="442">
        <f t="shared" si="371"/>
        <v>0</v>
      </c>
      <c r="D287" s="442">
        <f t="shared" si="371"/>
        <v>0</v>
      </c>
      <c r="E287" s="442">
        <f t="shared" si="371"/>
        <v>0</v>
      </c>
      <c r="F287" s="442">
        <f t="shared" si="350"/>
        <v>0</v>
      </c>
      <c r="G287" s="442">
        <f t="shared" si="371"/>
        <v>0</v>
      </c>
      <c r="H287" s="442">
        <f t="shared" si="371"/>
        <v>74767160</v>
      </c>
      <c r="I287" s="442">
        <f t="shared" si="371"/>
        <v>0</v>
      </c>
      <c r="J287" s="442">
        <f t="shared" si="371"/>
        <v>74767160</v>
      </c>
      <c r="K287" s="413">
        <f t="shared" si="354"/>
        <v>74767160</v>
      </c>
      <c r="L287" s="435" t="str">
        <f t="shared" si="355"/>
        <v>-</v>
      </c>
      <c r="M287" s="435" t="str">
        <f t="shared" si="355"/>
        <v>-</v>
      </c>
      <c r="N287" s="435" t="str">
        <f t="shared" si="356"/>
        <v>-</v>
      </c>
      <c r="O287" s="436" t="str">
        <f t="shared" si="357"/>
        <v>-</v>
      </c>
    </row>
    <row r="288" spans="1:16">
      <c r="A288" s="469" t="s">
        <v>816</v>
      </c>
      <c r="B288" s="132">
        <v>0</v>
      </c>
      <c r="C288" s="132">
        <v>0</v>
      </c>
      <c r="D288" s="132">
        <v>0</v>
      </c>
      <c r="E288" s="132">
        <v>0</v>
      </c>
      <c r="F288" s="132">
        <f t="shared" si="350"/>
        <v>0</v>
      </c>
      <c r="G288" s="132">
        <f t="shared" ref="G288" si="372">+C288+F288</f>
        <v>0</v>
      </c>
      <c r="H288" s="132">
        <v>74767160</v>
      </c>
      <c r="I288" s="132">
        <v>0</v>
      </c>
      <c r="J288" s="132">
        <f t="shared" ref="J288:J320" si="373">+H288+I288</f>
        <v>74767160</v>
      </c>
      <c r="K288" s="39">
        <f t="shared" si="354"/>
        <v>74767160</v>
      </c>
      <c r="L288" s="38" t="str">
        <f t="shared" si="355"/>
        <v>-</v>
      </c>
      <c r="M288" s="38" t="str">
        <f t="shared" si="355"/>
        <v>-</v>
      </c>
      <c r="N288" s="38" t="str">
        <f t="shared" si="356"/>
        <v>-</v>
      </c>
      <c r="O288" s="89" t="str">
        <f t="shared" si="357"/>
        <v>-</v>
      </c>
      <c r="P288" s="132"/>
    </row>
    <row r="289" spans="1:15">
      <c r="A289" s="441" t="s">
        <v>817</v>
      </c>
      <c r="B289" s="442">
        <f t="shared" ref="B289:J289" si="374">SUM(B290:B290)</f>
        <v>0</v>
      </c>
      <c r="C289" s="442">
        <f t="shared" si="374"/>
        <v>0</v>
      </c>
      <c r="D289" s="442">
        <f t="shared" si="374"/>
        <v>0</v>
      </c>
      <c r="E289" s="442">
        <f t="shared" si="374"/>
        <v>0</v>
      </c>
      <c r="F289" s="442">
        <f t="shared" si="350"/>
        <v>0</v>
      </c>
      <c r="G289" s="442">
        <f t="shared" si="374"/>
        <v>0</v>
      </c>
      <c r="H289" s="442">
        <f t="shared" si="374"/>
        <v>0</v>
      </c>
      <c r="I289" s="442">
        <f t="shared" si="374"/>
        <v>0</v>
      </c>
      <c r="J289" s="442">
        <f t="shared" si="374"/>
        <v>0</v>
      </c>
      <c r="K289" s="442">
        <f t="shared" si="354"/>
        <v>0</v>
      </c>
      <c r="L289" s="435" t="str">
        <f t="shared" si="355"/>
        <v>-</v>
      </c>
      <c r="M289" s="435" t="str">
        <f t="shared" si="355"/>
        <v>-</v>
      </c>
      <c r="N289" s="435" t="str">
        <f t="shared" si="356"/>
        <v>-</v>
      </c>
      <c r="O289" s="436" t="str">
        <f t="shared" si="357"/>
        <v>-</v>
      </c>
    </row>
    <row r="290" spans="1:15">
      <c r="A290" s="470" t="s">
        <v>818</v>
      </c>
      <c r="B290" s="132">
        <v>0</v>
      </c>
      <c r="C290" s="132">
        <v>0</v>
      </c>
      <c r="D290" s="132">
        <v>0</v>
      </c>
      <c r="E290" s="132">
        <v>0</v>
      </c>
      <c r="F290" s="132">
        <f t="shared" si="350"/>
        <v>0</v>
      </c>
      <c r="G290" s="132">
        <f t="shared" ref="G290" si="375">+C290+F290</f>
        <v>0</v>
      </c>
      <c r="H290" s="132">
        <v>0</v>
      </c>
      <c r="I290" s="132">
        <v>0</v>
      </c>
      <c r="J290" s="132">
        <f t="shared" si="373"/>
        <v>0</v>
      </c>
      <c r="K290" s="132">
        <f t="shared" si="354"/>
        <v>0</v>
      </c>
      <c r="L290" s="38" t="str">
        <f t="shared" si="355"/>
        <v>-</v>
      </c>
      <c r="M290" s="38" t="str">
        <f t="shared" si="355"/>
        <v>-</v>
      </c>
      <c r="N290" s="38" t="str">
        <f t="shared" si="356"/>
        <v>-</v>
      </c>
      <c r="O290" s="89" t="str">
        <f t="shared" si="357"/>
        <v>-</v>
      </c>
    </row>
    <row r="291" spans="1:15">
      <c r="A291" s="441" t="s">
        <v>820</v>
      </c>
      <c r="B291" s="442">
        <f t="shared" ref="B291:J291" si="376">SUM(B292)</f>
        <v>0</v>
      </c>
      <c r="C291" s="442">
        <f t="shared" si="376"/>
        <v>0</v>
      </c>
      <c r="D291" s="442">
        <f t="shared" si="376"/>
        <v>0</v>
      </c>
      <c r="E291" s="442">
        <f t="shared" si="376"/>
        <v>0</v>
      </c>
      <c r="F291" s="442">
        <f t="shared" si="350"/>
        <v>0</v>
      </c>
      <c r="G291" s="442">
        <f t="shared" si="376"/>
        <v>0</v>
      </c>
      <c r="H291" s="442">
        <f t="shared" si="376"/>
        <v>0</v>
      </c>
      <c r="I291" s="442">
        <f t="shared" si="376"/>
        <v>0</v>
      </c>
      <c r="J291" s="442">
        <f t="shared" si="376"/>
        <v>0</v>
      </c>
      <c r="K291" s="442">
        <f t="shared" si="354"/>
        <v>0</v>
      </c>
      <c r="L291" s="435" t="str">
        <f t="shared" si="355"/>
        <v>-</v>
      </c>
      <c r="M291" s="435" t="str">
        <f t="shared" si="355"/>
        <v>-</v>
      </c>
      <c r="N291" s="435" t="str">
        <f t="shared" si="356"/>
        <v>-</v>
      </c>
      <c r="O291" s="436" t="str">
        <f t="shared" si="357"/>
        <v>-</v>
      </c>
    </row>
    <row r="292" spans="1:15">
      <c r="A292" s="469" t="s">
        <v>821</v>
      </c>
      <c r="B292" s="132">
        <v>0</v>
      </c>
      <c r="C292" s="132">
        <v>0</v>
      </c>
      <c r="D292" s="132">
        <v>0</v>
      </c>
      <c r="E292" s="132">
        <v>0</v>
      </c>
      <c r="F292" s="132">
        <f t="shared" si="350"/>
        <v>0</v>
      </c>
      <c r="G292" s="132">
        <f t="shared" ref="G292" si="377">+C292+F292</f>
        <v>0</v>
      </c>
      <c r="H292" s="132">
        <v>0</v>
      </c>
      <c r="I292" s="132">
        <v>0</v>
      </c>
      <c r="J292" s="132">
        <f t="shared" si="373"/>
        <v>0</v>
      </c>
      <c r="K292" s="132">
        <f t="shared" si="354"/>
        <v>0</v>
      </c>
      <c r="L292" s="38" t="str">
        <f t="shared" si="355"/>
        <v>-</v>
      </c>
      <c r="M292" s="38" t="str">
        <f t="shared" si="355"/>
        <v>-</v>
      </c>
      <c r="N292" s="38" t="str">
        <f t="shared" si="356"/>
        <v>-</v>
      </c>
      <c r="O292" s="89" t="str">
        <f t="shared" si="357"/>
        <v>-</v>
      </c>
    </row>
    <row r="293" spans="1:15">
      <c r="A293" s="441" t="s">
        <v>822</v>
      </c>
      <c r="B293" s="442">
        <f t="shared" ref="B293:J293" si="378">SUM(B294)</f>
        <v>0</v>
      </c>
      <c r="C293" s="442">
        <f t="shared" si="378"/>
        <v>0</v>
      </c>
      <c r="D293" s="442">
        <f t="shared" si="378"/>
        <v>0</v>
      </c>
      <c r="E293" s="442">
        <f t="shared" si="378"/>
        <v>0</v>
      </c>
      <c r="F293" s="442">
        <f t="shared" si="350"/>
        <v>0</v>
      </c>
      <c r="G293" s="442">
        <f t="shared" si="378"/>
        <v>0</v>
      </c>
      <c r="H293" s="442">
        <f t="shared" si="378"/>
        <v>0</v>
      </c>
      <c r="I293" s="442">
        <f t="shared" si="378"/>
        <v>0</v>
      </c>
      <c r="J293" s="442">
        <f t="shared" si="378"/>
        <v>0</v>
      </c>
      <c r="K293" s="442">
        <f t="shared" si="354"/>
        <v>0</v>
      </c>
      <c r="L293" s="435" t="str">
        <f t="shared" ref="L293:M298" si="379">IF(OR(I293=0,E293=0),"-",IF(OR(I293&lt;0,E293&lt;0),(I293/E293),IF(OR(I293&gt;0,E293&gt;0),(I293/E293))))</f>
        <v>-</v>
      </c>
      <c r="M293" s="435" t="str">
        <f t="shared" si="379"/>
        <v>-</v>
      </c>
      <c r="N293" s="435" t="str">
        <f t="shared" si="356"/>
        <v>-</v>
      </c>
      <c r="O293" s="436" t="str">
        <f t="shared" si="357"/>
        <v>-</v>
      </c>
    </row>
    <row r="294" spans="1:15">
      <c r="A294" s="469" t="s">
        <v>823</v>
      </c>
      <c r="B294" s="132">
        <v>0</v>
      </c>
      <c r="C294" s="132">
        <v>0</v>
      </c>
      <c r="D294" s="132">
        <v>0</v>
      </c>
      <c r="E294" s="132">
        <v>0</v>
      </c>
      <c r="F294" s="132">
        <f t="shared" si="350"/>
        <v>0</v>
      </c>
      <c r="G294" s="132">
        <f t="shared" ref="G294" si="380">+C294+F294</f>
        <v>0</v>
      </c>
      <c r="H294" s="132">
        <v>0</v>
      </c>
      <c r="I294" s="132">
        <v>0</v>
      </c>
      <c r="J294" s="132">
        <f t="shared" si="373"/>
        <v>0</v>
      </c>
      <c r="K294" s="132">
        <f t="shared" si="354"/>
        <v>0</v>
      </c>
      <c r="L294" s="38" t="str">
        <f t="shared" si="379"/>
        <v>-</v>
      </c>
      <c r="M294" s="38" t="str">
        <f t="shared" si="379"/>
        <v>-</v>
      </c>
      <c r="N294" s="38" t="str">
        <f t="shared" si="356"/>
        <v>-</v>
      </c>
      <c r="O294" s="89" t="str">
        <f t="shared" si="357"/>
        <v>-</v>
      </c>
    </row>
    <row r="295" spans="1:15">
      <c r="A295" s="441" t="s">
        <v>824</v>
      </c>
      <c r="B295" s="442">
        <f t="shared" ref="B295:J295" si="381">SUM(B296:B296)</f>
        <v>0</v>
      </c>
      <c r="C295" s="442">
        <f t="shared" si="381"/>
        <v>0</v>
      </c>
      <c r="D295" s="442">
        <f t="shared" si="381"/>
        <v>0</v>
      </c>
      <c r="E295" s="442">
        <f t="shared" si="381"/>
        <v>0</v>
      </c>
      <c r="F295" s="442">
        <f t="shared" si="350"/>
        <v>0</v>
      </c>
      <c r="G295" s="442">
        <f t="shared" si="381"/>
        <v>0</v>
      </c>
      <c r="H295" s="442">
        <f t="shared" si="381"/>
        <v>0</v>
      </c>
      <c r="I295" s="442">
        <f t="shared" si="381"/>
        <v>0</v>
      </c>
      <c r="J295" s="442">
        <f t="shared" si="381"/>
        <v>0</v>
      </c>
      <c r="K295" s="442">
        <f t="shared" si="354"/>
        <v>0</v>
      </c>
      <c r="L295" s="435" t="str">
        <f t="shared" si="379"/>
        <v>-</v>
      </c>
      <c r="M295" s="435" t="str">
        <f t="shared" si="379"/>
        <v>-</v>
      </c>
      <c r="N295" s="435" t="str">
        <f t="shared" si="356"/>
        <v>-</v>
      </c>
      <c r="O295" s="436" t="str">
        <f t="shared" si="357"/>
        <v>-</v>
      </c>
    </row>
    <row r="296" spans="1:15">
      <c r="A296" s="470" t="s">
        <v>825</v>
      </c>
      <c r="B296" s="132">
        <v>0</v>
      </c>
      <c r="C296" s="132">
        <v>0</v>
      </c>
      <c r="D296" s="132">
        <v>0</v>
      </c>
      <c r="E296" s="132">
        <v>0</v>
      </c>
      <c r="F296" s="132">
        <f t="shared" si="350"/>
        <v>0</v>
      </c>
      <c r="G296" s="132">
        <f t="shared" ref="G296" si="382">+C296+F296</f>
        <v>0</v>
      </c>
      <c r="H296" s="132">
        <v>0</v>
      </c>
      <c r="I296" s="132">
        <v>0</v>
      </c>
      <c r="J296" s="132">
        <f t="shared" si="373"/>
        <v>0</v>
      </c>
      <c r="K296" s="132">
        <f t="shared" si="354"/>
        <v>0</v>
      </c>
      <c r="L296" s="38" t="str">
        <f t="shared" si="379"/>
        <v>-</v>
      </c>
      <c r="M296" s="38" t="str">
        <f t="shared" si="379"/>
        <v>-</v>
      </c>
      <c r="N296" s="38" t="str">
        <f t="shared" si="356"/>
        <v>-</v>
      </c>
      <c r="O296" s="89" t="str">
        <f t="shared" si="357"/>
        <v>-</v>
      </c>
    </row>
    <row r="297" spans="1:15">
      <c r="A297" s="441" t="s">
        <v>828</v>
      </c>
      <c r="B297" s="442">
        <f t="shared" ref="B297:J297" si="383">SUM(B298:B298)</f>
        <v>0</v>
      </c>
      <c r="C297" s="442">
        <f t="shared" si="383"/>
        <v>0</v>
      </c>
      <c r="D297" s="442">
        <f t="shared" si="383"/>
        <v>0</v>
      </c>
      <c r="E297" s="442">
        <f t="shared" si="383"/>
        <v>0</v>
      </c>
      <c r="F297" s="442">
        <f t="shared" si="350"/>
        <v>0</v>
      </c>
      <c r="G297" s="442">
        <f t="shared" si="383"/>
        <v>0</v>
      </c>
      <c r="H297" s="442">
        <f t="shared" si="383"/>
        <v>0</v>
      </c>
      <c r="I297" s="442">
        <f t="shared" si="383"/>
        <v>0</v>
      </c>
      <c r="J297" s="442">
        <f t="shared" si="383"/>
        <v>0</v>
      </c>
      <c r="K297" s="442">
        <f t="shared" si="354"/>
        <v>0</v>
      </c>
      <c r="L297" s="435" t="str">
        <f t="shared" si="379"/>
        <v>-</v>
      </c>
      <c r="M297" s="435" t="str">
        <f t="shared" si="379"/>
        <v>-</v>
      </c>
      <c r="N297" s="435" t="str">
        <f t="shared" si="356"/>
        <v>-</v>
      </c>
      <c r="O297" s="436" t="str">
        <f t="shared" si="357"/>
        <v>-</v>
      </c>
    </row>
    <row r="298" spans="1:15">
      <c r="A298" s="470" t="s">
        <v>829</v>
      </c>
      <c r="B298" s="132">
        <v>0</v>
      </c>
      <c r="C298" s="132">
        <v>0</v>
      </c>
      <c r="D298" s="132">
        <v>0</v>
      </c>
      <c r="E298" s="132">
        <v>0</v>
      </c>
      <c r="F298" s="132">
        <f t="shared" si="350"/>
        <v>0</v>
      </c>
      <c r="G298" s="132">
        <f t="shared" ref="G298" si="384">+C298+F298</f>
        <v>0</v>
      </c>
      <c r="H298" s="132">
        <v>0</v>
      </c>
      <c r="I298" s="132">
        <v>0</v>
      </c>
      <c r="J298" s="132">
        <f t="shared" si="373"/>
        <v>0</v>
      </c>
      <c r="K298" s="132">
        <f t="shared" si="354"/>
        <v>0</v>
      </c>
      <c r="L298" s="38" t="str">
        <f t="shared" si="379"/>
        <v>-</v>
      </c>
      <c r="M298" s="38" t="str">
        <f t="shared" si="379"/>
        <v>-</v>
      </c>
      <c r="N298" s="38" t="str">
        <f t="shared" si="356"/>
        <v>-</v>
      </c>
      <c r="O298" s="89" t="str">
        <f t="shared" si="357"/>
        <v>-</v>
      </c>
    </row>
    <row r="299" spans="1:15">
      <c r="A299" s="441" t="s">
        <v>833</v>
      </c>
      <c r="B299" s="442">
        <f t="shared" ref="B299:J299" si="385">B300</f>
        <v>0</v>
      </c>
      <c r="C299" s="442">
        <f t="shared" si="385"/>
        <v>0</v>
      </c>
      <c r="D299" s="442">
        <f t="shared" si="385"/>
        <v>0</v>
      </c>
      <c r="E299" s="442">
        <f t="shared" si="385"/>
        <v>0</v>
      </c>
      <c r="F299" s="442">
        <f t="shared" si="350"/>
        <v>0</v>
      </c>
      <c r="G299" s="442">
        <f t="shared" si="385"/>
        <v>0</v>
      </c>
      <c r="H299" s="442">
        <f t="shared" si="385"/>
        <v>0</v>
      </c>
      <c r="I299" s="442">
        <f t="shared" si="385"/>
        <v>0</v>
      </c>
      <c r="J299" s="442">
        <f t="shared" si="385"/>
        <v>0</v>
      </c>
      <c r="K299" s="442">
        <f t="shared" si="354"/>
        <v>0</v>
      </c>
      <c r="L299" s="435" t="str">
        <f>IF(OR(I299=0,E299=0),"-",IF(OR(I299&lt;0,E299&lt;0),(I299/E299),IF(OR(I299&gt;0,E299&gt;0),(I299/E299))))</f>
        <v>-</v>
      </c>
      <c r="M299" s="435" t="str">
        <f>IF(OR(J299=0,F299=0),"-",IF(OR(J299&lt;0,F299&lt;0),(J299/F299),IF(OR(J299&gt;0,F299&gt;0),(J299/F299))))</f>
        <v>-</v>
      </c>
      <c r="N299" s="435" t="str">
        <f t="shared" si="356"/>
        <v>-</v>
      </c>
      <c r="O299" s="436" t="str">
        <f t="shared" si="357"/>
        <v>-</v>
      </c>
    </row>
    <row r="300" spans="1:15">
      <c r="A300" s="469" t="s">
        <v>834</v>
      </c>
      <c r="B300" s="132">
        <v>0</v>
      </c>
      <c r="C300" s="132">
        <v>0</v>
      </c>
      <c r="D300" s="132">
        <v>0</v>
      </c>
      <c r="E300" s="132">
        <v>0</v>
      </c>
      <c r="F300" s="132">
        <f t="shared" si="350"/>
        <v>0</v>
      </c>
      <c r="G300" s="132">
        <f t="shared" ref="G300" si="386">+C300+F300</f>
        <v>0</v>
      </c>
      <c r="H300" s="132">
        <v>0</v>
      </c>
      <c r="I300" s="132">
        <v>0</v>
      </c>
      <c r="J300" s="132">
        <f t="shared" si="373"/>
        <v>0</v>
      </c>
      <c r="K300" s="132">
        <f t="shared" si="354"/>
        <v>0</v>
      </c>
      <c r="L300" s="38" t="str">
        <f t="shared" ref="L300:M315" si="387">IF(OR(I300=0,E300=0),"-",IF(OR(I300&lt;0,E300&lt;0),(I300/E300),IF(OR(I300&gt;0,E300&gt;0),(I300/E300))))</f>
        <v>-</v>
      </c>
      <c r="M300" s="38" t="str">
        <f t="shared" si="387"/>
        <v>-</v>
      </c>
      <c r="N300" s="38" t="str">
        <f t="shared" si="356"/>
        <v>-</v>
      </c>
      <c r="O300" s="89" t="str">
        <f t="shared" si="357"/>
        <v>-</v>
      </c>
    </row>
    <row r="301" spans="1:15">
      <c r="A301" s="441" t="s">
        <v>835</v>
      </c>
      <c r="B301" s="442">
        <f t="shared" ref="B301:J301" si="388">B302</f>
        <v>0</v>
      </c>
      <c r="C301" s="442">
        <f t="shared" si="388"/>
        <v>0</v>
      </c>
      <c r="D301" s="442">
        <f t="shared" si="388"/>
        <v>0</v>
      </c>
      <c r="E301" s="442">
        <f t="shared" si="388"/>
        <v>0</v>
      </c>
      <c r="F301" s="442">
        <f t="shared" si="350"/>
        <v>0</v>
      </c>
      <c r="G301" s="442">
        <f t="shared" si="388"/>
        <v>0</v>
      </c>
      <c r="H301" s="442">
        <f t="shared" si="388"/>
        <v>0</v>
      </c>
      <c r="I301" s="442">
        <f t="shared" si="388"/>
        <v>0</v>
      </c>
      <c r="J301" s="442">
        <f t="shared" si="388"/>
        <v>0</v>
      </c>
      <c r="K301" s="442">
        <f t="shared" si="354"/>
        <v>0</v>
      </c>
      <c r="L301" s="435" t="str">
        <f t="shared" si="387"/>
        <v>-</v>
      </c>
      <c r="M301" s="435" t="str">
        <f t="shared" si="387"/>
        <v>-</v>
      </c>
      <c r="N301" s="435" t="str">
        <f t="shared" si="356"/>
        <v>-</v>
      </c>
      <c r="O301" s="436" t="str">
        <f t="shared" si="357"/>
        <v>-</v>
      </c>
    </row>
    <row r="302" spans="1:15">
      <c r="A302" s="469" t="s">
        <v>836</v>
      </c>
      <c r="B302" s="132">
        <v>0</v>
      </c>
      <c r="C302" s="132">
        <v>0</v>
      </c>
      <c r="D302" s="132">
        <v>0</v>
      </c>
      <c r="E302" s="132">
        <v>0</v>
      </c>
      <c r="F302" s="132">
        <f t="shared" si="350"/>
        <v>0</v>
      </c>
      <c r="G302" s="132">
        <f t="shared" ref="G302" si="389">+C302+F302</f>
        <v>0</v>
      </c>
      <c r="H302" s="132">
        <v>0</v>
      </c>
      <c r="I302" s="132">
        <v>0</v>
      </c>
      <c r="J302" s="132">
        <f t="shared" si="373"/>
        <v>0</v>
      </c>
      <c r="K302" s="132">
        <f t="shared" si="354"/>
        <v>0</v>
      </c>
      <c r="L302" s="38" t="str">
        <f t="shared" si="387"/>
        <v>-</v>
      </c>
      <c r="M302" s="38" t="str">
        <f t="shared" si="387"/>
        <v>-</v>
      </c>
      <c r="N302" s="38" t="str">
        <f t="shared" si="356"/>
        <v>-</v>
      </c>
      <c r="O302" s="89" t="str">
        <f t="shared" si="357"/>
        <v>-</v>
      </c>
    </row>
    <row r="303" spans="1:15">
      <c r="A303" s="441" t="s">
        <v>837</v>
      </c>
      <c r="B303" s="442">
        <f t="shared" ref="B303:J303" si="390">SUM(B304:B304)</f>
        <v>0</v>
      </c>
      <c r="C303" s="442">
        <f t="shared" si="390"/>
        <v>0</v>
      </c>
      <c r="D303" s="442">
        <f t="shared" si="390"/>
        <v>0</v>
      </c>
      <c r="E303" s="442">
        <f t="shared" si="390"/>
        <v>0</v>
      </c>
      <c r="F303" s="442">
        <f t="shared" si="350"/>
        <v>0</v>
      </c>
      <c r="G303" s="442">
        <f t="shared" si="390"/>
        <v>0</v>
      </c>
      <c r="H303" s="442">
        <f t="shared" si="390"/>
        <v>0</v>
      </c>
      <c r="I303" s="442">
        <f t="shared" si="390"/>
        <v>0</v>
      </c>
      <c r="J303" s="442">
        <f t="shared" si="390"/>
        <v>0</v>
      </c>
      <c r="K303" s="442">
        <f t="shared" si="354"/>
        <v>0</v>
      </c>
      <c r="L303" s="435" t="str">
        <f t="shared" si="387"/>
        <v>-</v>
      </c>
      <c r="M303" s="435" t="str">
        <f t="shared" si="387"/>
        <v>-</v>
      </c>
      <c r="N303" s="435" t="str">
        <f t="shared" si="356"/>
        <v>-</v>
      </c>
      <c r="O303" s="436" t="str">
        <f t="shared" si="357"/>
        <v>-</v>
      </c>
    </row>
    <row r="304" spans="1:15">
      <c r="A304" s="470" t="s">
        <v>838</v>
      </c>
      <c r="B304" s="132">
        <v>0</v>
      </c>
      <c r="C304" s="132">
        <v>0</v>
      </c>
      <c r="D304" s="132">
        <v>0</v>
      </c>
      <c r="E304" s="132">
        <v>0</v>
      </c>
      <c r="F304" s="132">
        <f t="shared" si="350"/>
        <v>0</v>
      </c>
      <c r="G304" s="132">
        <f t="shared" ref="G304" si="391">+C304+F304</f>
        <v>0</v>
      </c>
      <c r="H304" s="132">
        <v>0</v>
      </c>
      <c r="I304" s="132">
        <v>0</v>
      </c>
      <c r="J304" s="132">
        <f t="shared" si="373"/>
        <v>0</v>
      </c>
      <c r="K304" s="132">
        <f t="shared" si="354"/>
        <v>0</v>
      </c>
      <c r="L304" s="38" t="str">
        <f t="shared" si="387"/>
        <v>-</v>
      </c>
      <c r="M304" s="38" t="str">
        <f t="shared" si="387"/>
        <v>-</v>
      </c>
      <c r="N304" s="38" t="str">
        <f t="shared" si="356"/>
        <v>-</v>
      </c>
      <c r="O304" s="89" t="str">
        <f t="shared" si="357"/>
        <v>-</v>
      </c>
    </row>
    <row r="305" spans="1:16">
      <c r="A305" s="441" t="s">
        <v>841</v>
      </c>
      <c r="B305" s="442">
        <f t="shared" ref="B305:J305" si="392">SUM(B306:B306)</f>
        <v>0</v>
      </c>
      <c r="C305" s="442">
        <f t="shared" si="392"/>
        <v>0</v>
      </c>
      <c r="D305" s="442">
        <f t="shared" si="392"/>
        <v>0</v>
      </c>
      <c r="E305" s="442">
        <f t="shared" si="392"/>
        <v>0</v>
      </c>
      <c r="F305" s="442">
        <f t="shared" si="350"/>
        <v>0</v>
      </c>
      <c r="G305" s="442">
        <f t="shared" si="392"/>
        <v>0</v>
      </c>
      <c r="H305" s="442">
        <f t="shared" si="392"/>
        <v>0</v>
      </c>
      <c r="I305" s="442">
        <f t="shared" si="392"/>
        <v>0</v>
      </c>
      <c r="J305" s="442">
        <f t="shared" si="392"/>
        <v>0</v>
      </c>
      <c r="K305" s="442">
        <f t="shared" si="354"/>
        <v>0</v>
      </c>
      <c r="L305" s="435" t="str">
        <f t="shared" si="387"/>
        <v>-</v>
      </c>
      <c r="M305" s="435" t="str">
        <f t="shared" si="387"/>
        <v>-</v>
      </c>
      <c r="N305" s="435" t="str">
        <f t="shared" si="356"/>
        <v>-</v>
      </c>
      <c r="O305" s="436" t="str">
        <f t="shared" si="357"/>
        <v>-</v>
      </c>
    </row>
    <row r="306" spans="1:16">
      <c r="A306" s="470" t="s">
        <v>842</v>
      </c>
      <c r="B306" s="132">
        <v>0</v>
      </c>
      <c r="C306" s="132">
        <v>0</v>
      </c>
      <c r="D306" s="132">
        <v>0</v>
      </c>
      <c r="E306" s="132">
        <v>0</v>
      </c>
      <c r="F306" s="132">
        <f t="shared" si="350"/>
        <v>0</v>
      </c>
      <c r="G306" s="132">
        <f t="shared" ref="G306" si="393">+C306+F306</f>
        <v>0</v>
      </c>
      <c r="H306" s="132">
        <v>0</v>
      </c>
      <c r="I306" s="132">
        <v>0</v>
      </c>
      <c r="J306" s="132">
        <f t="shared" si="373"/>
        <v>0</v>
      </c>
      <c r="K306" s="132">
        <f t="shared" si="354"/>
        <v>0</v>
      </c>
      <c r="L306" s="38" t="str">
        <f t="shared" si="387"/>
        <v>-</v>
      </c>
      <c r="M306" s="38" t="str">
        <f t="shared" si="387"/>
        <v>-</v>
      </c>
      <c r="N306" s="38" t="str">
        <f t="shared" si="356"/>
        <v>-</v>
      </c>
      <c r="O306" s="89" t="str">
        <f t="shared" si="357"/>
        <v>-</v>
      </c>
    </row>
    <row r="307" spans="1:16">
      <c r="A307" s="441" t="s">
        <v>845</v>
      </c>
      <c r="B307" s="442">
        <f t="shared" ref="B307:J307" si="394">B308</f>
        <v>0</v>
      </c>
      <c r="C307" s="442">
        <f t="shared" si="394"/>
        <v>0</v>
      </c>
      <c r="D307" s="442">
        <f t="shared" si="394"/>
        <v>0</v>
      </c>
      <c r="E307" s="442">
        <f t="shared" si="394"/>
        <v>0</v>
      </c>
      <c r="F307" s="442">
        <f t="shared" si="350"/>
        <v>0</v>
      </c>
      <c r="G307" s="442">
        <f t="shared" si="394"/>
        <v>0</v>
      </c>
      <c r="H307" s="442">
        <f t="shared" si="394"/>
        <v>865984</v>
      </c>
      <c r="I307" s="442">
        <f t="shared" si="394"/>
        <v>0</v>
      </c>
      <c r="J307" s="442">
        <f t="shared" si="394"/>
        <v>865984</v>
      </c>
      <c r="K307" s="442">
        <f t="shared" si="354"/>
        <v>865984</v>
      </c>
      <c r="L307" s="435" t="str">
        <f t="shared" si="387"/>
        <v>-</v>
      </c>
      <c r="M307" s="435" t="str">
        <f t="shared" si="387"/>
        <v>-</v>
      </c>
      <c r="N307" s="435" t="str">
        <f t="shared" si="356"/>
        <v>-</v>
      </c>
      <c r="O307" s="436" t="str">
        <f t="shared" si="357"/>
        <v>-</v>
      </c>
    </row>
    <row r="308" spans="1:16">
      <c r="A308" s="469" t="s">
        <v>846</v>
      </c>
      <c r="B308" s="132">
        <v>0</v>
      </c>
      <c r="C308" s="132">
        <v>0</v>
      </c>
      <c r="D308" s="132">
        <v>0</v>
      </c>
      <c r="E308" s="132">
        <v>0</v>
      </c>
      <c r="F308" s="132">
        <f t="shared" si="350"/>
        <v>0</v>
      </c>
      <c r="G308" s="132">
        <f t="shared" ref="G308" si="395">+C308+F308</f>
        <v>0</v>
      </c>
      <c r="H308" s="132">
        <v>865984</v>
      </c>
      <c r="I308" s="132">
        <v>0</v>
      </c>
      <c r="J308" s="132">
        <f t="shared" si="373"/>
        <v>865984</v>
      </c>
      <c r="K308" s="132">
        <f t="shared" si="354"/>
        <v>865984</v>
      </c>
      <c r="L308" s="38" t="str">
        <f t="shared" si="387"/>
        <v>-</v>
      </c>
      <c r="M308" s="38" t="str">
        <f t="shared" si="387"/>
        <v>-</v>
      </c>
      <c r="N308" s="38" t="str">
        <f t="shared" si="356"/>
        <v>-</v>
      </c>
      <c r="O308" s="89" t="str">
        <f t="shared" si="357"/>
        <v>-</v>
      </c>
    </row>
    <row r="309" spans="1:16">
      <c r="A309" s="441" t="s">
        <v>847</v>
      </c>
      <c r="B309" s="442">
        <f t="shared" ref="B309:J309" si="396">B310</f>
        <v>0</v>
      </c>
      <c r="C309" s="442">
        <f t="shared" si="396"/>
        <v>0</v>
      </c>
      <c r="D309" s="442">
        <f t="shared" si="396"/>
        <v>0</v>
      </c>
      <c r="E309" s="442">
        <f t="shared" si="396"/>
        <v>0</v>
      </c>
      <c r="F309" s="442">
        <f t="shared" si="350"/>
        <v>0</v>
      </c>
      <c r="G309" s="442">
        <f t="shared" si="396"/>
        <v>0</v>
      </c>
      <c r="H309" s="442">
        <f t="shared" si="396"/>
        <v>0</v>
      </c>
      <c r="I309" s="442">
        <f t="shared" si="396"/>
        <v>0</v>
      </c>
      <c r="J309" s="442">
        <f t="shared" si="396"/>
        <v>0</v>
      </c>
      <c r="K309" s="442">
        <f t="shared" si="354"/>
        <v>0</v>
      </c>
      <c r="L309" s="435" t="str">
        <f t="shared" si="387"/>
        <v>-</v>
      </c>
      <c r="M309" s="435" t="str">
        <f t="shared" si="387"/>
        <v>-</v>
      </c>
      <c r="N309" s="435" t="str">
        <f t="shared" si="356"/>
        <v>-</v>
      </c>
      <c r="O309" s="436" t="str">
        <f t="shared" si="357"/>
        <v>-</v>
      </c>
    </row>
    <row r="310" spans="1:16">
      <c r="A310" s="469" t="s">
        <v>848</v>
      </c>
      <c r="B310" s="132">
        <v>0</v>
      </c>
      <c r="C310" s="132">
        <v>0</v>
      </c>
      <c r="D310" s="132">
        <v>0</v>
      </c>
      <c r="E310" s="132">
        <v>0</v>
      </c>
      <c r="F310" s="132">
        <f t="shared" si="350"/>
        <v>0</v>
      </c>
      <c r="G310" s="132">
        <f t="shared" ref="G310" si="397">+C310+F310</f>
        <v>0</v>
      </c>
      <c r="H310" s="132">
        <v>0</v>
      </c>
      <c r="I310" s="132">
        <v>0</v>
      </c>
      <c r="J310" s="132">
        <f t="shared" si="373"/>
        <v>0</v>
      </c>
      <c r="K310" s="132">
        <f t="shared" si="354"/>
        <v>0</v>
      </c>
      <c r="L310" s="38" t="str">
        <f t="shared" si="387"/>
        <v>-</v>
      </c>
      <c r="M310" s="38" t="str">
        <f t="shared" si="387"/>
        <v>-</v>
      </c>
      <c r="N310" s="38" t="str">
        <f t="shared" si="356"/>
        <v>-</v>
      </c>
      <c r="O310" s="89" t="str">
        <f t="shared" si="357"/>
        <v>-</v>
      </c>
    </row>
    <row r="311" spans="1:16">
      <c r="A311" s="441" t="s">
        <v>849</v>
      </c>
      <c r="B311" s="442">
        <f t="shared" ref="B311:J311" si="398">B312</f>
        <v>0</v>
      </c>
      <c r="C311" s="442">
        <f t="shared" si="398"/>
        <v>0</v>
      </c>
      <c r="D311" s="442">
        <f t="shared" si="398"/>
        <v>0</v>
      </c>
      <c r="E311" s="442">
        <f t="shared" si="398"/>
        <v>0</v>
      </c>
      <c r="F311" s="442">
        <f t="shared" si="350"/>
        <v>0</v>
      </c>
      <c r="G311" s="442">
        <f t="shared" si="398"/>
        <v>0</v>
      </c>
      <c r="H311" s="442">
        <f t="shared" si="398"/>
        <v>0</v>
      </c>
      <c r="I311" s="442">
        <f t="shared" si="398"/>
        <v>0</v>
      </c>
      <c r="J311" s="442">
        <f t="shared" si="398"/>
        <v>0</v>
      </c>
      <c r="K311" s="442">
        <f t="shared" si="354"/>
        <v>0</v>
      </c>
      <c r="L311" s="435" t="str">
        <f t="shared" si="387"/>
        <v>-</v>
      </c>
      <c r="M311" s="435" t="str">
        <f t="shared" si="387"/>
        <v>-</v>
      </c>
      <c r="N311" s="435" t="str">
        <f t="shared" si="356"/>
        <v>-</v>
      </c>
      <c r="O311" s="436" t="str">
        <f t="shared" si="357"/>
        <v>-</v>
      </c>
    </row>
    <row r="312" spans="1:16">
      <c r="A312" s="469" t="s">
        <v>850</v>
      </c>
      <c r="B312" s="132">
        <v>0</v>
      </c>
      <c r="C312" s="132">
        <v>0</v>
      </c>
      <c r="D312" s="132">
        <v>0</v>
      </c>
      <c r="E312" s="132">
        <v>0</v>
      </c>
      <c r="F312" s="132">
        <f t="shared" si="350"/>
        <v>0</v>
      </c>
      <c r="G312" s="132">
        <f t="shared" ref="G312" si="399">+C312+F312</f>
        <v>0</v>
      </c>
      <c r="H312" s="132">
        <v>0</v>
      </c>
      <c r="I312" s="132">
        <v>0</v>
      </c>
      <c r="J312" s="132">
        <f t="shared" si="373"/>
        <v>0</v>
      </c>
      <c r="K312" s="132">
        <f t="shared" si="354"/>
        <v>0</v>
      </c>
      <c r="L312" s="38" t="str">
        <f t="shared" si="387"/>
        <v>-</v>
      </c>
      <c r="M312" s="38" t="str">
        <f t="shared" si="387"/>
        <v>-</v>
      </c>
      <c r="N312" s="38" t="str">
        <f t="shared" si="356"/>
        <v>-</v>
      </c>
      <c r="O312" s="89" t="str">
        <f t="shared" si="357"/>
        <v>-</v>
      </c>
    </row>
    <row r="313" spans="1:16">
      <c r="A313" s="441" t="s">
        <v>851</v>
      </c>
      <c r="B313" s="442">
        <f t="shared" ref="B313:J313" si="400">B314</f>
        <v>0</v>
      </c>
      <c r="C313" s="442">
        <f t="shared" si="400"/>
        <v>0</v>
      </c>
      <c r="D313" s="442">
        <f t="shared" si="400"/>
        <v>0</v>
      </c>
      <c r="E313" s="442">
        <f t="shared" si="400"/>
        <v>0</v>
      </c>
      <c r="F313" s="442">
        <f t="shared" si="350"/>
        <v>0</v>
      </c>
      <c r="G313" s="442">
        <f t="shared" si="400"/>
        <v>0</v>
      </c>
      <c r="H313" s="442">
        <f t="shared" si="400"/>
        <v>0</v>
      </c>
      <c r="I313" s="442">
        <f t="shared" si="400"/>
        <v>0</v>
      </c>
      <c r="J313" s="442">
        <f t="shared" si="400"/>
        <v>0</v>
      </c>
      <c r="K313" s="442">
        <f t="shared" si="354"/>
        <v>0</v>
      </c>
      <c r="L313" s="435" t="str">
        <f t="shared" si="387"/>
        <v>-</v>
      </c>
      <c r="M313" s="435" t="str">
        <f t="shared" si="387"/>
        <v>-</v>
      </c>
      <c r="N313" s="435" t="str">
        <f t="shared" si="356"/>
        <v>-</v>
      </c>
      <c r="O313" s="436" t="str">
        <f t="shared" si="357"/>
        <v>-</v>
      </c>
    </row>
    <row r="314" spans="1:16">
      <c r="A314" s="469" t="s">
        <v>852</v>
      </c>
      <c r="B314" s="132">
        <v>0</v>
      </c>
      <c r="C314" s="132">
        <v>0</v>
      </c>
      <c r="D314" s="132">
        <v>0</v>
      </c>
      <c r="E314" s="132">
        <v>0</v>
      </c>
      <c r="F314" s="132">
        <f t="shared" si="350"/>
        <v>0</v>
      </c>
      <c r="G314" s="132">
        <f t="shared" ref="G314" si="401">+C314+F314</f>
        <v>0</v>
      </c>
      <c r="H314" s="132">
        <v>0</v>
      </c>
      <c r="I314" s="132">
        <v>0</v>
      </c>
      <c r="J314" s="132">
        <f t="shared" si="373"/>
        <v>0</v>
      </c>
      <c r="K314" s="132">
        <f t="shared" si="354"/>
        <v>0</v>
      </c>
      <c r="L314" s="38" t="str">
        <f t="shared" si="387"/>
        <v>-</v>
      </c>
      <c r="M314" s="38" t="str">
        <f t="shared" si="387"/>
        <v>-</v>
      </c>
      <c r="N314" s="38" t="str">
        <f t="shared" si="356"/>
        <v>-</v>
      </c>
      <c r="O314" s="89" t="str">
        <f t="shared" si="357"/>
        <v>-</v>
      </c>
    </row>
    <row r="315" spans="1:16">
      <c r="A315" s="441" t="s">
        <v>853</v>
      </c>
      <c r="B315" s="442">
        <f t="shared" ref="B315:J315" si="402">B316</f>
        <v>0</v>
      </c>
      <c r="C315" s="442">
        <f t="shared" si="402"/>
        <v>0</v>
      </c>
      <c r="D315" s="442">
        <f t="shared" si="402"/>
        <v>0</v>
      </c>
      <c r="E315" s="442">
        <f t="shared" si="402"/>
        <v>0</v>
      </c>
      <c r="F315" s="442">
        <f t="shared" si="350"/>
        <v>0</v>
      </c>
      <c r="G315" s="442">
        <f t="shared" si="402"/>
        <v>0</v>
      </c>
      <c r="H315" s="442">
        <f t="shared" si="402"/>
        <v>0</v>
      </c>
      <c r="I315" s="442">
        <f t="shared" si="402"/>
        <v>0</v>
      </c>
      <c r="J315" s="442">
        <f t="shared" si="402"/>
        <v>0</v>
      </c>
      <c r="K315" s="442">
        <f t="shared" si="354"/>
        <v>0</v>
      </c>
      <c r="L315" s="435" t="str">
        <f t="shared" si="387"/>
        <v>-</v>
      </c>
      <c r="M315" s="435" t="str">
        <f t="shared" si="387"/>
        <v>-</v>
      </c>
      <c r="N315" s="435" t="str">
        <f t="shared" si="356"/>
        <v>-</v>
      </c>
      <c r="O315" s="436" t="str">
        <f t="shared" si="357"/>
        <v>-</v>
      </c>
    </row>
    <row r="316" spans="1:16">
      <c r="A316" s="469" t="s">
        <v>854</v>
      </c>
      <c r="B316" s="132">
        <v>0</v>
      </c>
      <c r="C316" s="132">
        <v>0</v>
      </c>
      <c r="D316" s="132">
        <v>0</v>
      </c>
      <c r="E316" s="132">
        <v>0</v>
      </c>
      <c r="F316" s="132">
        <f t="shared" si="350"/>
        <v>0</v>
      </c>
      <c r="G316" s="132">
        <f t="shared" ref="G316" si="403">+C316+F316</f>
        <v>0</v>
      </c>
      <c r="H316" s="132">
        <v>0</v>
      </c>
      <c r="I316" s="132">
        <v>0</v>
      </c>
      <c r="J316" s="132">
        <f t="shared" si="373"/>
        <v>0</v>
      </c>
      <c r="K316" s="132">
        <f t="shared" si="354"/>
        <v>0</v>
      </c>
      <c r="L316" s="38" t="str">
        <f t="shared" ref="L316:M320" si="404">IF(OR(I316=0,E316=0),"-",IF(OR(I316&lt;0,E316&lt;0),(I316/E316),IF(OR(I316&gt;0,E316&gt;0),(I316/E316))))</f>
        <v>-</v>
      </c>
      <c r="M316" s="38" t="str">
        <f t="shared" si="404"/>
        <v>-</v>
      </c>
      <c r="N316" s="38" t="str">
        <f t="shared" si="356"/>
        <v>-</v>
      </c>
      <c r="O316" s="89" t="str">
        <f t="shared" si="357"/>
        <v>-</v>
      </c>
    </row>
    <row r="317" spans="1:16">
      <c r="A317" s="441" t="s">
        <v>855</v>
      </c>
      <c r="B317" s="442">
        <f t="shared" ref="B317:J317" si="405">SUM(B318:B318)</f>
        <v>0</v>
      </c>
      <c r="C317" s="442">
        <f t="shared" si="405"/>
        <v>0</v>
      </c>
      <c r="D317" s="442">
        <f t="shared" si="405"/>
        <v>0</v>
      </c>
      <c r="E317" s="442">
        <f t="shared" si="405"/>
        <v>0</v>
      </c>
      <c r="F317" s="442">
        <f t="shared" si="350"/>
        <v>0</v>
      </c>
      <c r="G317" s="442">
        <f t="shared" si="405"/>
        <v>0</v>
      </c>
      <c r="H317" s="442">
        <f t="shared" si="405"/>
        <v>77559069</v>
      </c>
      <c r="I317" s="442">
        <f t="shared" si="405"/>
        <v>91937469</v>
      </c>
      <c r="J317" s="442">
        <f t="shared" si="405"/>
        <v>169496538</v>
      </c>
      <c r="K317" s="413">
        <f t="shared" si="354"/>
        <v>169496538</v>
      </c>
      <c r="L317" s="435" t="str">
        <f t="shared" si="404"/>
        <v>-</v>
      </c>
      <c r="M317" s="435" t="str">
        <f t="shared" si="404"/>
        <v>-</v>
      </c>
      <c r="N317" s="435" t="str">
        <f t="shared" si="356"/>
        <v>-</v>
      </c>
      <c r="O317" s="436" t="str">
        <f t="shared" si="357"/>
        <v>-</v>
      </c>
    </row>
    <row r="318" spans="1:16">
      <c r="A318" s="469" t="s">
        <v>856</v>
      </c>
      <c r="B318" s="132">
        <v>0</v>
      </c>
      <c r="C318" s="132">
        <v>0</v>
      </c>
      <c r="D318" s="132">
        <v>0</v>
      </c>
      <c r="E318" s="132">
        <v>0</v>
      </c>
      <c r="F318" s="132">
        <f t="shared" si="350"/>
        <v>0</v>
      </c>
      <c r="G318" s="132">
        <f t="shared" ref="G318" si="406">+C318+F318</f>
        <v>0</v>
      </c>
      <c r="H318" s="132">
        <v>77559069</v>
      </c>
      <c r="I318" s="132">
        <v>91937469</v>
      </c>
      <c r="J318" s="132">
        <f t="shared" si="373"/>
        <v>169496538</v>
      </c>
      <c r="K318" s="39">
        <f t="shared" si="354"/>
        <v>169496538</v>
      </c>
      <c r="L318" s="38" t="str">
        <f t="shared" si="404"/>
        <v>-</v>
      </c>
      <c r="M318" s="38" t="str">
        <f t="shared" si="404"/>
        <v>-</v>
      </c>
      <c r="N318" s="38" t="str">
        <f t="shared" si="356"/>
        <v>-</v>
      </c>
      <c r="O318" s="89" t="str">
        <f t="shared" si="357"/>
        <v>-</v>
      </c>
    </row>
    <row r="319" spans="1:16">
      <c r="A319" s="441" t="s">
        <v>858</v>
      </c>
      <c r="B319" s="442">
        <f t="shared" ref="B319:J319" si="407">B320</f>
        <v>0</v>
      </c>
      <c r="C319" s="442">
        <f t="shared" si="407"/>
        <v>0</v>
      </c>
      <c r="D319" s="442">
        <f t="shared" si="407"/>
        <v>0</v>
      </c>
      <c r="E319" s="442">
        <f t="shared" si="407"/>
        <v>0</v>
      </c>
      <c r="F319" s="442">
        <f t="shared" si="350"/>
        <v>0</v>
      </c>
      <c r="G319" s="442">
        <f t="shared" si="407"/>
        <v>0</v>
      </c>
      <c r="H319" s="442">
        <f t="shared" si="407"/>
        <v>114</v>
      </c>
      <c r="I319" s="442">
        <f t="shared" si="407"/>
        <v>1</v>
      </c>
      <c r="J319" s="442">
        <f t="shared" si="407"/>
        <v>115</v>
      </c>
      <c r="K319" s="442">
        <f t="shared" si="354"/>
        <v>115</v>
      </c>
      <c r="L319" s="435" t="str">
        <f t="shared" si="404"/>
        <v>-</v>
      </c>
      <c r="M319" s="435" t="str">
        <f t="shared" si="404"/>
        <v>-</v>
      </c>
      <c r="N319" s="435" t="str">
        <f t="shared" si="356"/>
        <v>-</v>
      </c>
      <c r="O319" s="436" t="str">
        <f t="shared" si="357"/>
        <v>-</v>
      </c>
    </row>
    <row r="320" spans="1:16">
      <c r="A320" s="469" t="s">
        <v>859</v>
      </c>
      <c r="B320" s="132">
        <v>0</v>
      </c>
      <c r="C320" s="132">
        <v>0</v>
      </c>
      <c r="D320" s="132">
        <v>0</v>
      </c>
      <c r="E320" s="132">
        <v>0</v>
      </c>
      <c r="F320" s="132">
        <f t="shared" si="350"/>
        <v>0</v>
      </c>
      <c r="G320" s="132">
        <f t="shared" ref="G320" si="408">+C320+F320</f>
        <v>0</v>
      </c>
      <c r="H320" s="132">
        <v>114</v>
      </c>
      <c r="I320" s="132">
        <v>1</v>
      </c>
      <c r="J320" s="132">
        <f t="shared" si="373"/>
        <v>115</v>
      </c>
      <c r="K320" s="132">
        <f t="shared" si="354"/>
        <v>115</v>
      </c>
      <c r="L320" s="38" t="str">
        <f t="shared" si="404"/>
        <v>-</v>
      </c>
      <c r="M320" s="38" t="str">
        <f t="shared" si="404"/>
        <v>-</v>
      </c>
      <c r="N320" s="38" t="str">
        <f t="shared" si="356"/>
        <v>-</v>
      </c>
      <c r="O320" s="89" t="str">
        <f t="shared" si="357"/>
        <v>-</v>
      </c>
      <c r="P320" s="4"/>
    </row>
    <row r="321" spans="1:15">
      <c r="A321" s="471" t="s">
        <v>860</v>
      </c>
      <c r="B321" s="472">
        <f t="shared" ref="B321:E321" si="409">B322+B324+B326+B328+B330+B332+B334++B336+B338+B340+B342+B346+B348</f>
        <v>0</v>
      </c>
      <c r="C321" s="472">
        <f t="shared" si="409"/>
        <v>0</v>
      </c>
      <c r="D321" s="472">
        <f t="shared" si="409"/>
        <v>0</v>
      </c>
      <c r="E321" s="472">
        <f t="shared" si="409"/>
        <v>0</v>
      </c>
      <c r="F321" s="472">
        <f>+D321+E321</f>
        <v>0</v>
      </c>
      <c r="G321" s="472">
        <f>G322+G324+G326+G328+G330+G332+G334++G336+G338+G340+G342+G346+G348+G344</f>
        <v>0</v>
      </c>
      <c r="H321" s="472">
        <f>H322+H324+H326+H328+H330+H332+H334++H336+H338+H340+H342+H346+H348+H344</f>
        <v>10686727021</v>
      </c>
      <c r="I321" s="472">
        <f>I322+I324+I326+I328+I330+I332+I334++I336+I338+I340+I342+I346+I348+I344</f>
        <v>2057123182</v>
      </c>
      <c r="J321" s="472">
        <f>J322+J324+J326+J328+J330+J332+J334++J336+J338+J340+J342+J346+J348+J344</f>
        <v>12743850203</v>
      </c>
      <c r="K321" s="473">
        <f>+J321-G321</f>
        <v>12743850203</v>
      </c>
      <c r="L321" s="474" t="str">
        <f>IF(OR(I321=0,E321=0),"-",IF(OR(I321&lt;0,E321&lt;0),(I321/E321),IF(OR(I321&gt;0,E321&gt;0),(I321/E321))))</f>
        <v>-</v>
      </c>
      <c r="M321" s="474" t="str">
        <f>IF(OR(J321=0,F321=0),"-",IF(OR(J321&lt;0,F321&lt;0),(J321/F321),IF(OR(J321&gt;0,F321&gt;0),(J321/F321))))</f>
        <v>-</v>
      </c>
      <c r="N321" s="474" t="str">
        <f t="shared" si="356"/>
        <v>-</v>
      </c>
      <c r="O321" s="475" t="str">
        <f t="shared" si="357"/>
        <v>-</v>
      </c>
    </row>
    <row r="322" spans="1:15">
      <c r="A322" s="441" t="s">
        <v>861</v>
      </c>
      <c r="B322" s="442">
        <f t="shared" ref="B322:J322" si="410">SUM(B323)</f>
        <v>0</v>
      </c>
      <c r="C322" s="442">
        <f t="shared" si="410"/>
        <v>0</v>
      </c>
      <c r="D322" s="442">
        <f t="shared" si="410"/>
        <v>0</v>
      </c>
      <c r="E322" s="442">
        <f t="shared" si="410"/>
        <v>0</v>
      </c>
      <c r="F322" s="442">
        <f>+D322+E322</f>
        <v>0</v>
      </c>
      <c r="G322" s="442">
        <f t="shared" si="410"/>
        <v>0</v>
      </c>
      <c r="H322" s="442">
        <f t="shared" si="410"/>
        <v>3179840</v>
      </c>
      <c r="I322" s="442">
        <f t="shared" si="410"/>
        <v>1050640</v>
      </c>
      <c r="J322" s="442">
        <f t="shared" si="410"/>
        <v>4230480</v>
      </c>
      <c r="K322" s="413">
        <f>+J322-G322</f>
        <v>4230480</v>
      </c>
      <c r="L322" s="435" t="str">
        <f t="shared" ref="L322:M337" si="411">IF(OR(I322=0,E322=0),"-",IF(OR(I322&lt;0,E322&lt;0),(I322/E322),IF(OR(I322&gt;0,E322&gt;0),(I322/E322))))</f>
        <v>-</v>
      </c>
      <c r="M322" s="435" t="str">
        <f t="shared" si="411"/>
        <v>-</v>
      </c>
      <c r="N322" s="435" t="str">
        <f t="shared" si="356"/>
        <v>-</v>
      </c>
      <c r="O322" s="436" t="str">
        <f t="shared" si="357"/>
        <v>-</v>
      </c>
    </row>
    <row r="323" spans="1:15">
      <c r="A323" s="469" t="s">
        <v>862</v>
      </c>
      <c r="B323" s="132">
        <v>0</v>
      </c>
      <c r="C323" s="132">
        <v>0</v>
      </c>
      <c r="D323" s="132">
        <v>0</v>
      </c>
      <c r="E323" s="132">
        <v>0</v>
      </c>
      <c r="F323" s="132">
        <f t="shared" ref="F323:F349" si="412">+D323+E323</f>
        <v>0</v>
      </c>
      <c r="G323" s="132">
        <f t="shared" ref="G323" si="413">+C323+F323</f>
        <v>0</v>
      </c>
      <c r="H323" s="132">
        <v>3179840</v>
      </c>
      <c r="I323" s="132">
        <v>1050640</v>
      </c>
      <c r="J323" s="132">
        <f t="shared" ref="J323" si="414">+H323+I323</f>
        <v>4230480</v>
      </c>
      <c r="K323" s="39">
        <f t="shared" ref="K323" si="415">+J323-G323</f>
        <v>4230480</v>
      </c>
      <c r="L323" s="38" t="str">
        <f t="shared" si="411"/>
        <v>-</v>
      </c>
      <c r="M323" s="38" t="str">
        <f t="shared" si="411"/>
        <v>-</v>
      </c>
      <c r="N323" s="38" t="str">
        <f t="shared" si="356"/>
        <v>-</v>
      </c>
      <c r="O323" s="89" t="str">
        <f t="shared" si="357"/>
        <v>-</v>
      </c>
    </row>
    <row r="324" spans="1:15">
      <c r="A324" s="441" t="s">
        <v>863</v>
      </c>
      <c r="B324" s="442">
        <f t="shared" ref="B324:J324" si="416">SUM(B325)</f>
        <v>0</v>
      </c>
      <c r="C324" s="442">
        <f t="shared" si="416"/>
        <v>0</v>
      </c>
      <c r="D324" s="442">
        <f t="shared" si="416"/>
        <v>0</v>
      </c>
      <c r="E324" s="442">
        <f t="shared" si="416"/>
        <v>0</v>
      </c>
      <c r="F324" s="442">
        <f t="shared" si="412"/>
        <v>0</v>
      </c>
      <c r="G324" s="442">
        <f t="shared" si="416"/>
        <v>0</v>
      </c>
      <c r="H324" s="442">
        <f t="shared" si="416"/>
        <v>72936362</v>
      </c>
      <c r="I324" s="442">
        <f t="shared" si="416"/>
        <v>5706845</v>
      </c>
      <c r="J324" s="442">
        <f t="shared" si="416"/>
        <v>78643207</v>
      </c>
      <c r="K324" s="413">
        <f>+J324-G324</f>
        <v>78643207</v>
      </c>
      <c r="L324" s="435" t="str">
        <f t="shared" si="411"/>
        <v>-</v>
      </c>
      <c r="M324" s="435" t="str">
        <f t="shared" si="411"/>
        <v>-</v>
      </c>
      <c r="N324" s="435" t="str">
        <f t="shared" si="356"/>
        <v>-</v>
      </c>
      <c r="O324" s="436" t="str">
        <f t="shared" si="357"/>
        <v>-</v>
      </c>
    </row>
    <row r="325" spans="1:15">
      <c r="A325" s="469" t="s">
        <v>864</v>
      </c>
      <c r="B325" s="132">
        <v>0</v>
      </c>
      <c r="C325" s="132">
        <v>0</v>
      </c>
      <c r="D325" s="132">
        <v>0</v>
      </c>
      <c r="E325" s="132">
        <v>0</v>
      </c>
      <c r="F325" s="132">
        <f t="shared" si="412"/>
        <v>0</v>
      </c>
      <c r="G325" s="132">
        <f t="shared" ref="G325" si="417">+C325+F325</f>
        <v>0</v>
      </c>
      <c r="H325" s="132">
        <v>72936362</v>
      </c>
      <c r="I325" s="132">
        <v>5706845</v>
      </c>
      <c r="J325" s="132">
        <f t="shared" ref="J325" si="418">+H325+I325</f>
        <v>78643207</v>
      </c>
      <c r="K325" s="39">
        <f t="shared" ref="K325:K327" si="419">+J325-G325</f>
        <v>78643207</v>
      </c>
      <c r="L325" s="38" t="str">
        <f t="shared" si="411"/>
        <v>-</v>
      </c>
      <c r="M325" s="38" t="str">
        <f t="shared" si="411"/>
        <v>-</v>
      </c>
      <c r="N325" s="38" t="str">
        <f t="shared" si="356"/>
        <v>-</v>
      </c>
      <c r="O325" s="89" t="str">
        <f t="shared" si="357"/>
        <v>-</v>
      </c>
    </row>
    <row r="326" spans="1:15">
      <c r="A326" s="441" t="s">
        <v>865</v>
      </c>
      <c r="B326" s="442">
        <f t="shared" ref="B326:J326" si="420">SUM(B327)</f>
        <v>0</v>
      </c>
      <c r="C326" s="442">
        <f t="shared" si="420"/>
        <v>0</v>
      </c>
      <c r="D326" s="442">
        <f t="shared" si="420"/>
        <v>0</v>
      </c>
      <c r="E326" s="442">
        <f t="shared" si="420"/>
        <v>0</v>
      </c>
      <c r="F326" s="442">
        <f t="shared" si="412"/>
        <v>0</v>
      </c>
      <c r="G326" s="442">
        <f t="shared" si="420"/>
        <v>0</v>
      </c>
      <c r="H326" s="442">
        <f t="shared" si="420"/>
        <v>0</v>
      </c>
      <c r="I326" s="442">
        <f t="shared" si="420"/>
        <v>0</v>
      </c>
      <c r="J326" s="442">
        <f t="shared" si="420"/>
        <v>0</v>
      </c>
      <c r="K326" s="442">
        <f t="shared" si="419"/>
        <v>0</v>
      </c>
      <c r="L326" s="435" t="str">
        <f t="shared" si="411"/>
        <v>-</v>
      </c>
      <c r="M326" s="435" t="str">
        <f t="shared" si="411"/>
        <v>-</v>
      </c>
      <c r="N326" s="435" t="str">
        <f t="shared" si="356"/>
        <v>-</v>
      </c>
      <c r="O326" s="436" t="str">
        <f t="shared" si="357"/>
        <v>-</v>
      </c>
    </row>
    <row r="327" spans="1:15">
      <c r="A327" s="469" t="s">
        <v>866</v>
      </c>
      <c r="B327" s="132">
        <v>0</v>
      </c>
      <c r="C327" s="132">
        <v>0</v>
      </c>
      <c r="D327" s="132">
        <v>0</v>
      </c>
      <c r="E327" s="132">
        <v>0</v>
      </c>
      <c r="F327" s="132">
        <f t="shared" si="412"/>
        <v>0</v>
      </c>
      <c r="G327" s="132">
        <f t="shared" ref="G327" si="421">+C327+F327</f>
        <v>0</v>
      </c>
      <c r="H327" s="132">
        <v>0</v>
      </c>
      <c r="I327" s="132">
        <v>0</v>
      </c>
      <c r="J327" s="132"/>
      <c r="K327" s="132">
        <f t="shared" si="419"/>
        <v>0</v>
      </c>
      <c r="L327" s="38" t="str">
        <f t="shared" si="411"/>
        <v>-</v>
      </c>
      <c r="M327" s="38" t="str">
        <f t="shared" si="411"/>
        <v>-</v>
      </c>
      <c r="N327" s="38" t="str">
        <f t="shared" si="356"/>
        <v>-</v>
      </c>
      <c r="O327" s="89" t="str">
        <f t="shared" si="357"/>
        <v>-</v>
      </c>
    </row>
    <row r="328" spans="1:15">
      <c r="A328" s="441" t="s">
        <v>867</v>
      </c>
      <c r="B328" s="442">
        <f t="shared" ref="B328:J328" si="422">SUM(B329)</f>
        <v>0</v>
      </c>
      <c r="C328" s="442">
        <f t="shared" si="422"/>
        <v>0</v>
      </c>
      <c r="D328" s="442">
        <f t="shared" si="422"/>
        <v>0</v>
      </c>
      <c r="E328" s="442">
        <f t="shared" si="422"/>
        <v>0</v>
      </c>
      <c r="F328" s="442">
        <f t="shared" si="412"/>
        <v>0</v>
      </c>
      <c r="G328" s="442">
        <f t="shared" si="422"/>
        <v>0</v>
      </c>
      <c r="H328" s="442">
        <f t="shared" si="422"/>
        <v>0</v>
      </c>
      <c r="I328" s="442">
        <f t="shared" si="422"/>
        <v>0</v>
      </c>
      <c r="J328" s="442">
        <f t="shared" si="422"/>
        <v>0</v>
      </c>
      <c r="K328" s="413">
        <f>+J328-G328</f>
        <v>0</v>
      </c>
      <c r="L328" s="435" t="str">
        <f t="shared" si="411"/>
        <v>-</v>
      </c>
      <c r="M328" s="435" t="str">
        <f t="shared" si="411"/>
        <v>-</v>
      </c>
      <c r="N328" s="435" t="str">
        <f t="shared" si="356"/>
        <v>-</v>
      </c>
      <c r="O328" s="436" t="str">
        <f t="shared" si="357"/>
        <v>-</v>
      </c>
    </row>
    <row r="329" spans="1:15">
      <c r="A329" s="469" t="s">
        <v>868</v>
      </c>
      <c r="B329" s="132">
        <v>0</v>
      </c>
      <c r="C329" s="132">
        <v>0</v>
      </c>
      <c r="D329" s="132">
        <v>0</v>
      </c>
      <c r="E329" s="132">
        <v>0</v>
      </c>
      <c r="F329" s="132">
        <f t="shared" si="412"/>
        <v>0</v>
      </c>
      <c r="G329" s="132">
        <f t="shared" ref="G329" si="423">+C329+F329</f>
        <v>0</v>
      </c>
      <c r="H329" s="132">
        <v>0</v>
      </c>
      <c r="I329" s="132">
        <v>0</v>
      </c>
      <c r="J329" s="132">
        <f t="shared" ref="J329" si="424">+H329+I329</f>
        <v>0</v>
      </c>
      <c r="K329" s="39">
        <f t="shared" ref="K329:K349" si="425">+J329-G329</f>
        <v>0</v>
      </c>
      <c r="L329" s="38" t="str">
        <f t="shared" si="411"/>
        <v>-</v>
      </c>
      <c r="M329" s="38" t="str">
        <f t="shared" si="411"/>
        <v>-</v>
      </c>
      <c r="N329" s="38" t="str">
        <f t="shared" si="356"/>
        <v>-</v>
      </c>
      <c r="O329" s="89" t="str">
        <f t="shared" si="357"/>
        <v>-</v>
      </c>
    </row>
    <row r="330" spans="1:15">
      <c r="A330" s="441" t="s">
        <v>869</v>
      </c>
      <c r="B330" s="442">
        <f t="shared" ref="B330:J330" si="426">SUM(B331)</f>
        <v>0</v>
      </c>
      <c r="C330" s="442">
        <f t="shared" si="426"/>
        <v>0</v>
      </c>
      <c r="D330" s="442">
        <f t="shared" si="426"/>
        <v>0</v>
      </c>
      <c r="E330" s="442">
        <f t="shared" si="426"/>
        <v>0</v>
      </c>
      <c r="F330" s="442">
        <f t="shared" si="412"/>
        <v>0</v>
      </c>
      <c r="G330" s="442">
        <f t="shared" si="426"/>
        <v>0</v>
      </c>
      <c r="H330" s="442">
        <f t="shared" si="426"/>
        <v>0</v>
      </c>
      <c r="I330" s="442">
        <f t="shared" si="426"/>
        <v>0</v>
      </c>
      <c r="J330" s="442">
        <f t="shared" si="426"/>
        <v>0</v>
      </c>
      <c r="K330" s="442">
        <f t="shared" si="425"/>
        <v>0</v>
      </c>
      <c r="L330" s="435" t="str">
        <f t="shared" si="411"/>
        <v>-</v>
      </c>
      <c r="M330" s="435" t="str">
        <f t="shared" si="411"/>
        <v>-</v>
      </c>
      <c r="N330" s="435" t="str">
        <f t="shared" si="356"/>
        <v>-</v>
      </c>
      <c r="O330" s="436" t="str">
        <f t="shared" si="357"/>
        <v>-</v>
      </c>
    </row>
    <row r="331" spans="1:15">
      <c r="A331" s="469" t="s">
        <v>870</v>
      </c>
      <c r="B331" s="132">
        <v>0</v>
      </c>
      <c r="C331" s="132">
        <v>0</v>
      </c>
      <c r="D331" s="132">
        <v>0</v>
      </c>
      <c r="E331" s="132">
        <v>0</v>
      </c>
      <c r="F331" s="132">
        <f t="shared" si="412"/>
        <v>0</v>
      </c>
      <c r="G331" s="132">
        <f t="shared" ref="G331" si="427">+C331+F331</f>
        <v>0</v>
      </c>
      <c r="H331" s="132">
        <v>0</v>
      </c>
      <c r="I331" s="132">
        <v>0</v>
      </c>
      <c r="J331" s="132">
        <f t="shared" ref="J331" si="428">+H331+I331</f>
        <v>0</v>
      </c>
      <c r="K331" s="132">
        <f t="shared" si="425"/>
        <v>0</v>
      </c>
      <c r="L331" s="38" t="str">
        <f t="shared" si="411"/>
        <v>-</v>
      </c>
      <c r="M331" s="38" t="str">
        <f t="shared" si="411"/>
        <v>-</v>
      </c>
      <c r="N331" s="38" t="str">
        <f t="shared" si="356"/>
        <v>-</v>
      </c>
      <c r="O331" s="89" t="str">
        <f t="shared" si="357"/>
        <v>-</v>
      </c>
    </row>
    <row r="332" spans="1:15">
      <c r="A332" s="441" t="s">
        <v>871</v>
      </c>
      <c r="B332" s="442">
        <f t="shared" ref="B332:J332" si="429">SUM(B333:B333)</f>
        <v>0</v>
      </c>
      <c r="C332" s="442">
        <f t="shared" si="429"/>
        <v>0</v>
      </c>
      <c r="D332" s="442">
        <f t="shared" si="429"/>
        <v>0</v>
      </c>
      <c r="E332" s="442">
        <f t="shared" si="429"/>
        <v>0</v>
      </c>
      <c r="F332" s="442">
        <f t="shared" si="412"/>
        <v>0</v>
      </c>
      <c r="G332" s="442">
        <f t="shared" si="429"/>
        <v>0</v>
      </c>
      <c r="H332" s="442">
        <f t="shared" si="429"/>
        <v>0</v>
      </c>
      <c r="I332" s="442">
        <f t="shared" si="429"/>
        <v>0</v>
      </c>
      <c r="J332" s="442">
        <f t="shared" si="429"/>
        <v>0</v>
      </c>
      <c r="K332" s="442">
        <f t="shared" si="425"/>
        <v>0</v>
      </c>
      <c r="L332" s="435" t="str">
        <f t="shared" si="411"/>
        <v>-</v>
      </c>
      <c r="M332" s="435" t="str">
        <f t="shared" si="411"/>
        <v>-</v>
      </c>
      <c r="N332" s="435" t="str">
        <f t="shared" si="356"/>
        <v>-</v>
      </c>
      <c r="O332" s="436" t="str">
        <f t="shared" si="357"/>
        <v>-</v>
      </c>
    </row>
    <row r="333" spans="1:15">
      <c r="A333" s="470" t="s">
        <v>872</v>
      </c>
      <c r="B333" s="132">
        <v>0</v>
      </c>
      <c r="C333" s="132">
        <v>0</v>
      </c>
      <c r="D333" s="132">
        <v>0</v>
      </c>
      <c r="E333" s="132">
        <v>0</v>
      </c>
      <c r="F333" s="132">
        <f t="shared" si="412"/>
        <v>0</v>
      </c>
      <c r="G333" s="132">
        <f t="shared" ref="G333" si="430">+C333+F333</f>
        <v>0</v>
      </c>
      <c r="H333" s="132">
        <v>0</v>
      </c>
      <c r="I333" s="132">
        <v>0</v>
      </c>
      <c r="J333" s="132">
        <f t="shared" ref="J333" si="431">+H333+I333</f>
        <v>0</v>
      </c>
      <c r="K333" s="132">
        <f t="shared" si="425"/>
        <v>0</v>
      </c>
      <c r="L333" s="38" t="str">
        <f t="shared" si="411"/>
        <v>-</v>
      </c>
      <c r="M333" s="38" t="str">
        <f t="shared" si="411"/>
        <v>-</v>
      </c>
      <c r="N333" s="38" t="str">
        <f t="shared" si="356"/>
        <v>-</v>
      </c>
      <c r="O333" s="89" t="str">
        <f t="shared" si="357"/>
        <v>-</v>
      </c>
    </row>
    <row r="334" spans="1:15">
      <c r="A334" s="441" t="s">
        <v>874</v>
      </c>
      <c r="B334" s="442">
        <f t="shared" ref="B334:J334" si="432">SUM(B335:B335)</f>
        <v>0</v>
      </c>
      <c r="C334" s="442">
        <f t="shared" si="432"/>
        <v>0</v>
      </c>
      <c r="D334" s="442">
        <f t="shared" si="432"/>
        <v>0</v>
      </c>
      <c r="E334" s="442">
        <f t="shared" si="432"/>
        <v>0</v>
      </c>
      <c r="F334" s="442">
        <f t="shared" si="412"/>
        <v>0</v>
      </c>
      <c r="G334" s="442">
        <f t="shared" si="432"/>
        <v>0</v>
      </c>
      <c r="H334" s="442">
        <f t="shared" si="432"/>
        <v>0</v>
      </c>
      <c r="I334" s="442">
        <f t="shared" si="432"/>
        <v>0</v>
      </c>
      <c r="J334" s="442">
        <f t="shared" si="432"/>
        <v>0</v>
      </c>
      <c r="K334" s="442">
        <f t="shared" si="425"/>
        <v>0</v>
      </c>
      <c r="L334" s="435" t="str">
        <f t="shared" si="411"/>
        <v>-</v>
      </c>
      <c r="M334" s="435" t="str">
        <f t="shared" si="411"/>
        <v>-</v>
      </c>
      <c r="N334" s="435" t="str">
        <f t="shared" si="356"/>
        <v>-</v>
      </c>
      <c r="O334" s="436" t="str">
        <f t="shared" si="357"/>
        <v>-</v>
      </c>
    </row>
    <row r="335" spans="1:15">
      <c r="A335" s="469" t="s">
        <v>875</v>
      </c>
      <c r="B335" s="465">
        <v>0</v>
      </c>
      <c r="C335" s="465">
        <v>0</v>
      </c>
      <c r="D335" s="465">
        <v>0</v>
      </c>
      <c r="E335" s="465">
        <v>0</v>
      </c>
      <c r="F335" s="465">
        <f t="shared" si="412"/>
        <v>0</v>
      </c>
      <c r="G335" s="465">
        <f t="shared" ref="G335" si="433">+C335+F335</f>
        <v>0</v>
      </c>
      <c r="H335" s="465">
        <v>0</v>
      </c>
      <c r="I335" s="465">
        <v>0</v>
      </c>
      <c r="J335" s="465">
        <f t="shared" ref="J335" si="434">+H335+I335</f>
        <v>0</v>
      </c>
      <c r="K335" s="465">
        <f t="shared" si="425"/>
        <v>0</v>
      </c>
      <c r="L335" s="448" t="str">
        <f t="shared" si="411"/>
        <v>-</v>
      </c>
      <c r="M335" s="448" t="str">
        <f t="shared" si="411"/>
        <v>-</v>
      </c>
      <c r="N335" s="448" t="str">
        <f t="shared" si="356"/>
        <v>-</v>
      </c>
      <c r="O335" s="449" t="str">
        <f t="shared" si="357"/>
        <v>-</v>
      </c>
    </row>
    <row r="336" spans="1:15">
      <c r="A336" s="441" t="s">
        <v>878</v>
      </c>
      <c r="B336" s="442">
        <f t="shared" ref="B336:J336" si="435">SUM(B337:B337)</f>
        <v>0</v>
      </c>
      <c r="C336" s="442">
        <f t="shared" si="435"/>
        <v>0</v>
      </c>
      <c r="D336" s="442">
        <f t="shared" si="435"/>
        <v>0</v>
      </c>
      <c r="E336" s="442">
        <f t="shared" si="435"/>
        <v>0</v>
      </c>
      <c r="F336" s="442">
        <f t="shared" si="412"/>
        <v>0</v>
      </c>
      <c r="G336" s="442">
        <f t="shared" si="435"/>
        <v>0</v>
      </c>
      <c r="H336" s="442">
        <f t="shared" si="435"/>
        <v>0</v>
      </c>
      <c r="I336" s="442">
        <f t="shared" si="435"/>
        <v>0</v>
      </c>
      <c r="J336" s="442">
        <f t="shared" si="435"/>
        <v>0</v>
      </c>
      <c r="K336" s="442">
        <f t="shared" si="425"/>
        <v>0</v>
      </c>
      <c r="L336" s="435" t="str">
        <f t="shared" si="411"/>
        <v>-</v>
      </c>
      <c r="M336" s="435" t="str">
        <f t="shared" si="411"/>
        <v>-</v>
      </c>
      <c r="N336" s="435" t="str">
        <f t="shared" si="356"/>
        <v>-</v>
      </c>
      <c r="O336" s="436" t="str">
        <f t="shared" si="357"/>
        <v>-</v>
      </c>
    </row>
    <row r="337" spans="1:15">
      <c r="A337" s="470" t="s">
        <v>879</v>
      </c>
      <c r="B337" s="132">
        <v>0</v>
      </c>
      <c r="C337" s="132">
        <v>0</v>
      </c>
      <c r="D337" s="132">
        <v>0</v>
      </c>
      <c r="E337" s="132">
        <v>0</v>
      </c>
      <c r="F337" s="132">
        <f t="shared" si="412"/>
        <v>0</v>
      </c>
      <c r="G337" s="132">
        <f t="shared" ref="G337" si="436">+C337+F337</f>
        <v>0</v>
      </c>
      <c r="H337" s="132">
        <v>0</v>
      </c>
      <c r="I337" s="132">
        <v>0</v>
      </c>
      <c r="J337" s="132">
        <f t="shared" ref="J337" si="437">+H337+I337</f>
        <v>0</v>
      </c>
      <c r="K337" s="132">
        <f t="shared" si="425"/>
        <v>0</v>
      </c>
      <c r="L337" s="38" t="str">
        <f t="shared" si="411"/>
        <v>-</v>
      </c>
      <c r="M337" s="38" t="str">
        <f t="shared" si="411"/>
        <v>-</v>
      </c>
      <c r="N337" s="38" t="str">
        <f t="shared" si="356"/>
        <v>-</v>
      </c>
      <c r="O337" s="89" t="str">
        <f t="shared" si="357"/>
        <v>-</v>
      </c>
    </row>
    <row r="338" spans="1:15">
      <c r="A338" s="441" t="s">
        <v>881</v>
      </c>
      <c r="B338" s="442">
        <f t="shared" ref="B338:J338" si="438">SUM(B339)</f>
        <v>0</v>
      </c>
      <c r="C338" s="442">
        <f t="shared" si="438"/>
        <v>0</v>
      </c>
      <c r="D338" s="442">
        <f t="shared" si="438"/>
        <v>0</v>
      </c>
      <c r="E338" s="442">
        <f t="shared" si="438"/>
        <v>0</v>
      </c>
      <c r="F338" s="442">
        <f t="shared" si="412"/>
        <v>0</v>
      </c>
      <c r="G338" s="442">
        <f t="shared" si="438"/>
        <v>0</v>
      </c>
      <c r="H338" s="442">
        <f t="shared" si="438"/>
        <v>0</v>
      </c>
      <c r="I338" s="442">
        <f t="shared" si="438"/>
        <v>0</v>
      </c>
      <c r="J338" s="442">
        <f t="shared" si="438"/>
        <v>0</v>
      </c>
      <c r="K338" s="442">
        <f t="shared" si="425"/>
        <v>0</v>
      </c>
      <c r="L338" s="435" t="str">
        <f t="shared" ref="L338:M348" si="439">IF(OR(I338=0,E338=0),"-",IF(OR(I338&lt;0,E338&lt;0),(I338/E338),IF(OR(I338&gt;0,E338&gt;0),(I338/E338))))</f>
        <v>-</v>
      </c>
      <c r="M338" s="435" t="str">
        <f t="shared" si="439"/>
        <v>-</v>
      </c>
      <c r="N338" s="435" t="str">
        <f t="shared" si="356"/>
        <v>-</v>
      </c>
      <c r="O338" s="436" t="str">
        <f t="shared" si="357"/>
        <v>-</v>
      </c>
    </row>
    <row r="339" spans="1:15">
      <c r="A339" s="469" t="s">
        <v>882</v>
      </c>
      <c r="B339" s="132">
        <v>0</v>
      </c>
      <c r="C339" s="132">
        <v>0</v>
      </c>
      <c r="D339" s="132">
        <v>0</v>
      </c>
      <c r="E339" s="132">
        <v>0</v>
      </c>
      <c r="F339" s="132">
        <f t="shared" si="412"/>
        <v>0</v>
      </c>
      <c r="G339" s="132">
        <f t="shared" ref="G339" si="440">+C339+F339</f>
        <v>0</v>
      </c>
      <c r="H339" s="132">
        <v>0</v>
      </c>
      <c r="I339" s="132">
        <v>0</v>
      </c>
      <c r="J339" s="132">
        <f t="shared" ref="J339:J347" si="441">+H339+I339</f>
        <v>0</v>
      </c>
      <c r="K339" s="132">
        <f t="shared" si="425"/>
        <v>0</v>
      </c>
      <c r="L339" s="38" t="str">
        <f t="shared" si="439"/>
        <v>-</v>
      </c>
      <c r="M339" s="38" t="str">
        <f t="shared" si="439"/>
        <v>-</v>
      </c>
      <c r="N339" s="38" t="str">
        <f t="shared" si="356"/>
        <v>-</v>
      </c>
      <c r="O339" s="89" t="str">
        <f t="shared" si="357"/>
        <v>-</v>
      </c>
    </row>
    <row r="340" spans="1:15">
      <c r="A340" s="441" t="s">
        <v>883</v>
      </c>
      <c r="B340" s="442">
        <f t="shared" ref="B340:J340" si="442">SUM(B341)</f>
        <v>0</v>
      </c>
      <c r="C340" s="442">
        <f t="shared" si="442"/>
        <v>0</v>
      </c>
      <c r="D340" s="442">
        <f t="shared" si="442"/>
        <v>0</v>
      </c>
      <c r="E340" s="442">
        <f t="shared" si="442"/>
        <v>0</v>
      </c>
      <c r="F340" s="442">
        <f t="shared" si="412"/>
        <v>0</v>
      </c>
      <c r="G340" s="442">
        <f t="shared" si="442"/>
        <v>0</v>
      </c>
      <c r="H340" s="442">
        <f t="shared" si="442"/>
        <v>1556003604</v>
      </c>
      <c r="I340" s="442">
        <f t="shared" si="442"/>
        <v>0</v>
      </c>
      <c r="J340" s="442">
        <f t="shared" si="442"/>
        <v>1556003604</v>
      </c>
      <c r="K340" s="442">
        <f t="shared" si="425"/>
        <v>1556003604</v>
      </c>
      <c r="L340" s="435" t="str">
        <f t="shared" si="439"/>
        <v>-</v>
      </c>
      <c r="M340" s="435" t="str">
        <f t="shared" si="439"/>
        <v>-</v>
      </c>
      <c r="N340" s="435" t="str">
        <f t="shared" si="356"/>
        <v>-</v>
      </c>
      <c r="O340" s="436" t="str">
        <f t="shared" si="357"/>
        <v>-</v>
      </c>
    </row>
    <row r="341" spans="1:15">
      <c r="A341" s="469" t="s">
        <v>884</v>
      </c>
      <c r="B341" s="132">
        <v>0</v>
      </c>
      <c r="C341" s="132">
        <v>0</v>
      </c>
      <c r="D341" s="132">
        <v>0</v>
      </c>
      <c r="E341" s="132">
        <v>0</v>
      </c>
      <c r="F341" s="132">
        <f t="shared" si="412"/>
        <v>0</v>
      </c>
      <c r="G341" s="132">
        <f t="shared" ref="G341" si="443">+C341+F341</f>
        <v>0</v>
      </c>
      <c r="H341" s="132">
        <v>1556003604</v>
      </c>
      <c r="I341" s="132">
        <v>0</v>
      </c>
      <c r="J341" s="132">
        <f t="shared" si="441"/>
        <v>1556003604</v>
      </c>
      <c r="K341" s="132">
        <f t="shared" si="425"/>
        <v>1556003604</v>
      </c>
      <c r="L341" s="38" t="str">
        <f t="shared" si="439"/>
        <v>-</v>
      </c>
      <c r="M341" s="38" t="str">
        <f t="shared" si="439"/>
        <v>-</v>
      </c>
      <c r="N341" s="38" t="str">
        <f t="shared" ref="N341:N350" si="444">IF(OR(J341=0,G341=0),"-",IF(OR(J341&lt;0,G341&lt;0),(J341/G341),IF(OR(J341&gt;0,G341&gt;0),(J341/G341))))</f>
        <v>-</v>
      </c>
      <c r="O341" s="89" t="str">
        <f t="shared" ref="O341:O350" si="445">IF(OR(J341=0,B341=0),"-",IF(OR(J341&lt;0,B341&lt;0),(J341/B341),IF(OR(J341&gt;0,B341&gt;0),(J341/B341))))</f>
        <v>-</v>
      </c>
    </row>
    <row r="342" spans="1:15">
      <c r="A342" s="441" t="s">
        <v>1476</v>
      </c>
      <c r="B342" s="442">
        <f t="shared" ref="B342:J344" si="446">SUM(B343)</f>
        <v>0</v>
      </c>
      <c r="C342" s="442">
        <f t="shared" si="446"/>
        <v>0</v>
      </c>
      <c r="D342" s="442">
        <f t="shared" si="446"/>
        <v>0</v>
      </c>
      <c r="E342" s="442">
        <f t="shared" si="446"/>
        <v>0</v>
      </c>
      <c r="F342" s="442">
        <f t="shared" si="412"/>
        <v>0</v>
      </c>
      <c r="G342" s="442">
        <f t="shared" si="446"/>
        <v>0</v>
      </c>
      <c r="H342" s="442">
        <f t="shared" si="446"/>
        <v>0</v>
      </c>
      <c r="I342" s="442">
        <f t="shared" si="446"/>
        <v>0</v>
      </c>
      <c r="J342" s="442">
        <f t="shared" si="446"/>
        <v>0</v>
      </c>
      <c r="K342" s="442">
        <f t="shared" si="425"/>
        <v>0</v>
      </c>
      <c r="L342" s="435" t="str">
        <f t="shared" si="439"/>
        <v>-</v>
      </c>
      <c r="M342" s="435" t="str">
        <f t="shared" si="439"/>
        <v>-</v>
      </c>
      <c r="N342" s="435" t="str">
        <f t="shared" si="444"/>
        <v>-</v>
      </c>
      <c r="O342" s="436" t="str">
        <f t="shared" si="445"/>
        <v>-</v>
      </c>
    </row>
    <row r="343" spans="1:15">
      <c r="A343" s="469" t="s">
        <v>1477</v>
      </c>
      <c r="B343" s="132">
        <v>0</v>
      </c>
      <c r="C343" s="132">
        <v>0</v>
      </c>
      <c r="D343" s="132">
        <v>0</v>
      </c>
      <c r="E343" s="132">
        <v>0</v>
      </c>
      <c r="F343" s="132">
        <f t="shared" si="412"/>
        <v>0</v>
      </c>
      <c r="G343" s="132">
        <f t="shared" ref="G343" si="447">+C343+F343</f>
        <v>0</v>
      </c>
      <c r="H343" s="132">
        <v>0</v>
      </c>
      <c r="I343" s="132">
        <v>0</v>
      </c>
      <c r="J343" s="132">
        <f t="shared" si="441"/>
        <v>0</v>
      </c>
      <c r="K343" s="132">
        <f t="shared" si="425"/>
        <v>0</v>
      </c>
      <c r="L343" s="38" t="str">
        <f t="shared" si="439"/>
        <v>-</v>
      </c>
      <c r="M343" s="38" t="str">
        <f t="shared" si="439"/>
        <v>-</v>
      </c>
      <c r="N343" s="38" t="str">
        <f t="shared" si="444"/>
        <v>-</v>
      </c>
      <c r="O343" s="89" t="str">
        <f t="shared" si="445"/>
        <v>-</v>
      </c>
    </row>
    <row r="344" spans="1:15">
      <c r="A344" s="441" t="s">
        <v>1509</v>
      </c>
      <c r="B344" s="442">
        <f t="shared" si="446"/>
        <v>0</v>
      </c>
      <c r="C344" s="442">
        <f t="shared" si="446"/>
        <v>0</v>
      </c>
      <c r="D344" s="442">
        <f t="shared" si="446"/>
        <v>0</v>
      </c>
      <c r="E344" s="442">
        <f t="shared" si="446"/>
        <v>0</v>
      </c>
      <c r="F344" s="442">
        <f t="shared" ref="F344:F345" si="448">+D344+E344</f>
        <v>0</v>
      </c>
      <c r="G344" s="442">
        <f t="shared" si="446"/>
        <v>0</v>
      </c>
      <c r="H344" s="442">
        <f t="shared" si="446"/>
        <v>6479240328</v>
      </c>
      <c r="I344" s="442">
        <f t="shared" si="446"/>
        <v>1619810082</v>
      </c>
      <c r="J344" s="442">
        <f t="shared" si="446"/>
        <v>8099050410</v>
      </c>
      <c r="K344" s="442">
        <f t="shared" ref="K344:K345" si="449">+J344-G344</f>
        <v>8099050410</v>
      </c>
      <c r="L344" s="435" t="str">
        <f t="shared" ref="L344:L345" si="450">IF(OR(I344=0,E344=0),"-",IF(OR(I344&lt;0,E344&lt;0),(I344/E344),IF(OR(I344&gt;0,E344&gt;0),(I344/E344))))</f>
        <v>-</v>
      </c>
      <c r="M344" s="435" t="str">
        <f t="shared" ref="M344:M345" si="451">IF(OR(J344=0,F344=0),"-",IF(OR(J344&lt;0,F344&lt;0),(J344/F344),IF(OR(J344&gt;0,F344&gt;0),(J344/F344))))</f>
        <v>-</v>
      </c>
      <c r="N344" s="435" t="str">
        <f t="shared" ref="N344:N345" si="452">IF(OR(J344=0,G344=0),"-",IF(OR(J344&lt;0,G344&lt;0),(J344/G344),IF(OR(J344&gt;0,G344&gt;0),(J344/G344))))</f>
        <v>-</v>
      </c>
      <c r="O344" s="436" t="str">
        <f t="shared" ref="O344:O345" si="453">IF(OR(J344=0,B344=0),"-",IF(OR(J344&lt;0,B344&lt;0),(J344/B344),IF(OR(J344&gt;0,B344&gt;0),(J344/B344))))</f>
        <v>-</v>
      </c>
    </row>
    <row r="345" spans="1:15">
      <c r="A345" s="469" t="s">
        <v>1510</v>
      </c>
      <c r="B345" s="132">
        <v>0</v>
      </c>
      <c r="C345" s="132">
        <v>0</v>
      </c>
      <c r="D345" s="132">
        <v>0</v>
      </c>
      <c r="E345" s="132">
        <v>0</v>
      </c>
      <c r="F345" s="132">
        <f t="shared" si="448"/>
        <v>0</v>
      </c>
      <c r="G345" s="132">
        <f t="shared" ref="G345" si="454">+C345+F345</f>
        <v>0</v>
      </c>
      <c r="H345" s="132">
        <v>6479240328</v>
      </c>
      <c r="I345" s="132">
        <v>1619810082</v>
      </c>
      <c r="J345" s="132">
        <f t="shared" ref="J345" si="455">+H345+I345</f>
        <v>8099050410</v>
      </c>
      <c r="K345" s="132">
        <f t="shared" si="449"/>
        <v>8099050410</v>
      </c>
      <c r="L345" s="38" t="str">
        <f t="shared" si="450"/>
        <v>-</v>
      </c>
      <c r="M345" s="38" t="str">
        <f t="shared" si="451"/>
        <v>-</v>
      </c>
      <c r="N345" s="38" t="str">
        <f t="shared" si="452"/>
        <v>-</v>
      </c>
      <c r="O345" s="89" t="str">
        <f t="shared" si="453"/>
        <v>-</v>
      </c>
    </row>
    <row r="346" spans="1:15">
      <c r="A346" s="441" t="s">
        <v>887</v>
      </c>
      <c r="B346" s="442">
        <f t="shared" ref="B346:J346" si="456">SUM(B347:B347)</f>
        <v>0</v>
      </c>
      <c r="C346" s="442">
        <f t="shared" si="456"/>
        <v>0</v>
      </c>
      <c r="D346" s="442">
        <f t="shared" si="456"/>
        <v>0</v>
      </c>
      <c r="E346" s="442">
        <f t="shared" si="456"/>
        <v>0</v>
      </c>
      <c r="F346" s="442">
        <f t="shared" si="412"/>
        <v>0</v>
      </c>
      <c r="G346" s="442">
        <f t="shared" si="456"/>
        <v>0</v>
      </c>
      <c r="H346" s="442">
        <f t="shared" si="456"/>
        <v>75066849</v>
      </c>
      <c r="I346" s="442">
        <f t="shared" si="456"/>
        <v>0</v>
      </c>
      <c r="J346" s="442">
        <f t="shared" si="456"/>
        <v>75066849</v>
      </c>
      <c r="K346" s="442">
        <f t="shared" si="425"/>
        <v>75066849</v>
      </c>
      <c r="L346" s="435" t="str">
        <f t="shared" si="439"/>
        <v>-</v>
      </c>
      <c r="M346" s="435" t="str">
        <f t="shared" si="439"/>
        <v>-</v>
      </c>
      <c r="N346" s="435" t="str">
        <f t="shared" si="444"/>
        <v>-</v>
      </c>
      <c r="O346" s="436" t="str">
        <f t="shared" si="445"/>
        <v>-</v>
      </c>
    </row>
    <row r="347" spans="1:15">
      <c r="A347" s="469" t="s">
        <v>888</v>
      </c>
      <c r="B347" s="132">
        <v>0</v>
      </c>
      <c r="C347" s="132">
        <v>0</v>
      </c>
      <c r="D347" s="132">
        <v>0</v>
      </c>
      <c r="E347" s="132">
        <v>0</v>
      </c>
      <c r="F347" s="132">
        <f t="shared" si="412"/>
        <v>0</v>
      </c>
      <c r="G347" s="132">
        <f t="shared" ref="G347" si="457">+C347+F347</f>
        <v>0</v>
      </c>
      <c r="H347" s="132">
        <v>75066849</v>
      </c>
      <c r="I347" s="132">
        <v>0</v>
      </c>
      <c r="J347" s="132">
        <f t="shared" si="441"/>
        <v>75066849</v>
      </c>
      <c r="K347" s="132">
        <f t="shared" si="425"/>
        <v>75066849</v>
      </c>
      <c r="L347" s="38" t="str">
        <f t="shared" si="439"/>
        <v>-</v>
      </c>
      <c r="M347" s="38" t="str">
        <f t="shared" si="439"/>
        <v>-</v>
      </c>
      <c r="N347" s="38" t="str">
        <f t="shared" si="444"/>
        <v>-</v>
      </c>
      <c r="O347" s="89" t="str">
        <f t="shared" si="445"/>
        <v>-</v>
      </c>
    </row>
    <row r="348" spans="1:15">
      <c r="A348" s="441" t="s">
        <v>890</v>
      </c>
      <c r="B348" s="442">
        <f t="shared" ref="B348:J348" si="458">SUM(B349)</f>
        <v>0</v>
      </c>
      <c r="C348" s="442">
        <f t="shared" si="458"/>
        <v>0</v>
      </c>
      <c r="D348" s="442">
        <f t="shared" si="458"/>
        <v>0</v>
      </c>
      <c r="E348" s="442">
        <f t="shared" si="458"/>
        <v>0</v>
      </c>
      <c r="F348" s="442">
        <f t="shared" si="412"/>
        <v>0</v>
      </c>
      <c r="G348" s="442">
        <f t="shared" si="458"/>
        <v>0</v>
      </c>
      <c r="H348" s="442">
        <f t="shared" si="458"/>
        <v>2500300038</v>
      </c>
      <c r="I348" s="442">
        <f t="shared" si="458"/>
        <v>430555615</v>
      </c>
      <c r="J348" s="442">
        <f t="shared" si="458"/>
        <v>2930855653</v>
      </c>
      <c r="K348" s="413">
        <f t="shared" si="425"/>
        <v>2930855653</v>
      </c>
      <c r="L348" s="435" t="str">
        <f>IF(OR(I348=0,E348=0),"-",IF(OR(I348&lt;0,E348&lt;0),(I348/E348),IF(OR(I348&gt;0,E348&gt;0),(I348/E348))))</f>
        <v>-</v>
      </c>
      <c r="M348" s="435" t="str">
        <f t="shared" si="439"/>
        <v>-</v>
      </c>
      <c r="N348" s="435" t="str">
        <f t="shared" si="444"/>
        <v>-</v>
      </c>
      <c r="O348" s="468">
        <v>0</v>
      </c>
    </row>
    <row r="349" spans="1:15">
      <c r="A349" s="469" t="s">
        <v>891</v>
      </c>
      <c r="B349" s="132">
        <v>0</v>
      </c>
      <c r="C349" s="132">
        <v>0</v>
      </c>
      <c r="D349" s="132">
        <v>0</v>
      </c>
      <c r="E349" s="132">
        <v>0</v>
      </c>
      <c r="F349" s="132">
        <f t="shared" si="412"/>
        <v>0</v>
      </c>
      <c r="G349" s="132">
        <f t="shared" ref="G349" si="459">+C349+F349</f>
        <v>0</v>
      </c>
      <c r="H349" s="132">
        <v>2500300038</v>
      </c>
      <c r="I349" s="132">
        <v>430555615</v>
      </c>
      <c r="J349" s="132">
        <f t="shared" ref="J349" si="460">+H349+I349</f>
        <v>2930855653</v>
      </c>
      <c r="K349" s="39">
        <f t="shared" si="425"/>
        <v>2930855653</v>
      </c>
      <c r="L349" s="38" t="str">
        <f t="shared" ref="L349:M349" si="461">IF(OR(I349=0,E349=0),"-",IF(OR(I349&lt;0,E349&lt;0),(I349/E349),IF(OR(I349&gt;0,E349&gt;0),(I349/E349))))</f>
        <v>-</v>
      </c>
      <c r="M349" s="38" t="str">
        <f t="shared" si="461"/>
        <v>-</v>
      </c>
      <c r="N349" s="38" t="str">
        <f t="shared" si="444"/>
        <v>-</v>
      </c>
      <c r="O349" s="476">
        <v>0</v>
      </c>
    </row>
    <row r="350" spans="1:15">
      <c r="A350" s="471" t="s">
        <v>892</v>
      </c>
      <c r="B350" s="472">
        <f t="shared" ref="B350:K350" si="462">B351+B354+B356</f>
        <v>0</v>
      </c>
      <c r="C350" s="472">
        <f t="shared" si="462"/>
        <v>0</v>
      </c>
      <c r="D350" s="472">
        <f t="shared" si="462"/>
        <v>0</v>
      </c>
      <c r="E350" s="472">
        <f t="shared" si="462"/>
        <v>0</v>
      </c>
      <c r="F350" s="472">
        <f>+D350+E350</f>
        <v>0</v>
      </c>
      <c r="G350" s="472">
        <f t="shared" si="462"/>
        <v>0</v>
      </c>
      <c r="H350" s="472">
        <f t="shared" si="462"/>
        <v>34740934067</v>
      </c>
      <c r="I350" s="700">
        <f t="shared" si="462"/>
        <v>9607759803</v>
      </c>
      <c r="J350" s="472">
        <f t="shared" si="462"/>
        <v>44348693870</v>
      </c>
      <c r="K350" s="473">
        <f t="shared" si="462"/>
        <v>478266341</v>
      </c>
      <c r="L350" s="477" t="str">
        <f>IF(OR(I350=0,E350=0),"-",IF(OR(I350&lt;0,E350&lt;0),(I350/E350),IF(OR(I350&gt;0,E350&gt;0),(I350/E350))))</f>
        <v>-</v>
      </c>
      <c r="M350" s="477" t="str">
        <f>IF(OR(J350=0,F350=0),"-",IF(OR(J350&lt;0,F350&lt;0),(J350/F350),IF(OR(J350&gt;0,F350&gt;0),(J350/F350))))</f>
        <v>-</v>
      </c>
      <c r="N350" s="477" t="str">
        <f t="shared" si="444"/>
        <v>-</v>
      </c>
      <c r="O350" s="478" t="str">
        <f t="shared" si="445"/>
        <v>-</v>
      </c>
    </row>
    <row r="351" spans="1:15">
      <c r="A351" s="441" t="s">
        <v>893</v>
      </c>
      <c r="B351" s="442">
        <f t="shared" ref="B351:K351" si="463">SUM(B353:B353)</f>
        <v>0</v>
      </c>
      <c r="C351" s="442">
        <f t="shared" si="463"/>
        <v>0</v>
      </c>
      <c r="D351" s="442">
        <f t="shared" si="463"/>
        <v>0</v>
      </c>
      <c r="E351" s="442">
        <f t="shared" si="463"/>
        <v>0</v>
      </c>
      <c r="F351" s="442">
        <f>+D351+E351</f>
        <v>0</v>
      </c>
      <c r="G351" s="442">
        <f t="shared" si="463"/>
        <v>0</v>
      </c>
      <c r="H351" s="442">
        <f>SUM(H352:H353)</f>
        <v>34740934067</v>
      </c>
      <c r="I351" s="442">
        <f t="shared" ref="I351:J351" si="464">SUM(I352:I353)</f>
        <v>9607759803</v>
      </c>
      <c r="J351" s="442">
        <f t="shared" si="464"/>
        <v>44348693870</v>
      </c>
      <c r="K351" s="413">
        <f t="shared" si="463"/>
        <v>478266341</v>
      </c>
      <c r="L351" s="479" t="str">
        <f>IF(OR(I351=0,E351=0),"-",IF(OR(I351&lt;0,E351&lt;0),(I351/E351),IF(OR(I351&gt;0,E351&gt;0),(I350/E351))))</f>
        <v>-</v>
      </c>
      <c r="M351" s="479" t="str">
        <f>IF(OR(J351=0,F351=0),"-",IF(OR(J351&lt;0,F351&lt;0),(J351/F351),IF(OR(J351&gt;0,F351&gt;0),(J350/F351))))</f>
        <v>-</v>
      </c>
      <c r="N351" s="479" t="str">
        <f>IF(OR(J351=0,G351=0),"-",IF(OR(J351&lt;0,G351&lt;0),(J351/G351),IF(OR(J351&gt;0,G351&gt;0),(J350/G351))))</f>
        <v>-</v>
      </c>
      <c r="O351" s="480" t="str">
        <f>IF(OR(J351=0,B351=0),"-",IF(OR(J351&lt;0,B351&lt;0),(J351/B351),IF(OR(J351&gt;0,B351&gt;0),(J350/B351))))</f>
        <v>-</v>
      </c>
    </row>
    <row r="352" spans="1:15">
      <c r="A352" s="94" t="s">
        <v>895</v>
      </c>
      <c r="B352" s="132">
        <v>0</v>
      </c>
      <c r="C352" s="132">
        <v>0</v>
      </c>
      <c r="D352" s="132">
        <v>0</v>
      </c>
      <c r="E352" s="132">
        <v>0</v>
      </c>
      <c r="F352" s="132">
        <f t="shared" ref="F352" si="465">+D352+E352</f>
        <v>0</v>
      </c>
      <c r="G352" s="132">
        <f t="shared" ref="G352" si="466">+C352+F352</f>
        <v>0</v>
      </c>
      <c r="H352" s="132">
        <v>34740934067</v>
      </c>
      <c r="I352" s="132">
        <v>9129493462</v>
      </c>
      <c r="J352" s="132">
        <f t="shared" ref="J352" si="467">+H352+I352</f>
        <v>43870427529</v>
      </c>
      <c r="K352" s="39">
        <f t="shared" ref="K352" si="468">+J352-G352</f>
        <v>43870427529</v>
      </c>
      <c r="L352" s="38" t="str">
        <f t="shared" ref="L352" si="469">IF(OR(I352=0,E352=0),"-",IF(OR(I352&lt;0,E352&lt;0),(I352/E352),IF(OR(I352&gt;0,E352&gt;0),(I352/E352))))</f>
        <v>-</v>
      </c>
      <c r="M352" s="38" t="str">
        <f t="shared" ref="M352" si="470">IF(OR(J352=0,F352=0),"-",IF(OR(J352&lt;0,F352&lt;0),(J352/F352),IF(OR(J352&gt;0,F352&gt;0),(J352/F352))))</f>
        <v>-</v>
      </c>
      <c r="N352" s="38" t="str">
        <f t="shared" ref="N352" si="471">IF(OR(J352=0,G352=0),"-",IF(OR(J352&lt;0,G352&lt;0),(J352/G352),IF(OR(J352&gt;0,G352&gt;0),(J352/G352))))</f>
        <v>-</v>
      </c>
      <c r="O352" s="89" t="str">
        <f t="shared" ref="O352" si="472">IF(OR(J352=0,B352=0),"-",IF(OR(J352&lt;0,B352&lt;0),(J352/B352),IF(OR(J352&gt;0,B352&gt;0),(J352/B352))))</f>
        <v>-</v>
      </c>
    </row>
    <row r="353" spans="1:15">
      <c r="A353" s="94" t="s">
        <v>896</v>
      </c>
      <c r="B353" s="132">
        <v>0</v>
      </c>
      <c r="C353" s="132">
        <v>0</v>
      </c>
      <c r="D353" s="132">
        <v>0</v>
      </c>
      <c r="E353" s="132">
        <v>0</v>
      </c>
      <c r="F353" s="132">
        <f t="shared" ref="F353:F357" si="473">+D353+E353</f>
        <v>0</v>
      </c>
      <c r="G353" s="132">
        <f t="shared" ref="G353" si="474">+C353+F353</f>
        <v>0</v>
      </c>
      <c r="H353" s="132">
        <v>0</v>
      </c>
      <c r="I353" s="132">
        <v>478266341</v>
      </c>
      <c r="J353" s="132">
        <f t="shared" ref="J353" si="475">+H353+I353</f>
        <v>478266341</v>
      </c>
      <c r="K353" s="39">
        <f t="shared" ref="K353" si="476">+J353-G353</f>
        <v>478266341</v>
      </c>
      <c r="L353" s="38" t="str">
        <f t="shared" ref="L353:M355" si="477">IF(OR(I353=0,E353=0),"-",IF(OR(I353&lt;0,E353&lt;0),(I353/E353),IF(OR(I353&gt;0,E353&gt;0),(I353/E353))))</f>
        <v>-</v>
      </c>
      <c r="M353" s="38" t="str">
        <f t="shared" si="477"/>
        <v>-</v>
      </c>
      <c r="N353" s="38" t="str">
        <f t="shared" ref="N353:N372" si="478">IF(OR(J353=0,G353=0),"-",IF(OR(J353&lt;0,G353&lt;0),(J353/G353),IF(OR(J353&gt;0,G353&gt;0),(J353/G353))))</f>
        <v>-</v>
      </c>
      <c r="O353" s="89" t="str">
        <f t="shared" ref="O353:O372" si="479">IF(OR(J353=0,B353=0),"-",IF(OR(J353&lt;0,B353&lt;0),(J353/B353),IF(OR(J353&gt;0,B353&gt;0),(J353/B353))))</f>
        <v>-</v>
      </c>
    </row>
    <row r="354" spans="1:15">
      <c r="A354" s="441" t="s">
        <v>898</v>
      </c>
      <c r="B354" s="442">
        <f t="shared" ref="B354:K354" si="480">SUM(B355)</f>
        <v>0</v>
      </c>
      <c r="C354" s="442">
        <f t="shared" si="480"/>
        <v>0</v>
      </c>
      <c r="D354" s="442">
        <f t="shared" si="480"/>
        <v>0</v>
      </c>
      <c r="E354" s="442">
        <f t="shared" si="480"/>
        <v>0</v>
      </c>
      <c r="F354" s="442">
        <f t="shared" si="473"/>
        <v>0</v>
      </c>
      <c r="G354" s="442">
        <f t="shared" si="480"/>
        <v>0</v>
      </c>
      <c r="H354" s="442">
        <f t="shared" si="480"/>
        <v>0</v>
      </c>
      <c r="I354" s="701">
        <f t="shared" si="480"/>
        <v>0</v>
      </c>
      <c r="J354" s="442">
        <f t="shared" si="480"/>
        <v>0</v>
      </c>
      <c r="K354" s="442">
        <f t="shared" si="480"/>
        <v>0</v>
      </c>
      <c r="L354" s="435" t="str">
        <f t="shared" si="477"/>
        <v>-</v>
      </c>
      <c r="M354" s="435" t="str">
        <f t="shared" si="477"/>
        <v>-</v>
      </c>
      <c r="N354" s="435" t="str">
        <f t="shared" si="478"/>
        <v>-</v>
      </c>
      <c r="O354" s="436" t="str">
        <f t="shared" si="479"/>
        <v>-</v>
      </c>
    </row>
    <row r="355" spans="1:15">
      <c r="A355" s="469" t="s">
        <v>899</v>
      </c>
      <c r="B355" s="132">
        <v>0</v>
      </c>
      <c r="C355" s="132">
        <v>0</v>
      </c>
      <c r="D355" s="132">
        <v>0</v>
      </c>
      <c r="E355" s="132">
        <v>0</v>
      </c>
      <c r="F355" s="132">
        <f t="shared" si="473"/>
        <v>0</v>
      </c>
      <c r="G355" s="132">
        <f t="shared" ref="G355" si="481">+C355+F355</f>
        <v>0</v>
      </c>
      <c r="H355" s="132">
        <v>0</v>
      </c>
      <c r="I355" s="680">
        <v>0</v>
      </c>
      <c r="J355" s="132">
        <f t="shared" ref="J355" si="482">+H355+I355</f>
        <v>0</v>
      </c>
      <c r="K355" s="132">
        <f t="shared" ref="K355" si="483">+J355-G355</f>
        <v>0</v>
      </c>
      <c r="L355" s="38" t="str">
        <f t="shared" si="477"/>
        <v>-</v>
      </c>
      <c r="M355" s="38" t="str">
        <f t="shared" si="477"/>
        <v>-</v>
      </c>
      <c r="N355" s="38" t="str">
        <f t="shared" si="478"/>
        <v>-</v>
      </c>
      <c r="O355" s="89" t="str">
        <f t="shared" si="479"/>
        <v>-</v>
      </c>
    </row>
    <row r="356" spans="1:15">
      <c r="A356" s="441" t="s">
        <v>900</v>
      </c>
      <c r="B356" s="442">
        <f t="shared" ref="B356:K356" si="484">SUM(B357)</f>
        <v>0</v>
      </c>
      <c r="C356" s="442">
        <f t="shared" si="484"/>
        <v>0</v>
      </c>
      <c r="D356" s="442">
        <f t="shared" si="484"/>
        <v>0</v>
      </c>
      <c r="E356" s="442">
        <f t="shared" si="484"/>
        <v>0</v>
      </c>
      <c r="F356" s="442">
        <f t="shared" si="473"/>
        <v>0</v>
      </c>
      <c r="G356" s="442">
        <f t="shared" si="484"/>
        <v>0</v>
      </c>
      <c r="H356" s="442">
        <f t="shared" si="484"/>
        <v>0</v>
      </c>
      <c r="I356" s="442">
        <f t="shared" si="484"/>
        <v>0</v>
      </c>
      <c r="J356" s="442">
        <f t="shared" si="484"/>
        <v>0</v>
      </c>
      <c r="K356" s="442">
        <f t="shared" si="484"/>
        <v>0</v>
      </c>
      <c r="L356" s="435" t="str">
        <f>IF(OR(I356=0,E356=0),"-",IF(OR(I356&lt;0,E356&lt;0),(I356/E356),IF(OR(I356&gt;0,E356&gt;0),(I356/E356))))</f>
        <v>-</v>
      </c>
      <c r="M356" s="435" t="str">
        <f>IF(OR(J356=0,F356=0),"-",IF(OR(J356&lt;0,F356&lt;0),(J356/F356),IF(OR(J356&gt;0,F356&gt;0),(J356/F356))))</f>
        <v>-</v>
      </c>
      <c r="N356" s="435" t="str">
        <f t="shared" si="478"/>
        <v>-</v>
      </c>
      <c r="O356" s="436" t="str">
        <f t="shared" si="479"/>
        <v>-</v>
      </c>
    </row>
    <row r="357" spans="1:15">
      <c r="A357" s="469" t="s">
        <v>901</v>
      </c>
      <c r="B357" s="132">
        <v>0</v>
      </c>
      <c r="C357" s="132">
        <v>0</v>
      </c>
      <c r="D357" s="132">
        <v>0</v>
      </c>
      <c r="E357" s="132">
        <v>0</v>
      </c>
      <c r="F357" s="132">
        <f t="shared" si="473"/>
        <v>0</v>
      </c>
      <c r="G357" s="132">
        <f t="shared" ref="G357" si="485">+C357+F357</f>
        <v>0</v>
      </c>
      <c r="H357" s="132">
        <v>0</v>
      </c>
      <c r="I357" s="132">
        <v>0</v>
      </c>
      <c r="J357" s="132">
        <f t="shared" ref="J357" si="486">+H357+I357</f>
        <v>0</v>
      </c>
      <c r="K357" s="132">
        <f t="shared" ref="K357" si="487">+J357-G357</f>
        <v>0</v>
      </c>
      <c r="L357" s="38" t="str">
        <f t="shared" ref="L357:M357" si="488">IF(OR(I357=0,E357=0),"-",IF(OR(I357&lt;0,E357&lt;0),(I357/E357),IF(OR(I357&gt;0,E357&gt;0),(I357/E357))))</f>
        <v>-</v>
      </c>
      <c r="M357" s="38" t="str">
        <f t="shared" si="488"/>
        <v>-</v>
      </c>
      <c r="N357" s="38" t="str">
        <f t="shared" si="478"/>
        <v>-</v>
      </c>
      <c r="O357" s="89" t="str">
        <f t="shared" si="479"/>
        <v>-</v>
      </c>
    </row>
    <row r="358" spans="1:15">
      <c r="A358" s="471" t="s">
        <v>902</v>
      </c>
      <c r="B358" s="472">
        <f t="shared" ref="B358:J358" si="489">B359+B361</f>
        <v>0</v>
      </c>
      <c r="C358" s="472">
        <f t="shared" si="489"/>
        <v>0</v>
      </c>
      <c r="D358" s="472">
        <f t="shared" si="489"/>
        <v>0</v>
      </c>
      <c r="E358" s="472">
        <f t="shared" si="489"/>
        <v>0</v>
      </c>
      <c r="F358" s="472">
        <f>+D358+E358</f>
        <v>0</v>
      </c>
      <c r="G358" s="472">
        <f t="shared" si="489"/>
        <v>0</v>
      </c>
      <c r="H358" s="472">
        <f t="shared" si="489"/>
        <v>0</v>
      </c>
      <c r="I358" s="472">
        <f t="shared" si="489"/>
        <v>0</v>
      </c>
      <c r="J358" s="472">
        <f t="shared" si="489"/>
        <v>0</v>
      </c>
      <c r="K358" s="472">
        <f>+J358-G358</f>
        <v>0</v>
      </c>
      <c r="L358" s="477" t="str">
        <f>IF(OR(I358=0,E358=0),"-",IF(OR(I358&lt;0,E358&lt;0),(I358/E358),IF(OR(I358&gt;0,E358&gt;0),(I358/E358))))</f>
        <v>-</v>
      </c>
      <c r="M358" s="477" t="str">
        <f>IF(OR(J358=0,F358=0),"-",IF(OR(J358&lt;0,F358&lt;0),(J358/F358),IF(OR(J358&gt;0,F358&gt;0),(J358/F358))))</f>
        <v>-</v>
      </c>
      <c r="N358" s="477" t="str">
        <f t="shared" si="478"/>
        <v>-</v>
      </c>
      <c r="O358" s="478" t="str">
        <f t="shared" si="479"/>
        <v>-</v>
      </c>
    </row>
    <row r="359" spans="1:15">
      <c r="A359" s="441" t="s">
        <v>903</v>
      </c>
      <c r="B359" s="442">
        <f t="shared" ref="B359:J359" si="490">B360</f>
        <v>0</v>
      </c>
      <c r="C359" s="442">
        <f t="shared" si="490"/>
        <v>0</v>
      </c>
      <c r="D359" s="442">
        <f t="shared" si="490"/>
        <v>0</v>
      </c>
      <c r="E359" s="442">
        <f t="shared" si="490"/>
        <v>0</v>
      </c>
      <c r="F359" s="442">
        <f>+D359+E359</f>
        <v>0</v>
      </c>
      <c r="G359" s="442">
        <f t="shared" si="490"/>
        <v>0</v>
      </c>
      <c r="H359" s="442">
        <f t="shared" si="490"/>
        <v>0</v>
      </c>
      <c r="I359" s="442">
        <f t="shared" si="490"/>
        <v>0</v>
      </c>
      <c r="J359" s="442">
        <f t="shared" si="490"/>
        <v>0</v>
      </c>
      <c r="K359" s="442">
        <f>+J359-G359</f>
        <v>0</v>
      </c>
      <c r="L359" s="479" t="str">
        <f>IF(OR(I359=0,E359=0),"-",IF(OR(I359&lt;0,E359&lt;0),(I359/E359),IF(OR(I359&gt;0,E359&gt;0),(I359/E359))))</f>
        <v>-</v>
      </c>
      <c r="M359" s="479" t="str">
        <f>IF(OR(J359=0,F359=0),"-",IF(OR(J359&lt;0,F359&lt;0),(J359/F359),IF(OR(J359&gt;0,F359&gt;0),(J359/F359))))</f>
        <v>-</v>
      </c>
      <c r="N359" s="479" t="str">
        <f t="shared" si="478"/>
        <v>-</v>
      </c>
      <c r="O359" s="480" t="str">
        <f t="shared" si="479"/>
        <v>-</v>
      </c>
    </row>
    <row r="360" spans="1:15">
      <c r="A360" s="469" t="s">
        <v>904</v>
      </c>
      <c r="B360" s="132">
        <v>0</v>
      </c>
      <c r="C360" s="132">
        <v>0</v>
      </c>
      <c r="D360" s="132">
        <v>0</v>
      </c>
      <c r="E360" s="132">
        <v>0</v>
      </c>
      <c r="F360" s="132">
        <f t="shared" ref="F360" si="491">+D360+E360</f>
        <v>0</v>
      </c>
      <c r="G360" s="132">
        <f t="shared" ref="G360" si="492">+C360+F360</f>
        <v>0</v>
      </c>
      <c r="H360" s="132">
        <v>0</v>
      </c>
      <c r="I360" s="132">
        <v>0</v>
      </c>
      <c r="J360" s="132">
        <f t="shared" ref="J360" si="493">+H360+I360</f>
        <v>0</v>
      </c>
      <c r="K360" s="132">
        <f t="shared" ref="K360" si="494">+J360-G360</f>
        <v>0</v>
      </c>
      <c r="L360" s="38" t="str">
        <f t="shared" ref="L360:M360" si="495">IF(OR(I360=0,E360=0),"-",IF(OR(I360&lt;0,E360&lt;0),(I360/E360),IF(OR(I360&gt;0,E360&gt;0),(I360/E360))))</f>
        <v>-</v>
      </c>
      <c r="M360" s="38" t="str">
        <f t="shared" si="495"/>
        <v>-</v>
      </c>
      <c r="N360" s="38" t="str">
        <f t="shared" si="478"/>
        <v>-</v>
      </c>
      <c r="O360" s="89" t="str">
        <f t="shared" si="479"/>
        <v>-</v>
      </c>
    </row>
    <row r="361" spans="1:15">
      <c r="A361" s="481" t="s">
        <v>905</v>
      </c>
      <c r="B361" s="472">
        <f t="shared" ref="B361:K361" si="496">B362</f>
        <v>0</v>
      </c>
      <c r="C361" s="472">
        <f t="shared" si="496"/>
        <v>0</v>
      </c>
      <c r="D361" s="472">
        <f t="shared" si="496"/>
        <v>0</v>
      </c>
      <c r="E361" s="472">
        <f t="shared" si="496"/>
        <v>0</v>
      </c>
      <c r="F361" s="472">
        <f>+D361+E361</f>
        <v>0</v>
      </c>
      <c r="G361" s="472">
        <f t="shared" si="496"/>
        <v>0</v>
      </c>
      <c r="H361" s="472">
        <f t="shared" si="496"/>
        <v>0</v>
      </c>
      <c r="I361" s="472">
        <f t="shared" si="496"/>
        <v>0</v>
      </c>
      <c r="J361" s="472">
        <f t="shared" si="496"/>
        <v>0</v>
      </c>
      <c r="K361" s="472">
        <f t="shared" si="496"/>
        <v>0</v>
      </c>
      <c r="L361" s="477" t="str">
        <f>IF(OR(I361=0,E361=0),"-",IF(OR(I361&lt;0,E361&lt;0),(I361/E361),IF(OR(I361&gt;0,E361&gt;0),(I361/E361))))</f>
        <v>-</v>
      </c>
      <c r="M361" s="477" t="str">
        <f>IF(OR(J361=0,F361=0),"-",IF(OR(J361&lt;0,F361&lt;0),(J361/F361),IF(OR(J361&gt;0,F361&gt;0),(J361/F361))))</f>
        <v>-</v>
      </c>
      <c r="N361" s="477" t="str">
        <f t="shared" si="478"/>
        <v>-</v>
      </c>
      <c r="O361" s="478" t="str">
        <f t="shared" si="479"/>
        <v>-</v>
      </c>
    </row>
    <row r="362" spans="1:15">
      <c r="A362" s="469" t="s">
        <v>906</v>
      </c>
      <c r="B362" s="132">
        <v>0</v>
      </c>
      <c r="C362" s="132">
        <v>0</v>
      </c>
      <c r="D362" s="132">
        <v>0</v>
      </c>
      <c r="E362" s="132">
        <v>0</v>
      </c>
      <c r="F362" s="132">
        <f t="shared" ref="F362:F370" si="497">+D362+E362</f>
        <v>0</v>
      </c>
      <c r="G362" s="132">
        <f t="shared" ref="G362" si="498">+C362+F362</f>
        <v>0</v>
      </c>
      <c r="H362" s="132">
        <v>0</v>
      </c>
      <c r="I362" s="132">
        <v>0</v>
      </c>
      <c r="J362" s="132">
        <f t="shared" ref="J362" si="499">+H362+I362</f>
        <v>0</v>
      </c>
      <c r="K362" s="132">
        <f t="shared" ref="K362:K370" si="500">+J362-G362</f>
        <v>0</v>
      </c>
      <c r="L362" s="38" t="str">
        <f t="shared" ref="L362:M370" si="501">IF(OR(I362=0,E362=0),"-",IF(OR(I362&lt;0,E362&lt;0),(I362/E362),IF(OR(I362&gt;0,E362&gt;0),(I362/E362))))</f>
        <v>-</v>
      </c>
      <c r="M362" s="38" t="str">
        <f t="shared" si="501"/>
        <v>-</v>
      </c>
      <c r="N362" s="38" t="str">
        <f t="shared" si="478"/>
        <v>-</v>
      </c>
      <c r="O362" s="89" t="str">
        <f t="shared" si="479"/>
        <v>-</v>
      </c>
    </row>
    <row r="363" spans="1:15">
      <c r="A363" s="438" t="s">
        <v>907</v>
      </c>
      <c r="B363" s="442">
        <f t="shared" ref="B363:J363" si="502">B364+B368</f>
        <v>0</v>
      </c>
      <c r="C363" s="442">
        <f t="shared" si="502"/>
        <v>0</v>
      </c>
      <c r="D363" s="442">
        <f t="shared" si="502"/>
        <v>0</v>
      </c>
      <c r="E363" s="442">
        <f t="shared" si="502"/>
        <v>0</v>
      </c>
      <c r="F363" s="442">
        <f t="shared" si="497"/>
        <v>0</v>
      </c>
      <c r="G363" s="442">
        <f t="shared" si="502"/>
        <v>0</v>
      </c>
      <c r="H363" s="442">
        <f t="shared" si="502"/>
        <v>0</v>
      </c>
      <c r="I363" s="442">
        <f t="shared" si="502"/>
        <v>0</v>
      </c>
      <c r="J363" s="442">
        <f t="shared" si="502"/>
        <v>0</v>
      </c>
      <c r="K363" s="442">
        <f t="shared" si="500"/>
        <v>0</v>
      </c>
      <c r="L363" s="435" t="str">
        <f t="shared" si="501"/>
        <v>-</v>
      </c>
      <c r="M363" s="435" t="str">
        <f t="shared" si="501"/>
        <v>-</v>
      </c>
      <c r="N363" s="435" t="str">
        <f t="shared" si="478"/>
        <v>-</v>
      </c>
      <c r="O363" s="436" t="str">
        <f t="shared" si="479"/>
        <v>-</v>
      </c>
    </row>
    <row r="364" spans="1:15">
      <c r="A364" s="439" t="s">
        <v>908</v>
      </c>
      <c r="B364" s="442">
        <f t="shared" ref="B364:J364" si="503">B365</f>
        <v>0</v>
      </c>
      <c r="C364" s="442">
        <f t="shared" si="503"/>
        <v>0</v>
      </c>
      <c r="D364" s="442">
        <f t="shared" si="503"/>
        <v>0</v>
      </c>
      <c r="E364" s="442">
        <f t="shared" si="503"/>
        <v>0</v>
      </c>
      <c r="F364" s="442">
        <f t="shared" si="497"/>
        <v>0</v>
      </c>
      <c r="G364" s="442">
        <f t="shared" si="503"/>
        <v>0</v>
      </c>
      <c r="H364" s="442">
        <f t="shared" si="503"/>
        <v>0</v>
      </c>
      <c r="I364" s="442">
        <f t="shared" si="503"/>
        <v>0</v>
      </c>
      <c r="J364" s="442">
        <f t="shared" si="503"/>
        <v>0</v>
      </c>
      <c r="K364" s="442">
        <f t="shared" si="500"/>
        <v>0</v>
      </c>
      <c r="L364" s="435" t="str">
        <f t="shared" si="501"/>
        <v>-</v>
      </c>
      <c r="M364" s="435" t="str">
        <f t="shared" si="501"/>
        <v>-</v>
      </c>
      <c r="N364" s="435" t="str">
        <f t="shared" si="478"/>
        <v>-</v>
      </c>
      <c r="O364" s="436" t="str">
        <f t="shared" si="479"/>
        <v>-</v>
      </c>
    </row>
    <row r="365" spans="1:15">
      <c r="A365" s="440" t="s">
        <v>909</v>
      </c>
      <c r="B365" s="442">
        <f t="shared" ref="B365:G365" si="504">SUM(B366:B367)</f>
        <v>0</v>
      </c>
      <c r="C365" s="442">
        <f t="shared" ref="C365:E365" si="505">SUM(C366:C367)</f>
        <v>0</v>
      </c>
      <c r="D365" s="442">
        <f t="shared" si="505"/>
        <v>0</v>
      </c>
      <c r="E365" s="442">
        <f t="shared" si="505"/>
        <v>0</v>
      </c>
      <c r="F365" s="442">
        <f t="shared" si="497"/>
        <v>0</v>
      </c>
      <c r="G365" s="442">
        <f t="shared" si="504"/>
        <v>0</v>
      </c>
      <c r="H365" s="442">
        <f t="shared" ref="H365:J365" si="506">SUM(H366:H367)</f>
        <v>0</v>
      </c>
      <c r="I365" s="442">
        <f t="shared" si="506"/>
        <v>0</v>
      </c>
      <c r="J365" s="442">
        <f t="shared" si="506"/>
        <v>0</v>
      </c>
      <c r="K365" s="442">
        <f t="shared" si="500"/>
        <v>0</v>
      </c>
      <c r="L365" s="435" t="str">
        <f t="shared" si="501"/>
        <v>-</v>
      </c>
      <c r="M365" s="435" t="str">
        <f t="shared" si="501"/>
        <v>-</v>
      </c>
      <c r="N365" s="435" t="str">
        <f t="shared" si="478"/>
        <v>-</v>
      </c>
      <c r="O365" s="436" t="str">
        <f t="shared" si="479"/>
        <v>-</v>
      </c>
    </row>
    <row r="366" spans="1:15">
      <c r="A366" s="482" t="s">
        <v>910</v>
      </c>
      <c r="B366" s="132">
        <v>0</v>
      </c>
      <c r="C366" s="132">
        <v>0</v>
      </c>
      <c r="D366" s="132">
        <v>0</v>
      </c>
      <c r="E366" s="132">
        <v>0</v>
      </c>
      <c r="F366" s="132">
        <f t="shared" si="497"/>
        <v>0</v>
      </c>
      <c r="G366" s="132">
        <f t="shared" ref="G366:G367" si="507">+C366+F366</f>
        <v>0</v>
      </c>
      <c r="H366" s="132">
        <v>0</v>
      </c>
      <c r="I366" s="132">
        <v>0</v>
      </c>
      <c r="J366" s="132">
        <f t="shared" ref="J366:J367" si="508">+H366+I366</f>
        <v>0</v>
      </c>
      <c r="K366" s="132">
        <f t="shared" si="500"/>
        <v>0</v>
      </c>
      <c r="L366" s="38" t="str">
        <f t="shared" si="501"/>
        <v>-</v>
      </c>
      <c r="M366" s="38" t="str">
        <f t="shared" si="501"/>
        <v>-</v>
      </c>
      <c r="N366" s="38" t="str">
        <f t="shared" si="478"/>
        <v>-</v>
      </c>
      <c r="O366" s="89" t="str">
        <f t="shared" si="479"/>
        <v>-</v>
      </c>
    </row>
    <row r="367" spans="1:15">
      <c r="A367" s="95" t="s">
        <v>911</v>
      </c>
      <c r="B367" s="132">
        <v>0</v>
      </c>
      <c r="C367" s="132">
        <v>0</v>
      </c>
      <c r="D367" s="132">
        <v>0</v>
      </c>
      <c r="E367" s="132">
        <v>0</v>
      </c>
      <c r="F367" s="132">
        <f t="shared" si="497"/>
        <v>0</v>
      </c>
      <c r="G367" s="132">
        <f t="shared" si="507"/>
        <v>0</v>
      </c>
      <c r="H367" s="132">
        <v>0</v>
      </c>
      <c r="I367" s="132">
        <v>0</v>
      </c>
      <c r="J367" s="132">
        <f t="shared" si="508"/>
        <v>0</v>
      </c>
      <c r="K367" s="132">
        <f t="shared" si="500"/>
        <v>0</v>
      </c>
      <c r="L367" s="38" t="str">
        <f t="shared" si="501"/>
        <v>-</v>
      </c>
      <c r="M367" s="38" t="str">
        <f t="shared" si="501"/>
        <v>-</v>
      </c>
      <c r="N367" s="38" t="str">
        <f t="shared" si="478"/>
        <v>-</v>
      </c>
      <c r="O367" s="89" t="str">
        <f t="shared" si="479"/>
        <v>-</v>
      </c>
    </row>
    <row r="368" spans="1:15">
      <c r="A368" s="439" t="s">
        <v>912</v>
      </c>
      <c r="B368" s="442">
        <f t="shared" ref="B368:J368" si="509">B369</f>
        <v>0</v>
      </c>
      <c r="C368" s="442">
        <f t="shared" si="509"/>
        <v>0</v>
      </c>
      <c r="D368" s="442">
        <f t="shared" si="509"/>
        <v>0</v>
      </c>
      <c r="E368" s="442">
        <f t="shared" si="509"/>
        <v>0</v>
      </c>
      <c r="F368" s="442">
        <f t="shared" si="497"/>
        <v>0</v>
      </c>
      <c r="G368" s="442">
        <f t="shared" si="509"/>
        <v>0</v>
      </c>
      <c r="H368" s="442">
        <f t="shared" si="509"/>
        <v>0</v>
      </c>
      <c r="I368" s="442">
        <f t="shared" si="509"/>
        <v>0</v>
      </c>
      <c r="J368" s="442">
        <f t="shared" si="509"/>
        <v>0</v>
      </c>
      <c r="K368" s="442">
        <f t="shared" si="500"/>
        <v>0</v>
      </c>
      <c r="L368" s="435" t="str">
        <f t="shared" si="501"/>
        <v>-</v>
      </c>
      <c r="M368" s="435" t="str">
        <f t="shared" si="501"/>
        <v>-</v>
      </c>
      <c r="N368" s="435" t="str">
        <f t="shared" si="478"/>
        <v>-</v>
      </c>
      <c r="O368" s="436" t="str">
        <f t="shared" si="479"/>
        <v>-</v>
      </c>
    </row>
    <row r="369" spans="1:15">
      <c r="A369" s="440" t="s">
        <v>913</v>
      </c>
      <c r="B369" s="442">
        <f t="shared" ref="B369:J369" si="510">SUM(B370)</f>
        <v>0</v>
      </c>
      <c r="C369" s="442">
        <f t="shared" si="510"/>
        <v>0</v>
      </c>
      <c r="D369" s="442">
        <f t="shared" si="510"/>
        <v>0</v>
      </c>
      <c r="E369" s="442">
        <f t="shared" si="510"/>
        <v>0</v>
      </c>
      <c r="F369" s="442">
        <f t="shared" si="497"/>
        <v>0</v>
      </c>
      <c r="G369" s="442">
        <f t="shared" si="510"/>
        <v>0</v>
      </c>
      <c r="H369" s="442">
        <f t="shared" si="510"/>
        <v>0</v>
      </c>
      <c r="I369" s="442">
        <f t="shared" si="510"/>
        <v>0</v>
      </c>
      <c r="J369" s="442">
        <f t="shared" si="510"/>
        <v>0</v>
      </c>
      <c r="K369" s="442">
        <f t="shared" si="500"/>
        <v>0</v>
      </c>
      <c r="L369" s="435" t="str">
        <f t="shared" si="501"/>
        <v>-</v>
      </c>
      <c r="M369" s="435" t="str">
        <f t="shared" si="501"/>
        <v>-</v>
      </c>
      <c r="N369" s="435" t="str">
        <f t="shared" si="478"/>
        <v>-</v>
      </c>
      <c r="O369" s="436" t="str">
        <f t="shared" si="479"/>
        <v>-</v>
      </c>
    </row>
    <row r="370" spans="1:15">
      <c r="A370" s="483" t="s">
        <v>914</v>
      </c>
      <c r="B370" s="132">
        <v>0</v>
      </c>
      <c r="C370" s="132">
        <v>0</v>
      </c>
      <c r="D370" s="132">
        <v>0</v>
      </c>
      <c r="E370" s="132">
        <v>0</v>
      </c>
      <c r="F370" s="132">
        <f t="shared" si="497"/>
        <v>0</v>
      </c>
      <c r="G370" s="132">
        <f t="shared" ref="G370" si="511">+C370+F370</f>
        <v>0</v>
      </c>
      <c r="H370" s="132">
        <v>0</v>
      </c>
      <c r="I370" s="132">
        <v>0</v>
      </c>
      <c r="J370" s="132">
        <f t="shared" ref="J370" si="512">+H370+I370</f>
        <v>0</v>
      </c>
      <c r="K370" s="132">
        <f t="shared" si="500"/>
        <v>0</v>
      </c>
      <c r="L370" s="38" t="str">
        <f t="shared" si="501"/>
        <v>-</v>
      </c>
      <c r="M370" s="38" t="str">
        <f t="shared" si="501"/>
        <v>-</v>
      </c>
      <c r="N370" s="38" t="str">
        <f t="shared" si="478"/>
        <v>-</v>
      </c>
      <c r="O370" s="89" t="str">
        <f t="shared" si="479"/>
        <v>-</v>
      </c>
    </row>
    <row r="371" spans="1:15">
      <c r="A371" s="437" t="s">
        <v>915</v>
      </c>
      <c r="B371" s="413">
        <f>+SUM(B372)</f>
        <v>0</v>
      </c>
      <c r="C371" s="413">
        <f>+SUM(C372)</f>
        <v>0</v>
      </c>
      <c r="D371" s="413">
        <f>+SUM(D372)</f>
        <v>0</v>
      </c>
      <c r="E371" s="413">
        <f t="shared" ref="E371:K371" si="513">+SUM(E372)</f>
        <v>0</v>
      </c>
      <c r="F371" s="413">
        <f t="shared" si="513"/>
        <v>0</v>
      </c>
      <c r="G371" s="413">
        <f t="shared" si="513"/>
        <v>0</v>
      </c>
      <c r="H371" s="442">
        <f t="shared" si="513"/>
        <v>0</v>
      </c>
      <c r="I371" s="442">
        <f t="shared" si="513"/>
        <v>0</v>
      </c>
      <c r="J371" s="442">
        <f t="shared" si="513"/>
        <v>0</v>
      </c>
      <c r="K371" s="442">
        <f t="shared" si="513"/>
        <v>0</v>
      </c>
      <c r="L371" s="435" t="str">
        <f>IF(OR(I371=0,E371=0),"-",IF(OR(I371&lt;0,E371&lt;0),(I371/E371),IF(OR(I371&gt;0,E371&gt;0),(I371/E371))))</f>
        <v>-</v>
      </c>
      <c r="M371" s="435" t="str">
        <f>IF(OR(J371=0,F371=0),"-",IF(OR(J371&lt;0,F371&lt;0),(J371/F371),IF(OR(J371&gt;0,F371&gt;0),(J371/F371))))</f>
        <v>-</v>
      </c>
      <c r="N371" s="435" t="str">
        <f t="shared" si="478"/>
        <v>-</v>
      </c>
      <c r="O371" s="436" t="str">
        <f t="shared" si="479"/>
        <v>-</v>
      </c>
    </row>
    <row r="372" spans="1:15">
      <c r="A372" s="484" t="s">
        <v>916</v>
      </c>
      <c r="B372" s="132">
        <v>0</v>
      </c>
      <c r="C372" s="132">
        <v>0</v>
      </c>
      <c r="D372" s="132">
        <v>0</v>
      </c>
      <c r="E372" s="132">
        <v>0</v>
      </c>
      <c r="F372" s="39">
        <f t="shared" ref="F372" si="514">+D372+E372</f>
        <v>0</v>
      </c>
      <c r="G372" s="39">
        <f t="shared" ref="G372" si="515">+C372+F372</f>
        <v>0</v>
      </c>
      <c r="H372" s="132">
        <v>0</v>
      </c>
      <c r="I372" s="132">
        <v>0</v>
      </c>
      <c r="J372" s="132">
        <f t="shared" ref="J372:J374" si="516">+H372+I372</f>
        <v>0</v>
      </c>
      <c r="K372" s="132">
        <f t="shared" ref="K372" si="517">+J372-G372</f>
        <v>0</v>
      </c>
      <c r="L372" s="38" t="str">
        <f t="shared" ref="L372:M372" si="518">IF(OR(I372=0,E372=0),"-",IF(OR(I372&lt;0,E372&lt;0),(I372/E372),IF(OR(I372&gt;0,E372&gt;0),(I372/E372))))</f>
        <v>-</v>
      </c>
      <c r="M372" s="38" t="str">
        <f t="shared" si="518"/>
        <v>-</v>
      </c>
      <c r="N372" s="38" t="str">
        <f t="shared" si="478"/>
        <v>-</v>
      </c>
      <c r="O372" s="89" t="str">
        <f t="shared" si="479"/>
        <v>-</v>
      </c>
    </row>
    <row r="373" spans="1:15">
      <c r="A373" s="485" t="s">
        <v>917</v>
      </c>
      <c r="B373" s="472">
        <v>0</v>
      </c>
      <c r="C373" s="472">
        <v>0</v>
      </c>
      <c r="D373" s="472">
        <v>0</v>
      </c>
      <c r="E373" s="472">
        <v>0</v>
      </c>
      <c r="F373" s="472">
        <f>+D373+E373</f>
        <v>0</v>
      </c>
      <c r="G373" s="473">
        <f t="shared" ref="G373:I373" si="519">+E373+F373</f>
        <v>0</v>
      </c>
      <c r="H373" s="472">
        <f t="shared" si="519"/>
        <v>0</v>
      </c>
      <c r="I373" s="472">
        <f t="shared" si="519"/>
        <v>0</v>
      </c>
      <c r="J373" s="472">
        <f t="shared" si="516"/>
        <v>0</v>
      </c>
      <c r="K373" s="472">
        <f>+J373-G373</f>
        <v>0</v>
      </c>
      <c r="L373" s="472"/>
      <c r="M373" s="472"/>
      <c r="N373" s="472"/>
      <c r="O373" s="486"/>
    </row>
    <row r="374" spans="1:15">
      <c r="A374" s="484" t="s">
        <v>918</v>
      </c>
      <c r="B374" s="132">
        <v>0</v>
      </c>
      <c r="C374" s="132">
        <v>0</v>
      </c>
      <c r="D374" s="132">
        <v>0</v>
      </c>
      <c r="E374" s="132">
        <v>0</v>
      </c>
      <c r="F374" s="132">
        <f t="shared" ref="F374" si="520">+D374+E374</f>
        <v>0</v>
      </c>
      <c r="G374" s="132">
        <f t="shared" ref="G374" si="521">+C374+F374</f>
        <v>0</v>
      </c>
      <c r="H374" s="132">
        <v>0</v>
      </c>
      <c r="I374" s="132">
        <v>0</v>
      </c>
      <c r="J374" s="132">
        <f t="shared" si="516"/>
        <v>0</v>
      </c>
      <c r="K374" s="132">
        <f t="shared" ref="K374:K378" si="522">+J374-G374</f>
        <v>0</v>
      </c>
      <c r="L374" s="38" t="str">
        <f t="shared" ref="L374:M374" si="523">IF(OR(I374=0,E374=0),"-",IF(OR(I374&lt;0,E374&lt;0),(I374/E374),IF(OR(I374&gt;0,E374&gt;0),(I374/E374))))</f>
        <v>-</v>
      </c>
      <c r="M374" s="38" t="str">
        <f t="shared" si="523"/>
        <v>-</v>
      </c>
      <c r="N374" s="38" t="str">
        <f t="shared" ref="N374:N391" si="524">IF(OR(J374=0,G374=0),"-",IF(OR(J374&lt;0,G374&lt;0),(J374/G374),IF(OR(J374&gt;0,G374&gt;0),(J374/G374))))</f>
        <v>-</v>
      </c>
      <c r="O374" s="89" t="str">
        <f t="shared" ref="O374:O391" si="525">IF(OR(J374=0,B374=0),"-",IF(OR(J374&lt;0,B374&lt;0),(J374/B374),IF(OR(J374&gt;0,B374&gt;0),(J374/B374))))</f>
        <v>-</v>
      </c>
    </row>
    <row r="375" spans="1:15">
      <c r="A375" s="487" t="s">
        <v>919</v>
      </c>
      <c r="B375" s="472">
        <v>0</v>
      </c>
      <c r="C375" s="472">
        <v>0</v>
      </c>
      <c r="D375" s="472">
        <v>0</v>
      </c>
      <c r="E375" s="472">
        <v>0</v>
      </c>
      <c r="F375" s="472">
        <f>+D375+E375</f>
        <v>0</v>
      </c>
      <c r="G375" s="472">
        <v>0</v>
      </c>
      <c r="H375" s="472">
        <v>0</v>
      </c>
      <c r="I375" s="472">
        <v>0</v>
      </c>
      <c r="J375" s="472">
        <v>0</v>
      </c>
      <c r="K375" s="472">
        <f t="shared" si="522"/>
        <v>0</v>
      </c>
      <c r="L375" s="477" t="str">
        <f>IF(OR(I375=0,E375=0),"-",IF(OR(I375&lt;0,E375&lt;0),(I375/E375),IF(OR(I375&gt;0,E375&gt;0),(I375/E375))))</f>
        <v>-</v>
      </c>
      <c r="M375" s="477" t="str">
        <f>IF(OR(J375=0,F375=0),"-",IF(OR(J375&lt;0,F375&lt;0),(J375/F375),IF(OR(J375&gt;0,F375&gt;0),(J375/F375))))</f>
        <v>-</v>
      </c>
      <c r="N375" s="477" t="str">
        <f t="shared" si="524"/>
        <v>-</v>
      </c>
      <c r="O375" s="478" t="str">
        <f t="shared" si="525"/>
        <v>-</v>
      </c>
    </row>
    <row r="376" spans="1:15">
      <c r="A376" s="485" t="s">
        <v>920</v>
      </c>
      <c r="B376" s="472">
        <v>0</v>
      </c>
      <c r="C376" s="472">
        <v>0</v>
      </c>
      <c r="D376" s="472">
        <v>0</v>
      </c>
      <c r="E376" s="472">
        <v>0</v>
      </c>
      <c r="F376" s="472">
        <f t="shared" ref="F376:F391" si="526">+D376+E376</f>
        <v>0</v>
      </c>
      <c r="G376" s="472">
        <v>0</v>
      </c>
      <c r="H376" s="472">
        <v>0</v>
      </c>
      <c r="I376" s="472">
        <v>0</v>
      </c>
      <c r="J376" s="472">
        <v>0</v>
      </c>
      <c r="K376" s="472">
        <f t="shared" si="522"/>
        <v>0</v>
      </c>
      <c r="L376" s="477" t="str">
        <f t="shared" ref="L376:M391" si="527">IF(OR(I376=0,E376=0),"-",IF(OR(I376&lt;0,E376&lt;0),(I376/E376),IF(OR(I376&gt;0,E376&gt;0),(I376/E376))))</f>
        <v>-</v>
      </c>
      <c r="M376" s="477" t="str">
        <f t="shared" si="527"/>
        <v>-</v>
      </c>
      <c r="N376" s="477" t="str">
        <f t="shared" si="524"/>
        <v>-</v>
      </c>
      <c r="O376" s="478" t="str">
        <f t="shared" si="525"/>
        <v>-</v>
      </c>
    </row>
    <row r="377" spans="1:15">
      <c r="A377" s="488" t="s">
        <v>921</v>
      </c>
      <c r="B377" s="472">
        <v>0</v>
      </c>
      <c r="C377" s="472">
        <v>0</v>
      </c>
      <c r="D377" s="472">
        <v>0</v>
      </c>
      <c r="E377" s="472">
        <v>0</v>
      </c>
      <c r="F377" s="472">
        <f t="shared" si="526"/>
        <v>0</v>
      </c>
      <c r="G377" s="472">
        <v>0</v>
      </c>
      <c r="H377" s="472">
        <v>0</v>
      </c>
      <c r="I377" s="472">
        <v>0</v>
      </c>
      <c r="J377" s="472">
        <v>0</v>
      </c>
      <c r="K377" s="472">
        <f t="shared" si="522"/>
        <v>0</v>
      </c>
      <c r="L377" s="477" t="str">
        <f t="shared" si="527"/>
        <v>-</v>
      </c>
      <c r="M377" s="477" t="str">
        <f t="shared" si="527"/>
        <v>-</v>
      </c>
      <c r="N377" s="477" t="str">
        <f t="shared" si="524"/>
        <v>-</v>
      </c>
      <c r="O377" s="478" t="str">
        <f t="shared" si="525"/>
        <v>-</v>
      </c>
    </row>
    <row r="378" spans="1:15">
      <c r="A378" s="489" t="s">
        <v>922</v>
      </c>
      <c r="B378" s="132">
        <v>0</v>
      </c>
      <c r="C378" s="132">
        <v>0</v>
      </c>
      <c r="D378" s="132">
        <v>0</v>
      </c>
      <c r="E378" s="132">
        <v>0</v>
      </c>
      <c r="F378" s="132">
        <f t="shared" si="526"/>
        <v>0</v>
      </c>
      <c r="G378" s="132">
        <f t="shared" ref="G378" si="528">+C378+F378</f>
        <v>0</v>
      </c>
      <c r="H378" s="132">
        <v>0</v>
      </c>
      <c r="I378" s="132">
        <v>0</v>
      </c>
      <c r="J378" s="132">
        <f t="shared" ref="J378" si="529">+H378+I378</f>
        <v>0</v>
      </c>
      <c r="K378" s="132">
        <f t="shared" si="522"/>
        <v>0</v>
      </c>
      <c r="L378" s="38" t="str">
        <f t="shared" si="527"/>
        <v>-</v>
      </c>
      <c r="M378" s="38" t="str">
        <f t="shared" si="527"/>
        <v>-</v>
      </c>
      <c r="N378" s="38" t="str">
        <f t="shared" si="524"/>
        <v>-</v>
      </c>
      <c r="O378" s="89" t="str">
        <f t="shared" si="525"/>
        <v>-</v>
      </c>
    </row>
    <row r="379" spans="1:15">
      <c r="A379" s="488" t="s">
        <v>923</v>
      </c>
      <c r="B379" s="472">
        <v>0</v>
      </c>
      <c r="C379" s="472">
        <v>0</v>
      </c>
      <c r="D379" s="472">
        <v>0</v>
      </c>
      <c r="E379" s="472">
        <v>0</v>
      </c>
      <c r="F379" s="472">
        <f t="shared" si="526"/>
        <v>0</v>
      </c>
      <c r="G379" s="472">
        <v>0</v>
      </c>
      <c r="H379" s="472">
        <v>0</v>
      </c>
      <c r="I379" s="472">
        <v>0</v>
      </c>
      <c r="J379" s="472">
        <v>0</v>
      </c>
      <c r="K379" s="472">
        <f>+J379-G379</f>
        <v>0</v>
      </c>
      <c r="L379" s="477" t="str">
        <f t="shared" si="527"/>
        <v>-</v>
      </c>
      <c r="M379" s="477" t="str">
        <f t="shared" si="527"/>
        <v>-</v>
      </c>
      <c r="N379" s="477" t="str">
        <f t="shared" si="524"/>
        <v>-</v>
      </c>
      <c r="O379" s="478" t="str">
        <f t="shared" si="525"/>
        <v>-</v>
      </c>
    </row>
    <row r="380" spans="1:15">
      <c r="A380" s="489" t="s">
        <v>924</v>
      </c>
      <c r="B380" s="132">
        <v>0</v>
      </c>
      <c r="C380" s="132">
        <v>0</v>
      </c>
      <c r="D380" s="132">
        <v>0</v>
      </c>
      <c r="E380" s="132">
        <v>0</v>
      </c>
      <c r="F380" s="132">
        <f t="shared" si="526"/>
        <v>0</v>
      </c>
      <c r="G380" s="132">
        <f t="shared" ref="G380" si="530">+C380+F380</f>
        <v>0</v>
      </c>
      <c r="H380" s="132">
        <v>0</v>
      </c>
      <c r="I380" s="132">
        <v>0</v>
      </c>
      <c r="J380" s="132">
        <f t="shared" ref="J380" si="531">+H380+I380</f>
        <v>0</v>
      </c>
      <c r="K380" s="132">
        <f t="shared" ref="K380" si="532">+J380-G380</f>
        <v>0</v>
      </c>
      <c r="L380" s="38" t="str">
        <f t="shared" si="527"/>
        <v>-</v>
      </c>
      <c r="M380" s="38" t="str">
        <f t="shared" si="527"/>
        <v>-</v>
      </c>
      <c r="N380" s="38" t="str">
        <f t="shared" si="524"/>
        <v>-</v>
      </c>
      <c r="O380" s="89" t="str">
        <f t="shared" si="525"/>
        <v>-</v>
      </c>
    </row>
    <row r="381" spans="1:15">
      <c r="A381" s="488" t="s">
        <v>925</v>
      </c>
      <c r="B381" s="472">
        <v>0</v>
      </c>
      <c r="C381" s="472">
        <v>0</v>
      </c>
      <c r="D381" s="472">
        <v>0</v>
      </c>
      <c r="E381" s="472">
        <v>0</v>
      </c>
      <c r="F381" s="472">
        <v>0</v>
      </c>
      <c r="G381" s="472">
        <v>0</v>
      </c>
      <c r="H381" s="472">
        <v>0</v>
      </c>
      <c r="I381" s="472">
        <v>0</v>
      </c>
      <c r="J381" s="472">
        <v>0</v>
      </c>
      <c r="K381" s="472">
        <f>+J381-G381</f>
        <v>0</v>
      </c>
      <c r="L381" s="477" t="str">
        <f t="shared" si="527"/>
        <v>-</v>
      </c>
      <c r="M381" s="477" t="str">
        <f t="shared" si="527"/>
        <v>-</v>
      </c>
      <c r="N381" s="477" t="str">
        <f t="shared" si="524"/>
        <v>-</v>
      </c>
      <c r="O381" s="478" t="str">
        <f t="shared" si="525"/>
        <v>-</v>
      </c>
    </row>
    <row r="382" spans="1:15">
      <c r="A382" s="489" t="s">
        <v>926</v>
      </c>
      <c r="B382" s="132">
        <v>0</v>
      </c>
      <c r="C382" s="132">
        <v>0</v>
      </c>
      <c r="D382" s="132">
        <v>0</v>
      </c>
      <c r="E382" s="132">
        <v>0</v>
      </c>
      <c r="F382" s="132">
        <f t="shared" ref="F382" si="533">+D382+E382</f>
        <v>0</v>
      </c>
      <c r="G382" s="132">
        <f t="shared" ref="G382" si="534">+C382+F382</f>
        <v>0</v>
      </c>
      <c r="H382" s="132">
        <v>0</v>
      </c>
      <c r="I382" s="132">
        <v>0</v>
      </c>
      <c r="J382" s="132">
        <f t="shared" ref="J382" si="535">+H382+I382</f>
        <v>0</v>
      </c>
      <c r="K382" s="132">
        <f t="shared" ref="K382" si="536">+J382-G382</f>
        <v>0</v>
      </c>
      <c r="L382" s="38" t="str">
        <f t="shared" si="527"/>
        <v>-</v>
      </c>
      <c r="M382" s="38" t="str">
        <f t="shared" si="527"/>
        <v>-</v>
      </c>
      <c r="N382" s="38" t="str">
        <f t="shared" si="524"/>
        <v>-</v>
      </c>
      <c r="O382" s="89" t="str">
        <f t="shared" si="525"/>
        <v>-</v>
      </c>
    </row>
    <row r="383" spans="1:15">
      <c r="A383" s="488" t="s">
        <v>927</v>
      </c>
      <c r="B383" s="472">
        <v>0</v>
      </c>
      <c r="C383" s="472">
        <v>0</v>
      </c>
      <c r="D383" s="472">
        <v>0</v>
      </c>
      <c r="E383" s="472">
        <v>0</v>
      </c>
      <c r="F383" s="472">
        <f t="shared" si="526"/>
        <v>0</v>
      </c>
      <c r="G383" s="472">
        <v>0</v>
      </c>
      <c r="H383" s="472">
        <v>0</v>
      </c>
      <c r="I383" s="472">
        <v>0</v>
      </c>
      <c r="J383" s="472">
        <v>0</v>
      </c>
      <c r="K383" s="472">
        <f>+J383-G383</f>
        <v>0</v>
      </c>
      <c r="L383" s="477" t="str">
        <f t="shared" si="527"/>
        <v>-</v>
      </c>
      <c r="M383" s="477" t="str">
        <f t="shared" si="527"/>
        <v>-</v>
      </c>
      <c r="N383" s="477" t="str">
        <f t="shared" si="524"/>
        <v>-</v>
      </c>
      <c r="O383" s="478" t="str">
        <f t="shared" si="525"/>
        <v>-</v>
      </c>
    </row>
    <row r="384" spans="1:15">
      <c r="A384" s="489" t="s">
        <v>928</v>
      </c>
      <c r="B384" s="132">
        <v>0</v>
      </c>
      <c r="C384" s="132">
        <v>0</v>
      </c>
      <c r="D384" s="132">
        <v>0</v>
      </c>
      <c r="E384" s="132">
        <v>0</v>
      </c>
      <c r="F384" s="132">
        <f t="shared" si="526"/>
        <v>0</v>
      </c>
      <c r="G384" s="132">
        <f t="shared" ref="G384" si="537">+C384+F384</f>
        <v>0</v>
      </c>
      <c r="H384" s="132">
        <v>0</v>
      </c>
      <c r="I384" s="132">
        <v>0</v>
      </c>
      <c r="J384" s="132">
        <f t="shared" ref="J384" si="538">+H384+I384</f>
        <v>0</v>
      </c>
      <c r="K384" s="132">
        <f t="shared" ref="K384:K387" si="539">+J384-G384</f>
        <v>0</v>
      </c>
      <c r="L384" s="38" t="str">
        <f t="shared" si="527"/>
        <v>-</v>
      </c>
      <c r="M384" s="38" t="str">
        <f t="shared" si="527"/>
        <v>-</v>
      </c>
      <c r="N384" s="38" t="str">
        <f t="shared" si="524"/>
        <v>-</v>
      </c>
      <c r="O384" s="89" t="str">
        <f t="shared" si="525"/>
        <v>-</v>
      </c>
    </row>
    <row r="385" spans="1:15">
      <c r="A385" s="485" t="s">
        <v>929</v>
      </c>
      <c r="B385" s="472">
        <v>0</v>
      </c>
      <c r="C385" s="472">
        <v>0</v>
      </c>
      <c r="D385" s="472">
        <v>0</v>
      </c>
      <c r="E385" s="472">
        <v>0</v>
      </c>
      <c r="F385" s="472">
        <f t="shared" si="526"/>
        <v>0</v>
      </c>
      <c r="G385" s="472">
        <v>0</v>
      </c>
      <c r="H385" s="472">
        <v>0</v>
      </c>
      <c r="I385" s="472">
        <v>0</v>
      </c>
      <c r="J385" s="472">
        <v>0</v>
      </c>
      <c r="K385" s="472">
        <f t="shared" si="539"/>
        <v>0</v>
      </c>
      <c r="L385" s="477" t="str">
        <f t="shared" si="527"/>
        <v>-</v>
      </c>
      <c r="M385" s="477" t="str">
        <f t="shared" si="527"/>
        <v>-</v>
      </c>
      <c r="N385" s="477" t="str">
        <f t="shared" si="524"/>
        <v>-</v>
      </c>
      <c r="O385" s="478" t="str">
        <f t="shared" si="525"/>
        <v>-</v>
      </c>
    </row>
    <row r="386" spans="1:15">
      <c r="A386" s="488" t="s">
        <v>930</v>
      </c>
      <c r="B386" s="472">
        <v>0</v>
      </c>
      <c r="C386" s="472">
        <v>0</v>
      </c>
      <c r="D386" s="472">
        <v>0</v>
      </c>
      <c r="E386" s="472">
        <v>0</v>
      </c>
      <c r="F386" s="472">
        <f t="shared" si="526"/>
        <v>0</v>
      </c>
      <c r="G386" s="472">
        <v>0</v>
      </c>
      <c r="H386" s="472">
        <v>0</v>
      </c>
      <c r="I386" s="472">
        <v>0</v>
      </c>
      <c r="J386" s="472">
        <v>0</v>
      </c>
      <c r="K386" s="472">
        <f t="shared" si="539"/>
        <v>0</v>
      </c>
      <c r="L386" s="477" t="str">
        <f t="shared" si="527"/>
        <v>-</v>
      </c>
      <c r="M386" s="477" t="str">
        <f t="shared" si="527"/>
        <v>-</v>
      </c>
      <c r="N386" s="477" t="str">
        <f t="shared" si="524"/>
        <v>-</v>
      </c>
      <c r="O386" s="478" t="str">
        <f t="shared" si="525"/>
        <v>-</v>
      </c>
    </row>
    <row r="387" spans="1:15">
      <c r="A387" s="489" t="s">
        <v>931</v>
      </c>
      <c r="B387" s="132">
        <v>0</v>
      </c>
      <c r="C387" s="132">
        <v>0</v>
      </c>
      <c r="D387" s="132">
        <v>0</v>
      </c>
      <c r="E387" s="132">
        <v>0</v>
      </c>
      <c r="F387" s="132">
        <f t="shared" si="526"/>
        <v>0</v>
      </c>
      <c r="G387" s="132">
        <f t="shared" ref="G387" si="540">+C387+F387</f>
        <v>0</v>
      </c>
      <c r="H387" s="132">
        <v>0</v>
      </c>
      <c r="I387" s="132">
        <v>0</v>
      </c>
      <c r="J387" s="132">
        <f t="shared" ref="J387" si="541">+H387+I387</f>
        <v>0</v>
      </c>
      <c r="K387" s="132">
        <f t="shared" si="539"/>
        <v>0</v>
      </c>
      <c r="L387" s="38" t="str">
        <f t="shared" si="527"/>
        <v>-</v>
      </c>
      <c r="M387" s="38" t="str">
        <f t="shared" si="527"/>
        <v>-</v>
      </c>
      <c r="N387" s="38" t="str">
        <f t="shared" si="524"/>
        <v>-</v>
      </c>
      <c r="O387" s="89" t="str">
        <f t="shared" si="525"/>
        <v>-</v>
      </c>
    </row>
    <row r="388" spans="1:15">
      <c r="A388" s="488" t="s">
        <v>934</v>
      </c>
      <c r="B388" s="472">
        <v>0</v>
      </c>
      <c r="C388" s="472">
        <v>0</v>
      </c>
      <c r="D388" s="472">
        <v>0</v>
      </c>
      <c r="E388" s="472">
        <v>0</v>
      </c>
      <c r="F388" s="472">
        <f t="shared" si="526"/>
        <v>0</v>
      </c>
      <c r="G388" s="472">
        <v>0</v>
      </c>
      <c r="H388" s="472">
        <v>0</v>
      </c>
      <c r="I388" s="472">
        <v>0</v>
      </c>
      <c r="J388" s="472">
        <v>0</v>
      </c>
      <c r="K388" s="472">
        <f>+J388-G388</f>
        <v>0</v>
      </c>
      <c r="L388" s="477" t="str">
        <f t="shared" si="527"/>
        <v>-</v>
      </c>
      <c r="M388" s="477" t="str">
        <f t="shared" si="527"/>
        <v>-</v>
      </c>
      <c r="N388" s="477" t="str">
        <f t="shared" si="524"/>
        <v>-</v>
      </c>
      <c r="O388" s="478" t="str">
        <f t="shared" si="525"/>
        <v>-</v>
      </c>
    </row>
    <row r="389" spans="1:15">
      <c r="A389" s="489" t="s">
        <v>935</v>
      </c>
      <c r="B389" s="132">
        <v>0</v>
      </c>
      <c r="C389" s="132">
        <v>0</v>
      </c>
      <c r="D389" s="132">
        <v>0</v>
      </c>
      <c r="E389" s="132">
        <v>0</v>
      </c>
      <c r="F389" s="132">
        <f t="shared" si="526"/>
        <v>0</v>
      </c>
      <c r="G389" s="132">
        <f t="shared" ref="G389" si="542">+C389+F389</f>
        <v>0</v>
      </c>
      <c r="H389" s="132">
        <v>0</v>
      </c>
      <c r="I389" s="132">
        <v>0</v>
      </c>
      <c r="J389" s="132">
        <f t="shared" ref="J389" si="543">+H389+I389</f>
        <v>0</v>
      </c>
      <c r="K389" s="132">
        <f t="shared" ref="K389" si="544">+J389-G389</f>
        <v>0</v>
      </c>
      <c r="L389" s="38" t="str">
        <f t="shared" si="527"/>
        <v>-</v>
      </c>
      <c r="M389" s="38" t="str">
        <f t="shared" si="527"/>
        <v>-</v>
      </c>
      <c r="N389" s="38" t="str">
        <f t="shared" si="524"/>
        <v>-</v>
      </c>
      <c r="O389" s="89" t="str">
        <f t="shared" si="525"/>
        <v>-</v>
      </c>
    </row>
    <row r="390" spans="1:15">
      <c r="A390" s="488" t="s">
        <v>936</v>
      </c>
      <c r="B390" s="472">
        <v>0</v>
      </c>
      <c r="C390" s="472">
        <v>0</v>
      </c>
      <c r="D390" s="472">
        <v>0</v>
      </c>
      <c r="E390" s="472">
        <v>0</v>
      </c>
      <c r="F390" s="472">
        <f t="shared" si="526"/>
        <v>0</v>
      </c>
      <c r="G390" s="472">
        <v>0</v>
      </c>
      <c r="H390" s="472">
        <v>0</v>
      </c>
      <c r="I390" s="472">
        <v>0</v>
      </c>
      <c r="J390" s="472">
        <v>0</v>
      </c>
      <c r="K390" s="472">
        <f>+J390-G390</f>
        <v>0</v>
      </c>
      <c r="L390" s="477" t="str">
        <f t="shared" si="527"/>
        <v>-</v>
      </c>
      <c r="M390" s="477" t="str">
        <f t="shared" si="527"/>
        <v>-</v>
      </c>
      <c r="N390" s="477" t="str">
        <f t="shared" si="524"/>
        <v>-</v>
      </c>
      <c r="O390" s="478" t="str">
        <f t="shared" si="525"/>
        <v>-</v>
      </c>
    </row>
    <row r="391" spans="1:15">
      <c r="A391" s="489" t="s">
        <v>937</v>
      </c>
      <c r="B391" s="465">
        <v>0</v>
      </c>
      <c r="C391" s="465">
        <v>0</v>
      </c>
      <c r="D391" s="465">
        <v>0</v>
      </c>
      <c r="E391" s="465">
        <v>0</v>
      </c>
      <c r="F391" s="465">
        <f t="shared" si="526"/>
        <v>0</v>
      </c>
      <c r="G391" s="465">
        <f t="shared" ref="G391" si="545">+C391+F391</f>
        <v>0</v>
      </c>
      <c r="H391" s="465">
        <v>0</v>
      </c>
      <c r="I391" s="465">
        <v>0</v>
      </c>
      <c r="J391" s="465">
        <f t="shared" ref="J391" si="546">+H391+I391</f>
        <v>0</v>
      </c>
      <c r="K391" s="465">
        <f t="shared" ref="K391" si="547">+J391-G391</f>
        <v>0</v>
      </c>
      <c r="L391" s="448" t="str">
        <f t="shared" si="527"/>
        <v>-</v>
      </c>
      <c r="M391" s="448" t="str">
        <f t="shared" si="527"/>
        <v>-</v>
      </c>
      <c r="N391" s="448" t="str">
        <f t="shared" si="524"/>
        <v>-</v>
      </c>
      <c r="O391" s="449" t="str">
        <f t="shared" si="525"/>
        <v>-</v>
      </c>
    </row>
    <row r="392" spans="1:15">
      <c r="A392" s="490"/>
      <c r="B392" s="491"/>
      <c r="C392" s="491"/>
      <c r="D392" s="491"/>
      <c r="E392" s="491"/>
      <c r="F392" s="491"/>
      <c r="G392" s="491"/>
      <c r="H392" s="491"/>
      <c r="I392" s="492"/>
      <c r="J392" s="492"/>
      <c r="K392" s="492"/>
      <c r="L392" s="492"/>
      <c r="M392" s="492"/>
      <c r="N392" s="492"/>
      <c r="O392" s="493"/>
    </row>
    <row r="393" spans="1:15">
      <c r="A393" s="45"/>
      <c r="B393" s="41"/>
      <c r="C393" s="41"/>
      <c r="D393" s="41"/>
      <c r="E393" s="41"/>
      <c r="F393" s="41"/>
      <c r="G393" s="41"/>
      <c r="H393" s="41"/>
      <c r="I393" s="773"/>
      <c r="J393" s="773"/>
      <c r="K393" s="762" t="s">
        <v>1547</v>
      </c>
      <c r="L393" s="762"/>
      <c r="M393" s="762"/>
      <c r="N393" s="762"/>
      <c r="O393" s="763"/>
    </row>
    <row r="394" spans="1:15">
      <c r="A394" s="45"/>
      <c r="B394" s="41"/>
      <c r="C394" s="41"/>
      <c r="D394" s="41"/>
      <c r="E394" s="41"/>
      <c r="F394" s="41"/>
      <c r="G394" s="41"/>
      <c r="H394" s="41"/>
      <c r="I394" s="42"/>
      <c r="J394" s="42"/>
      <c r="K394" s="42"/>
      <c r="L394" s="42"/>
      <c r="M394" s="42"/>
      <c r="N394" s="42"/>
      <c r="O394" s="96"/>
    </row>
    <row r="395" spans="1:15">
      <c r="A395" s="45"/>
      <c r="B395" s="41"/>
      <c r="C395" s="41"/>
      <c r="D395" s="41"/>
      <c r="E395" s="41"/>
      <c r="F395" s="41"/>
      <c r="G395" s="41"/>
      <c r="H395" s="41"/>
      <c r="I395" s="773"/>
      <c r="J395" s="773"/>
      <c r="K395" s="762" t="s">
        <v>1210</v>
      </c>
      <c r="L395" s="762"/>
      <c r="M395" s="762"/>
      <c r="N395" s="762"/>
      <c r="O395" s="763"/>
    </row>
    <row r="396" spans="1:15">
      <c r="A396" s="45"/>
      <c r="B396" s="41"/>
      <c r="C396" s="41"/>
      <c r="D396" s="41"/>
      <c r="E396" s="41"/>
      <c r="F396" s="41"/>
      <c r="G396" s="41"/>
      <c r="H396" s="41"/>
      <c r="I396" s="425"/>
      <c r="J396" s="425"/>
      <c r="K396" s="423"/>
      <c r="L396" s="423"/>
      <c r="M396" s="423"/>
      <c r="N396" s="423"/>
      <c r="O396" s="424"/>
    </row>
    <row r="397" spans="1:15">
      <c r="A397" s="45"/>
      <c r="B397" s="41"/>
      <c r="C397" s="41"/>
      <c r="D397" s="41"/>
      <c r="E397" s="41"/>
      <c r="F397" s="41"/>
      <c r="G397" s="41"/>
      <c r="H397" s="41"/>
      <c r="I397" s="425"/>
      <c r="J397" s="425"/>
      <c r="K397" s="423"/>
      <c r="L397" s="423"/>
      <c r="M397" s="423"/>
      <c r="N397" s="423"/>
      <c r="O397" s="424"/>
    </row>
    <row r="398" spans="1:15">
      <c r="A398" s="45"/>
      <c r="B398" s="41"/>
      <c r="C398" s="41"/>
      <c r="D398" s="41"/>
      <c r="E398" s="41"/>
      <c r="F398" s="41"/>
      <c r="G398" s="41"/>
      <c r="H398" s="41"/>
      <c r="I398" s="425"/>
      <c r="J398" s="425"/>
      <c r="K398" s="423"/>
      <c r="L398" s="423"/>
      <c r="M398" s="423"/>
      <c r="N398" s="423"/>
      <c r="O398" s="424"/>
    </row>
    <row r="399" spans="1:15">
      <c r="A399" s="45"/>
      <c r="B399" s="41"/>
      <c r="C399" s="41"/>
      <c r="D399" s="41"/>
      <c r="E399" s="41"/>
      <c r="F399" s="41"/>
      <c r="G399" s="41"/>
      <c r="H399" s="41"/>
      <c r="I399" s="42"/>
      <c r="J399" s="42"/>
      <c r="K399" s="42"/>
      <c r="L399" s="42"/>
      <c r="M399" s="42"/>
      <c r="N399" s="42"/>
      <c r="O399" s="96"/>
    </row>
    <row r="400" spans="1:15">
      <c r="A400" s="45"/>
      <c r="B400" s="41"/>
      <c r="C400" s="41"/>
      <c r="D400" s="41"/>
      <c r="E400" s="41"/>
      <c r="F400" s="41"/>
      <c r="G400" s="41"/>
      <c r="H400" s="41"/>
      <c r="I400" s="42"/>
      <c r="J400" s="42"/>
      <c r="K400" s="42"/>
      <c r="L400" s="42"/>
      <c r="M400" s="42"/>
      <c r="N400" s="42"/>
      <c r="O400" s="96"/>
    </row>
    <row r="401" spans="1:15">
      <c r="A401" s="45"/>
      <c r="B401" s="41"/>
      <c r="C401" s="41"/>
      <c r="D401" s="41"/>
      <c r="E401" s="41"/>
      <c r="F401" s="41"/>
      <c r="G401" s="41"/>
      <c r="H401" s="41"/>
      <c r="I401" s="42"/>
      <c r="J401" s="42"/>
      <c r="K401" s="42"/>
      <c r="L401" s="42"/>
      <c r="M401" s="42"/>
      <c r="N401" s="42"/>
      <c r="O401" s="96"/>
    </row>
    <row r="402" spans="1:15">
      <c r="A402" s="45"/>
      <c r="B402" s="41"/>
      <c r="C402" s="41"/>
      <c r="D402" s="41"/>
      <c r="E402" s="41"/>
      <c r="F402" s="41"/>
      <c r="G402" s="41"/>
      <c r="H402" s="41"/>
      <c r="I402" s="773"/>
      <c r="J402" s="773"/>
      <c r="K402" s="762" t="s">
        <v>1456</v>
      </c>
      <c r="L402" s="762"/>
      <c r="M402" s="762"/>
      <c r="N402" s="762"/>
      <c r="O402" s="763"/>
    </row>
    <row r="403" spans="1:15" ht="15.75" thickBot="1">
      <c r="A403" s="97"/>
      <c r="B403" s="98"/>
      <c r="C403" s="98"/>
      <c r="D403" s="98"/>
      <c r="E403" s="98"/>
      <c r="F403" s="98"/>
      <c r="G403" s="98"/>
      <c r="H403" s="98"/>
      <c r="I403" s="99"/>
      <c r="J403" s="99"/>
      <c r="K403" s="100"/>
      <c r="L403" s="100"/>
      <c r="M403" s="100"/>
      <c r="N403" s="100"/>
      <c r="O403" s="101"/>
    </row>
    <row r="406" spans="1:15">
      <c r="C406" s="494"/>
    </row>
    <row r="407" spans="1:15">
      <c r="C407" s="494"/>
    </row>
    <row r="408" spans="1:15">
      <c r="C408" s="494"/>
    </row>
    <row r="409" spans="1:15">
      <c r="C409" s="494"/>
      <c r="H409" s="494"/>
    </row>
    <row r="410" spans="1:15">
      <c r="C410" s="494"/>
      <c r="H410" s="494"/>
    </row>
    <row r="411" spans="1:15">
      <c r="C411" s="494"/>
      <c r="H411" s="494"/>
    </row>
    <row r="412" spans="1:15">
      <c r="C412" s="494"/>
      <c r="H412" s="494"/>
    </row>
    <row r="413" spans="1:15">
      <c r="C413" s="494"/>
      <c r="H413" s="495"/>
    </row>
    <row r="414" spans="1:15">
      <c r="C414" s="494"/>
      <c r="H414" s="139"/>
    </row>
    <row r="415" spans="1:15">
      <c r="C415" s="494"/>
    </row>
    <row r="416" spans="1:15">
      <c r="C416" s="494"/>
    </row>
    <row r="417" spans="3:5">
      <c r="C417" s="494"/>
    </row>
    <row r="418" spans="3:5">
      <c r="C418" s="494"/>
      <c r="E418" s="5" t="s">
        <v>1181</v>
      </c>
    </row>
    <row r="419" spans="3:5">
      <c r="C419" s="494"/>
    </row>
    <row r="420" spans="3:5">
      <c r="C420" s="494"/>
    </row>
    <row r="421" spans="3:5">
      <c r="C421" s="139"/>
    </row>
  </sheetData>
  <mergeCells count="20">
    <mergeCell ref="A2:O2"/>
    <mergeCell ref="A3:O3"/>
    <mergeCell ref="A4:O4"/>
    <mergeCell ref="B6:G6"/>
    <mergeCell ref="H6:J6"/>
    <mergeCell ref="K6:O6"/>
    <mergeCell ref="K402:O402"/>
    <mergeCell ref="G7:G8"/>
    <mergeCell ref="H7:H8"/>
    <mergeCell ref="A6:A8"/>
    <mergeCell ref="B7:B8"/>
    <mergeCell ref="C7:C8"/>
    <mergeCell ref="D7:F7"/>
    <mergeCell ref="I7:I8"/>
    <mergeCell ref="J7:J8"/>
    <mergeCell ref="I393:J393"/>
    <mergeCell ref="K393:O393"/>
    <mergeCell ref="I395:J395"/>
    <mergeCell ref="K395:O395"/>
    <mergeCell ref="I402:J402"/>
  </mergeCells>
  <pageMargins left="0.62992125984251968" right="0.15748031496062992" top="0.74803149606299213" bottom="0.74803149606299213" header="0.31496062992125984" footer="0.31496062992125984"/>
  <pageSetup paperSize="9" scale="42" orientation="landscape" r:id="rId1"/>
  <rowBreaks count="6" manualBreakCount="6">
    <brk id="69" max="16383" man="1"/>
    <brk id="137" max="16383" man="1"/>
    <brk id="206" max="16383" man="1"/>
    <brk id="273" max="16383" man="1"/>
    <brk id="335" max="16383" man="1"/>
    <brk id="403" max="14" man="1"/>
  </rowBreaks>
  <customProperties>
    <customPr name="EpmWorksheetKeyString_GU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V213"/>
  <sheetViews>
    <sheetView zoomScaleNormal="100" zoomScaleSheetLayoutView="100" workbookViewId="0">
      <pane xSplit="2" ySplit="8" topLeftCell="C102" activePane="bottomRight" state="frozen"/>
      <selection activeCell="H157" sqref="H157"/>
      <selection pane="topRight" activeCell="H157" sqref="H157"/>
      <selection pane="bottomLeft" activeCell="H157" sqref="H157"/>
      <selection pane="bottomRight" activeCell="J104" sqref="J104"/>
    </sheetView>
  </sheetViews>
  <sheetFormatPr defaultRowHeight="11.25"/>
  <cols>
    <col min="1" max="1" width="3.5703125" style="9" bestFit="1" customWidth="1"/>
    <col min="2" max="2" width="48.140625" style="9" customWidth="1"/>
    <col min="3" max="4" width="14.140625" style="9" customWidth="1"/>
    <col min="5" max="5" width="15" style="9" hidden="1" customWidth="1"/>
    <col min="6" max="6" width="13.85546875" style="9" hidden="1" customWidth="1"/>
    <col min="7" max="7" width="14.140625" style="9" hidden="1" customWidth="1"/>
    <col min="8" max="8" width="16" style="9" customWidth="1"/>
    <col min="9" max="9" width="15.140625" style="9" bestFit="1" customWidth="1"/>
    <col min="10" max="10" width="14.85546875" style="9" customWidth="1"/>
    <col min="11" max="11" width="15.85546875" style="9" customWidth="1"/>
    <col min="12" max="12" width="9.140625" style="9" bestFit="1" customWidth="1"/>
    <col min="13" max="13" width="9" style="9" customWidth="1"/>
    <col min="14" max="14" width="13.85546875" style="141" bestFit="1" customWidth="1"/>
    <col min="15" max="16" width="13.85546875" style="141" customWidth="1"/>
    <col min="17" max="17" width="15.140625" style="9" bestFit="1" customWidth="1"/>
    <col min="18" max="19" width="14.28515625" style="9" bestFit="1" customWidth="1"/>
    <col min="20" max="255" width="9.140625" style="9"/>
    <col min="256" max="256" width="3.5703125" style="9" bestFit="1" customWidth="1"/>
    <col min="257" max="257" width="50.140625" style="9" customWidth="1"/>
    <col min="258" max="258" width="11.5703125" style="9" bestFit="1" customWidth="1"/>
    <col min="259" max="259" width="7.42578125" style="9" bestFit="1" customWidth="1"/>
    <col min="260" max="260" width="11.42578125" style="9" bestFit="1" customWidth="1"/>
    <col min="261" max="261" width="15.140625" style="9" customWidth="1"/>
    <col min="262" max="262" width="14.42578125" style="9" bestFit="1" customWidth="1"/>
    <col min="263" max="263" width="15.140625" style="9" customWidth="1"/>
    <col min="264" max="264" width="8.42578125" style="9" bestFit="1" customWidth="1"/>
    <col min="265" max="511" width="9.140625" style="9"/>
    <col min="512" max="512" width="3.5703125" style="9" bestFit="1" customWidth="1"/>
    <col min="513" max="513" width="50.140625" style="9" customWidth="1"/>
    <col min="514" max="514" width="11.5703125" style="9" bestFit="1" customWidth="1"/>
    <col min="515" max="515" width="7.42578125" style="9" bestFit="1" customWidth="1"/>
    <col min="516" max="516" width="11.42578125" style="9" bestFit="1" customWidth="1"/>
    <col min="517" max="517" width="15.140625" style="9" customWidth="1"/>
    <col min="518" max="518" width="14.42578125" style="9" bestFit="1" customWidth="1"/>
    <col min="519" max="519" width="15.140625" style="9" customWidth="1"/>
    <col min="520" max="520" width="8.42578125" style="9" bestFit="1" customWidth="1"/>
    <col min="521" max="767" width="9.140625" style="9"/>
    <col min="768" max="768" width="3.5703125" style="9" bestFit="1" customWidth="1"/>
    <col min="769" max="769" width="50.140625" style="9" customWidth="1"/>
    <col min="770" max="770" width="11.5703125" style="9" bestFit="1" customWidth="1"/>
    <col min="771" max="771" width="7.42578125" style="9" bestFit="1" customWidth="1"/>
    <col min="772" max="772" width="11.42578125" style="9" bestFit="1" customWidth="1"/>
    <col min="773" max="773" width="15.140625" style="9" customWidth="1"/>
    <col min="774" max="774" width="14.42578125" style="9" bestFit="1" customWidth="1"/>
    <col min="775" max="775" width="15.140625" style="9" customWidth="1"/>
    <col min="776" max="776" width="8.42578125" style="9" bestFit="1" customWidth="1"/>
    <col min="777" max="1023" width="9.140625" style="9"/>
    <col min="1024" max="1024" width="3.5703125" style="9" bestFit="1" customWidth="1"/>
    <col min="1025" max="1025" width="50.140625" style="9" customWidth="1"/>
    <col min="1026" max="1026" width="11.5703125" style="9" bestFit="1" customWidth="1"/>
    <col min="1027" max="1027" width="7.42578125" style="9" bestFit="1" customWidth="1"/>
    <col min="1028" max="1028" width="11.42578125" style="9" bestFit="1" customWidth="1"/>
    <col min="1029" max="1029" width="15.140625" style="9" customWidth="1"/>
    <col min="1030" max="1030" width="14.42578125" style="9" bestFit="1" customWidth="1"/>
    <col min="1031" max="1031" width="15.140625" style="9" customWidth="1"/>
    <col min="1032" max="1032" width="8.42578125" style="9" bestFit="1" customWidth="1"/>
    <col min="1033" max="1279" width="9.140625" style="9"/>
    <col min="1280" max="1280" width="3.5703125" style="9" bestFit="1" customWidth="1"/>
    <col min="1281" max="1281" width="50.140625" style="9" customWidth="1"/>
    <col min="1282" max="1282" width="11.5703125" style="9" bestFit="1" customWidth="1"/>
    <col min="1283" max="1283" width="7.42578125" style="9" bestFit="1" customWidth="1"/>
    <col min="1284" max="1284" width="11.42578125" style="9" bestFit="1" customWidth="1"/>
    <col min="1285" max="1285" width="15.140625" style="9" customWidth="1"/>
    <col min="1286" max="1286" width="14.42578125" style="9" bestFit="1" customWidth="1"/>
    <col min="1287" max="1287" width="15.140625" style="9" customWidth="1"/>
    <col min="1288" max="1288" width="8.42578125" style="9" bestFit="1" customWidth="1"/>
    <col min="1289" max="1535" width="9.140625" style="9"/>
    <col min="1536" max="1536" width="3.5703125" style="9" bestFit="1" customWidth="1"/>
    <col min="1537" max="1537" width="50.140625" style="9" customWidth="1"/>
    <col min="1538" max="1538" width="11.5703125" style="9" bestFit="1" customWidth="1"/>
    <col min="1539" max="1539" width="7.42578125" style="9" bestFit="1" customWidth="1"/>
    <col min="1540" max="1540" width="11.42578125" style="9" bestFit="1" customWidth="1"/>
    <col min="1541" max="1541" width="15.140625" style="9" customWidth="1"/>
    <col min="1542" max="1542" width="14.42578125" style="9" bestFit="1" customWidth="1"/>
    <col min="1543" max="1543" width="15.140625" style="9" customWidth="1"/>
    <col min="1544" max="1544" width="8.42578125" style="9" bestFit="1" customWidth="1"/>
    <col min="1545" max="1791" width="9.140625" style="9"/>
    <col min="1792" max="1792" width="3.5703125" style="9" bestFit="1" customWidth="1"/>
    <col min="1793" max="1793" width="50.140625" style="9" customWidth="1"/>
    <col min="1794" max="1794" width="11.5703125" style="9" bestFit="1" customWidth="1"/>
    <col min="1795" max="1795" width="7.42578125" style="9" bestFit="1" customWidth="1"/>
    <col min="1796" max="1796" width="11.42578125" style="9" bestFit="1" customWidth="1"/>
    <col min="1797" max="1797" width="15.140625" style="9" customWidth="1"/>
    <col min="1798" max="1798" width="14.42578125" style="9" bestFit="1" customWidth="1"/>
    <col min="1799" max="1799" width="15.140625" style="9" customWidth="1"/>
    <col min="1800" max="1800" width="8.42578125" style="9" bestFit="1" customWidth="1"/>
    <col min="1801" max="2047" width="9.140625" style="9"/>
    <col min="2048" max="2048" width="3.5703125" style="9" bestFit="1" customWidth="1"/>
    <col min="2049" max="2049" width="50.140625" style="9" customWidth="1"/>
    <col min="2050" max="2050" width="11.5703125" style="9" bestFit="1" customWidth="1"/>
    <col min="2051" max="2051" width="7.42578125" style="9" bestFit="1" customWidth="1"/>
    <col min="2052" max="2052" width="11.42578125" style="9" bestFit="1" customWidth="1"/>
    <col min="2053" max="2053" width="15.140625" style="9" customWidth="1"/>
    <col min="2054" max="2054" width="14.42578125" style="9" bestFit="1" customWidth="1"/>
    <col min="2055" max="2055" width="15.140625" style="9" customWidth="1"/>
    <col min="2056" max="2056" width="8.42578125" style="9" bestFit="1" customWidth="1"/>
    <col min="2057" max="2303" width="9.140625" style="9"/>
    <col min="2304" max="2304" width="3.5703125" style="9" bestFit="1" customWidth="1"/>
    <col min="2305" max="2305" width="50.140625" style="9" customWidth="1"/>
    <col min="2306" max="2306" width="11.5703125" style="9" bestFit="1" customWidth="1"/>
    <col min="2307" max="2307" width="7.42578125" style="9" bestFit="1" customWidth="1"/>
    <col min="2308" max="2308" width="11.42578125" style="9" bestFit="1" customWidth="1"/>
    <col min="2309" max="2309" width="15.140625" style="9" customWidth="1"/>
    <col min="2310" max="2310" width="14.42578125" style="9" bestFit="1" customWidth="1"/>
    <col min="2311" max="2311" width="15.140625" style="9" customWidth="1"/>
    <col min="2312" max="2312" width="8.42578125" style="9" bestFit="1" customWidth="1"/>
    <col min="2313" max="2559" width="9.140625" style="9"/>
    <col min="2560" max="2560" width="3.5703125" style="9" bestFit="1" customWidth="1"/>
    <col min="2561" max="2561" width="50.140625" style="9" customWidth="1"/>
    <col min="2562" max="2562" width="11.5703125" style="9" bestFit="1" customWidth="1"/>
    <col min="2563" max="2563" width="7.42578125" style="9" bestFit="1" customWidth="1"/>
    <col min="2564" max="2564" width="11.42578125" style="9" bestFit="1" customWidth="1"/>
    <col min="2565" max="2565" width="15.140625" style="9" customWidth="1"/>
    <col min="2566" max="2566" width="14.42578125" style="9" bestFit="1" customWidth="1"/>
    <col min="2567" max="2567" width="15.140625" style="9" customWidth="1"/>
    <col min="2568" max="2568" width="8.42578125" style="9" bestFit="1" customWidth="1"/>
    <col min="2569" max="2815" width="9.140625" style="9"/>
    <col min="2816" max="2816" width="3.5703125" style="9" bestFit="1" customWidth="1"/>
    <col min="2817" max="2817" width="50.140625" style="9" customWidth="1"/>
    <col min="2818" max="2818" width="11.5703125" style="9" bestFit="1" customWidth="1"/>
    <col min="2819" max="2819" width="7.42578125" style="9" bestFit="1" customWidth="1"/>
    <col min="2820" max="2820" width="11.42578125" style="9" bestFit="1" customWidth="1"/>
    <col min="2821" max="2821" width="15.140625" style="9" customWidth="1"/>
    <col min="2822" max="2822" width="14.42578125" style="9" bestFit="1" customWidth="1"/>
    <col min="2823" max="2823" width="15.140625" style="9" customWidth="1"/>
    <col min="2824" max="2824" width="8.42578125" style="9" bestFit="1" customWidth="1"/>
    <col min="2825" max="3071" width="9.140625" style="9"/>
    <col min="3072" max="3072" width="3.5703125" style="9" bestFit="1" customWidth="1"/>
    <col min="3073" max="3073" width="50.140625" style="9" customWidth="1"/>
    <col min="3074" max="3074" width="11.5703125" style="9" bestFit="1" customWidth="1"/>
    <col min="3075" max="3075" width="7.42578125" style="9" bestFit="1" customWidth="1"/>
    <col min="3076" max="3076" width="11.42578125" style="9" bestFit="1" customWidth="1"/>
    <col min="3077" max="3077" width="15.140625" style="9" customWidth="1"/>
    <col min="3078" max="3078" width="14.42578125" style="9" bestFit="1" customWidth="1"/>
    <col min="3079" max="3079" width="15.140625" style="9" customWidth="1"/>
    <col min="3080" max="3080" width="8.42578125" style="9" bestFit="1" customWidth="1"/>
    <col min="3081" max="3327" width="9.140625" style="9"/>
    <col min="3328" max="3328" width="3.5703125" style="9" bestFit="1" customWidth="1"/>
    <col min="3329" max="3329" width="50.140625" style="9" customWidth="1"/>
    <col min="3330" max="3330" width="11.5703125" style="9" bestFit="1" customWidth="1"/>
    <col min="3331" max="3331" width="7.42578125" style="9" bestFit="1" customWidth="1"/>
    <col min="3332" max="3332" width="11.42578125" style="9" bestFit="1" customWidth="1"/>
    <col min="3333" max="3333" width="15.140625" style="9" customWidth="1"/>
    <col min="3334" max="3334" width="14.42578125" style="9" bestFit="1" customWidth="1"/>
    <col min="3335" max="3335" width="15.140625" style="9" customWidth="1"/>
    <col min="3336" max="3336" width="8.42578125" style="9" bestFit="1" customWidth="1"/>
    <col min="3337" max="3583" width="9.140625" style="9"/>
    <col min="3584" max="3584" width="3.5703125" style="9" bestFit="1" customWidth="1"/>
    <col min="3585" max="3585" width="50.140625" style="9" customWidth="1"/>
    <col min="3586" max="3586" width="11.5703125" style="9" bestFit="1" customWidth="1"/>
    <col min="3587" max="3587" width="7.42578125" style="9" bestFit="1" customWidth="1"/>
    <col min="3588" max="3588" width="11.42578125" style="9" bestFit="1" customWidth="1"/>
    <col min="3589" max="3589" width="15.140625" style="9" customWidth="1"/>
    <col min="3590" max="3590" width="14.42578125" style="9" bestFit="1" customWidth="1"/>
    <col min="3591" max="3591" width="15.140625" style="9" customWidth="1"/>
    <col min="3592" max="3592" width="8.42578125" style="9" bestFit="1" customWidth="1"/>
    <col min="3593" max="3839" width="9.140625" style="9"/>
    <col min="3840" max="3840" width="3.5703125" style="9" bestFit="1" customWidth="1"/>
    <col min="3841" max="3841" width="50.140625" style="9" customWidth="1"/>
    <col min="3842" max="3842" width="11.5703125" style="9" bestFit="1" customWidth="1"/>
    <col min="3843" max="3843" width="7.42578125" style="9" bestFit="1" customWidth="1"/>
    <col min="3844" max="3844" width="11.42578125" style="9" bestFit="1" customWidth="1"/>
    <col min="3845" max="3845" width="15.140625" style="9" customWidth="1"/>
    <col min="3846" max="3846" width="14.42578125" style="9" bestFit="1" customWidth="1"/>
    <col min="3847" max="3847" width="15.140625" style="9" customWidth="1"/>
    <col min="3848" max="3848" width="8.42578125" style="9" bestFit="1" customWidth="1"/>
    <col min="3849" max="4095" width="9.140625" style="9"/>
    <col min="4096" max="4096" width="3.5703125" style="9" bestFit="1" customWidth="1"/>
    <col min="4097" max="4097" width="50.140625" style="9" customWidth="1"/>
    <col min="4098" max="4098" width="11.5703125" style="9" bestFit="1" customWidth="1"/>
    <col min="4099" max="4099" width="7.42578125" style="9" bestFit="1" customWidth="1"/>
    <col min="4100" max="4100" width="11.42578125" style="9" bestFit="1" customWidth="1"/>
    <col min="4101" max="4101" width="15.140625" style="9" customWidth="1"/>
    <col min="4102" max="4102" width="14.42578125" style="9" bestFit="1" customWidth="1"/>
    <col min="4103" max="4103" width="15.140625" style="9" customWidth="1"/>
    <col min="4104" max="4104" width="8.42578125" style="9" bestFit="1" customWidth="1"/>
    <col min="4105" max="4351" width="9.140625" style="9"/>
    <col min="4352" max="4352" width="3.5703125" style="9" bestFit="1" customWidth="1"/>
    <col min="4353" max="4353" width="50.140625" style="9" customWidth="1"/>
    <col min="4354" max="4354" width="11.5703125" style="9" bestFit="1" customWidth="1"/>
    <col min="4355" max="4355" width="7.42578125" style="9" bestFit="1" customWidth="1"/>
    <col min="4356" max="4356" width="11.42578125" style="9" bestFit="1" customWidth="1"/>
    <col min="4357" max="4357" width="15.140625" style="9" customWidth="1"/>
    <col min="4358" max="4358" width="14.42578125" style="9" bestFit="1" customWidth="1"/>
    <col min="4359" max="4359" width="15.140625" style="9" customWidth="1"/>
    <col min="4360" max="4360" width="8.42578125" style="9" bestFit="1" customWidth="1"/>
    <col min="4361" max="4607" width="9.140625" style="9"/>
    <col min="4608" max="4608" width="3.5703125" style="9" bestFit="1" customWidth="1"/>
    <col min="4609" max="4609" width="50.140625" style="9" customWidth="1"/>
    <col min="4610" max="4610" width="11.5703125" style="9" bestFit="1" customWidth="1"/>
    <col min="4611" max="4611" width="7.42578125" style="9" bestFit="1" customWidth="1"/>
    <col min="4612" max="4612" width="11.42578125" style="9" bestFit="1" customWidth="1"/>
    <col min="4613" max="4613" width="15.140625" style="9" customWidth="1"/>
    <col min="4614" max="4614" width="14.42578125" style="9" bestFit="1" customWidth="1"/>
    <col min="4615" max="4615" width="15.140625" style="9" customWidth="1"/>
    <col min="4616" max="4616" width="8.42578125" style="9" bestFit="1" customWidth="1"/>
    <col min="4617" max="4863" width="9.140625" style="9"/>
    <col min="4864" max="4864" width="3.5703125" style="9" bestFit="1" customWidth="1"/>
    <col min="4865" max="4865" width="50.140625" style="9" customWidth="1"/>
    <col min="4866" max="4866" width="11.5703125" style="9" bestFit="1" customWidth="1"/>
    <col min="4867" max="4867" width="7.42578125" style="9" bestFit="1" customWidth="1"/>
    <col min="4868" max="4868" width="11.42578125" style="9" bestFit="1" customWidth="1"/>
    <col min="4869" max="4869" width="15.140625" style="9" customWidth="1"/>
    <col min="4870" max="4870" width="14.42578125" style="9" bestFit="1" customWidth="1"/>
    <col min="4871" max="4871" width="15.140625" style="9" customWidth="1"/>
    <col min="4872" max="4872" width="8.42578125" style="9" bestFit="1" customWidth="1"/>
    <col min="4873" max="5119" width="9.140625" style="9"/>
    <col min="5120" max="5120" width="3.5703125" style="9" bestFit="1" customWidth="1"/>
    <col min="5121" max="5121" width="50.140625" style="9" customWidth="1"/>
    <col min="5122" max="5122" width="11.5703125" style="9" bestFit="1" customWidth="1"/>
    <col min="5123" max="5123" width="7.42578125" style="9" bestFit="1" customWidth="1"/>
    <col min="5124" max="5124" width="11.42578125" style="9" bestFit="1" customWidth="1"/>
    <col min="5125" max="5125" width="15.140625" style="9" customWidth="1"/>
    <col min="5126" max="5126" width="14.42578125" style="9" bestFit="1" customWidth="1"/>
    <col min="5127" max="5127" width="15.140625" style="9" customWidth="1"/>
    <col min="5128" max="5128" width="8.42578125" style="9" bestFit="1" customWidth="1"/>
    <col min="5129" max="5375" width="9.140625" style="9"/>
    <col min="5376" max="5376" width="3.5703125" style="9" bestFit="1" customWidth="1"/>
    <col min="5377" max="5377" width="50.140625" style="9" customWidth="1"/>
    <col min="5378" max="5378" width="11.5703125" style="9" bestFit="1" customWidth="1"/>
    <col min="5379" max="5379" width="7.42578125" style="9" bestFit="1" customWidth="1"/>
    <col min="5380" max="5380" width="11.42578125" style="9" bestFit="1" customWidth="1"/>
    <col min="5381" max="5381" width="15.140625" style="9" customWidth="1"/>
    <col min="5382" max="5382" width="14.42578125" style="9" bestFit="1" customWidth="1"/>
    <col min="5383" max="5383" width="15.140625" style="9" customWidth="1"/>
    <col min="5384" max="5384" width="8.42578125" style="9" bestFit="1" customWidth="1"/>
    <col min="5385" max="5631" width="9.140625" style="9"/>
    <col min="5632" max="5632" width="3.5703125" style="9" bestFit="1" customWidth="1"/>
    <col min="5633" max="5633" width="50.140625" style="9" customWidth="1"/>
    <col min="5634" max="5634" width="11.5703125" style="9" bestFit="1" customWidth="1"/>
    <col min="5635" max="5635" width="7.42578125" style="9" bestFit="1" customWidth="1"/>
    <col min="5636" max="5636" width="11.42578125" style="9" bestFit="1" customWidth="1"/>
    <col min="5637" max="5637" width="15.140625" style="9" customWidth="1"/>
    <col min="5638" max="5638" width="14.42578125" style="9" bestFit="1" customWidth="1"/>
    <col min="5639" max="5639" width="15.140625" style="9" customWidth="1"/>
    <col min="5640" max="5640" width="8.42578125" style="9" bestFit="1" customWidth="1"/>
    <col min="5641" max="5887" width="9.140625" style="9"/>
    <col min="5888" max="5888" width="3.5703125" style="9" bestFit="1" customWidth="1"/>
    <col min="5889" max="5889" width="50.140625" style="9" customWidth="1"/>
    <col min="5890" max="5890" width="11.5703125" style="9" bestFit="1" customWidth="1"/>
    <col min="5891" max="5891" width="7.42578125" style="9" bestFit="1" customWidth="1"/>
    <col min="5892" max="5892" width="11.42578125" style="9" bestFit="1" customWidth="1"/>
    <col min="5893" max="5893" width="15.140625" style="9" customWidth="1"/>
    <col min="5894" max="5894" width="14.42578125" style="9" bestFit="1" customWidth="1"/>
    <col min="5895" max="5895" width="15.140625" style="9" customWidth="1"/>
    <col min="5896" max="5896" width="8.42578125" style="9" bestFit="1" customWidth="1"/>
    <col min="5897" max="6143" width="9.140625" style="9"/>
    <col min="6144" max="6144" width="3.5703125" style="9" bestFit="1" customWidth="1"/>
    <col min="6145" max="6145" width="50.140625" style="9" customWidth="1"/>
    <col min="6146" max="6146" width="11.5703125" style="9" bestFit="1" customWidth="1"/>
    <col min="6147" max="6147" width="7.42578125" style="9" bestFit="1" customWidth="1"/>
    <col min="6148" max="6148" width="11.42578125" style="9" bestFit="1" customWidth="1"/>
    <col min="6149" max="6149" width="15.140625" style="9" customWidth="1"/>
    <col min="6150" max="6150" width="14.42578125" style="9" bestFit="1" customWidth="1"/>
    <col min="6151" max="6151" width="15.140625" style="9" customWidth="1"/>
    <col min="6152" max="6152" width="8.42578125" style="9" bestFit="1" customWidth="1"/>
    <col min="6153" max="6399" width="9.140625" style="9"/>
    <col min="6400" max="6400" width="3.5703125" style="9" bestFit="1" customWidth="1"/>
    <col min="6401" max="6401" width="50.140625" style="9" customWidth="1"/>
    <col min="6402" max="6402" width="11.5703125" style="9" bestFit="1" customWidth="1"/>
    <col min="6403" max="6403" width="7.42578125" style="9" bestFit="1" customWidth="1"/>
    <col min="6404" max="6404" width="11.42578125" style="9" bestFit="1" customWidth="1"/>
    <col min="6405" max="6405" width="15.140625" style="9" customWidth="1"/>
    <col min="6406" max="6406" width="14.42578125" style="9" bestFit="1" customWidth="1"/>
    <col min="6407" max="6407" width="15.140625" style="9" customWidth="1"/>
    <col min="6408" max="6408" width="8.42578125" style="9" bestFit="1" customWidth="1"/>
    <col min="6409" max="6655" width="9.140625" style="9"/>
    <col min="6656" max="6656" width="3.5703125" style="9" bestFit="1" customWidth="1"/>
    <col min="6657" max="6657" width="50.140625" style="9" customWidth="1"/>
    <col min="6658" max="6658" width="11.5703125" style="9" bestFit="1" customWidth="1"/>
    <col min="6659" max="6659" width="7.42578125" style="9" bestFit="1" customWidth="1"/>
    <col min="6660" max="6660" width="11.42578125" style="9" bestFit="1" customWidth="1"/>
    <col min="6661" max="6661" width="15.140625" style="9" customWidth="1"/>
    <col min="6662" max="6662" width="14.42578125" style="9" bestFit="1" customWidth="1"/>
    <col min="6663" max="6663" width="15.140625" style="9" customWidth="1"/>
    <col min="6664" max="6664" width="8.42578125" style="9" bestFit="1" customWidth="1"/>
    <col min="6665" max="6911" width="9.140625" style="9"/>
    <col min="6912" max="6912" width="3.5703125" style="9" bestFit="1" customWidth="1"/>
    <col min="6913" max="6913" width="50.140625" style="9" customWidth="1"/>
    <col min="6914" max="6914" width="11.5703125" style="9" bestFit="1" customWidth="1"/>
    <col min="6915" max="6915" width="7.42578125" style="9" bestFit="1" customWidth="1"/>
    <col min="6916" max="6916" width="11.42578125" style="9" bestFit="1" customWidth="1"/>
    <col min="6917" max="6917" width="15.140625" style="9" customWidth="1"/>
    <col min="6918" max="6918" width="14.42578125" style="9" bestFit="1" customWidth="1"/>
    <col min="6919" max="6919" width="15.140625" style="9" customWidth="1"/>
    <col min="6920" max="6920" width="8.42578125" style="9" bestFit="1" customWidth="1"/>
    <col min="6921" max="7167" width="9.140625" style="9"/>
    <col min="7168" max="7168" width="3.5703125" style="9" bestFit="1" customWidth="1"/>
    <col min="7169" max="7169" width="50.140625" style="9" customWidth="1"/>
    <col min="7170" max="7170" width="11.5703125" style="9" bestFit="1" customWidth="1"/>
    <col min="7171" max="7171" width="7.42578125" style="9" bestFit="1" customWidth="1"/>
    <col min="7172" max="7172" width="11.42578125" style="9" bestFit="1" customWidth="1"/>
    <col min="7173" max="7173" width="15.140625" style="9" customWidth="1"/>
    <col min="7174" max="7174" width="14.42578125" style="9" bestFit="1" customWidth="1"/>
    <col min="7175" max="7175" width="15.140625" style="9" customWidth="1"/>
    <col min="7176" max="7176" width="8.42578125" style="9" bestFit="1" customWidth="1"/>
    <col min="7177" max="7423" width="9.140625" style="9"/>
    <col min="7424" max="7424" width="3.5703125" style="9" bestFit="1" customWidth="1"/>
    <col min="7425" max="7425" width="50.140625" style="9" customWidth="1"/>
    <col min="7426" max="7426" width="11.5703125" style="9" bestFit="1" customWidth="1"/>
    <col min="7427" max="7427" width="7.42578125" style="9" bestFit="1" customWidth="1"/>
    <col min="7428" max="7428" width="11.42578125" style="9" bestFit="1" customWidth="1"/>
    <col min="7429" max="7429" width="15.140625" style="9" customWidth="1"/>
    <col min="7430" max="7430" width="14.42578125" style="9" bestFit="1" customWidth="1"/>
    <col min="7431" max="7431" width="15.140625" style="9" customWidth="1"/>
    <col min="7432" max="7432" width="8.42578125" style="9" bestFit="1" customWidth="1"/>
    <col min="7433" max="7679" width="9.140625" style="9"/>
    <col min="7680" max="7680" width="3.5703125" style="9" bestFit="1" customWidth="1"/>
    <col min="7681" max="7681" width="50.140625" style="9" customWidth="1"/>
    <col min="7682" max="7682" width="11.5703125" style="9" bestFit="1" customWidth="1"/>
    <col min="7683" max="7683" width="7.42578125" style="9" bestFit="1" customWidth="1"/>
    <col min="7684" max="7684" width="11.42578125" style="9" bestFit="1" customWidth="1"/>
    <col min="7685" max="7685" width="15.140625" style="9" customWidth="1"/>
    <col min="7686" max="7686" width="14.42578125" style="9" bestFit="1" customWidth="1"/>
    <col min="7687" max="7687" width="15.140625" style="9" customWidth="1"/>
    <col min="7688" max="7688" width="8.42578125" style="9" bestFit="1" customWidth="1"/>
    <col min="7689" max="7935" width="9.140625" style="9"/>
    <col min="7936" max="7936" width="3.5703125" style="9" bestFit="1" customWidth="1"/>
    <col min="7937" max="7937" width="50.140625" style="9" customWidth="1"/>
    <col min="7938" max="7938" width="11.5703125" style="9" bestFit="1" customWidth="1"/>
    <col min="7939" max="7939" width="7.42578125" style="9" bestFit="1" customWidth="1"/>
    <col min="7940" max="7940" width="11.42578125" style="9" bestFit="1" customWidth="1"/>
    <col min="7941" max="7941" width="15.140625" style="9" customWidth="1"/>
    <col min="7942" max="7942" width="14.42578125" style="9" bestFit="1" customWidth="1"/>
    <col min="7943" max="7943" width="15.140625" style="9" customWidth="1"/>
    <col min="7944" max="7944" width="8.42578125" style="9" bestFit="1" customWidth="1"/>
    <col min="7945" max="8191" width="9.140625" style="9"/>
    <col min="8192" max="8192" width="3.5703125" style="9" bestFit="1" customWidth="1"/>
    <col min="8193" max="8193" width="50.140625" style="9" customWidth="1"/>
    <col min="8194" max="8194" width="11.5703125" style="9" bestFit="1" customWidth="1"/>
    <col min="8195" max="8195" width="7.42578125" style="9" bestFit="1" customWidth="1"/>
    <col min="8196" max="8196" width="11.42578125" style="9" bestFit="1" customWidth="1"/>
    <col min="8197" max="8197" width="15.140625" style="9" customWidth="1"/>
    <col min="8198" max="8198" width="14.42578125" style="9" bestFit="1" customWidth="1"/>
    <col min="8199" max="8199" width="15.140625" style="9" customWidth="1"/>
    <col min="8200" max="8200" width="8.42578125" style="9" bestFit="1" customWidth="1"/>
    <col min="8201" max="8447" width="9.140625" style="9"/>
    <col min="8448" max="8448" width="3.5703125" style="9" bestFit="1" customWidth="1"/>
    <col min="8449" max="8449" width="50.140625" style="9" customWidth="1"/>
    <col min="8450" max="8450" width="11.5703125" style="9" bestFit="1" customWidth="1"/>
    <col min="8451" max="8451" width="7.42578125" style="9" bestFit="1" customWidth="1"/>
    <col min="8452" max="8452" width="11.42578125" style="9" bestFit="1" customWidth="1"/>
    <col min="8453" max="8453" width="15.140625" style="9" customWidth="1"/>
    <col min="8454" max="8454" width="14.42578125" style="9" bestFit="1" customWidth="1"/>
    <col min="8455" max="8455" width="15.140625" style="9" customWidth="1"/>
    <col min="8456" max="8456" width="8.42578125" style="9" bestFit="1" customWidth="1"/>
    <col min="8457" max="8703" width="9.140625" style="9"/>
    <col min="8704" max="8704" width="3.5703125" style="9" bestFit="1" customWidth="1"/>
    <col min="8705" max="8705" width="50.140625" style="9" customWidth="1"/>
    <col min="8706" max="8706" width="11.5703125" style="9" bestFit="1" customWidth="1"/>
    <col min="8707" max="8707" width="7.42578125" style="9" bestFit="1" customWidth="1"/>
    <col min="8708" max="8708" width="11.42578125" style="9" bestFit="1" customWidth="1"/>
    <col min="8709" max="8709" width="15.140625" style="9" customWidth="1"/>
    <col min="8710" max="8710" width="14.42578125" style="9" bestFit="1" customWidth="1"/>
    <col min="8711" max="8711" width="15.140625" style="9" customWidth="1"/>
    <col min="8712" max="8712" width="8.42578125" style="9" bestFit="1" customWidth="1"/>
    <col min="8713" max="8959" width="9.140625" style="9"/>
    <col min="8960" max="8960" width="3.5703125" style="9" bestFit="1" customWidth="1"/>
    <col min="8961" max="8961" width="50.140625" style="9" customWidth="1"/>
    <col min="8962" max="8962" width="11.5703125" style="9" bestFit="1" customWidth="1"/>
    <col min="8963" max="8963" width="7.42578125" style="9" bestFit="1" customWidth="1"/>
    <col min="8964" max="8964" width="11.42578125" style="9" bestFit="1" customWidth="1"/>
    <col min="8965" max="8965" width="15.140625" style="9" customWidth="1"/>
    <col min="8966" max="8966" width="14.42578125" style="9" bestFit="1" customWidth="1"/>
    <col min="8967" max="8967" width="15.140625" style="9" customWidth="1"/>
    <col min="8968" max="8968" width="8.42578125" style="9" bestFit="1" customWidth="1"/>
    <col min="8969" max="9215" width="9.140625" style="9"/>
    <col min="9216" max="9216" width="3.5703125" style="9" bestFit="1" customWidth="1"/>
    <col min="9217" max="9217" width="50.140625" style="9" customWidth="1"/>
    <col min="9218" max="9218" width="11.5703125" style="9" bestFit="1" customWidth="1"/>
    <col min="9219" max="9219" width="7.42578125" style="9" bestFit="1" customWidth="1"/>
    <col min="9220" max="9220" width="11.42578125" style="9" bestFit="1" customWidth="1"/>
    <col min="9221" max="9221" width="15.140625" style="9" customWidth="1"/>
    <col min="9222" max="9222" width="14.42578125" style="9" bestFit="1" customWidth="1"/>
    <col min="9223" max="9223" width="15.140625" style="9" customWidth="1"/>
    <col min="9224" max="9224" width="8.42578125" style="9" bestFit="1" customWidth="1"/>
    <col min="9225" max="9471" width="9.140625" style="9"/>
    <col min="9472" max="9472" width="3.5703125" style="9" bestFit="1" customWidth="1"/>
    <col min="9473" max="9473" width="50.140625" style="9" customWidth="1"/>
    <col min="9474" max="9474" width="11.5703125" style="9" bestFit="1" customWidth="1"/>
    <col min="9475" max="9475" width="7.42578125" style="9" bestFit="1" customWidth="1"/>
    <col min="9476" max="9476" width="11.42578125" style="9" bestFit="1" customWidth="1"/>
    <col min="9477" max="9477" width="15.140625" style="9" customWidth="1"/>
    <col min="9478" max="9478" width="14.42578125" style="9" bestFit="1" customWidth="1"/>
    <col min="9479" max="9479" width="15.140625" style="9" customWidth="1"/>
    <col min="9480" max="9480" width="8.42578125" style="9" bestFit="1" customWidth="1"/>
    <col min="9481" max="9727" width="9.140625" style="9"/>
    <col min="9728" max="9728" width="3.5703125" style="9" bestFit="1" customWidth="1"/>
    <col min="9729" max="9729" width="50.140625" style="9" customWidth="1"/>
    <col min="9730" max="9730" width="11.5703125" style="9" bestFit="1" customWidth="1"/>
    <col min="9731" max="9731" width="7.42578125" style="9" bestFit="1" customWidth="1"/>
    <col min="9732" max="9732" width="11.42578125" style="9" bestFit="1" customWidth="1"/>
    <col min="9733" max="9733" width="15.140625" style="9" customWidth="1"/>
    <col min="9734" max="9734" width="14.42578125" style="9" bestFit="1" customWidth="1"/>
    <col min="9735" max="9735" width="15.140625" style="9" customWidth="1"/>
    <col min="9736" max="9736" width="8.42578125" style="9" bestFit="1" customWidth="1"/>
    <col min="9737" max="9983" width="9.140625" style="9"/>
    <col min="9984" max="9984" width="3.5703125" style="9" bestFit="1" customWidth="1"/>
    <col min="9985" max="9985" width="50.140625" style="9" customWidth="1"/>
    <col min="9986" max="9986" width="11.5703125" style="9" bestFit="1" customWidth="1"/>
    <col min="9987" max="9987" width="7.42578125" style="9" bestFit="1" customWidth="1"/>
    <col min="9988" max="9988" width="11.42578125" style="9" bestFit="1" customWidth="1"/>
    <col min="9989" max="9989" width="15.140625" style="9" customWidth="1"/>
    <col min="9990" max="9990" width="14.42578125" style="9" bestFit="1" customWidth="1"/>
    <col min="9991" max="9991" width="15.140625" style="9" customWidth="1"/>
    <col min="9992" max="9992" width="8.42578125" style="9" bestFit="1" customWidth="1"/>
    <col min="9993" max="10239" width="9.140625" style="9"/>
    <col min="10240" max="10240" width="3.5703125" style="9" bestFit="1" customWidth="1"/>
    <col min="10241" max="10241" width="50.140625" style="9" customWidth="1"/>
    <col min="10242" max="10242" width="11.5703125" style="9" bestFit="1" customWidth="1"/>
    <col min="10243" max="10243" width="7.42578125" style="9" bestFit="1" customWidth="1"/>
    <col min="10244" max="10244" width="11.42578125" style="9" bestFit="1" customWidth="1"/>
    <col min="10245" max="10245" width="15.140625" style="9" customWidth="1"/>
    <col min="10246" max="10246" width="14.42578125" style="9" bestFit="1" customWidth="1"/>
    <col min="10247" max="10247" width="15.140625" style="9" customWidth="1"/>
    <col min="10248" max="10248" width="8.42578125" style="9" bestFit="1" customWidth="1"/>
    <col min="10249" max="10495" width="9.140625" style="9"/>
    <col min="10496" max="10496" width="3.5703125" style="9" bestFit="1" customWidth="1"/>
    <col min="10497" max="10497" width="50.140625" style="9" customWidth="1"/>
    <col min="10498" max="10498" width="11.5703125" style="9" bestFit="1" customWidth="1"/>
    <col min="10499" max="10499" width="7.42578125" style="9" bestFit="1" customWidth="1"/>
    <col min="10500" max="10500" width="11.42578125" style="9" bestFit="1" customWidth="1"/>
    <col min="10501" max="10501" width="15.140625" style="9" customWidth="1"/>
    <col min="10502" max="10502" width="14.42578125" style="9" bestFit="1" customWidth="1"/>
    <col min="10503" max="10503" width="15.140625" style="9" customWidth="1"/>
    <col min="10504" max="10504" width="8.42578125" style="9" bestFit="1" customWidth="1"/>
    <col min="10505" max="10751" width="9.140625" style="9"/>
    <col min="10752" max="10752" width="3.5703125" style="9" bestFit="1" customWidth="1"/>
    <col min="10753" max="10753" width="50.140625" style="9" customWidth="1"/>
    <col min="10754" max="10754" width="11.5703125" style="9" bestFit="1" customWidth="1"/>
    <col min="10755" max="10755" width="7.42578125" style="9" bestFit="1" customWidth="1"/>
    <col min="10756" max="10756" width="11.42578125" style="9" bestFit="1" customWidth="1"/>
    <col min="10757" max="10757" width="15.140625" style="9" customWidth="1"/>
    <col min="10758" max="10758" width="14.42578125" style="9" bestFit="1" customWidth="1"/>
    <col min="10759" max="10759" width="15.140625" style="9" customWidth="1"/>
    <col min="10760" max="10760" width="8.42578125" style="9" bestFit="1" customWidth="1"/>
    <col min="10761" max="11007" width="9.140625" style="9"/>
    <col min="11008" max="11008" width="3.5703125" style="9" bestFit="1" customWidth="1"/>
    <col min="11009" max="11009" width="50.140625" style="9" customWidth="1"/>
    <col min="11010" max="11010" width="11.5703125" style="9" bestFit="1" customWidth="1"/>
    <col min="11011" max="11011" width="7.42578125" style="9" bestFit="1" customWidth="1"/>
    <col min="11012" max="11012" width="11.42578125" style="9" bestFit="1" customWidth="1"/>
    <col min="11013" max="11013" width="15.140625" style="9" customWidth="1"/>
    <col min="11014" max="11014" width="14.42578125" style="9" bestFit="1" customWidth="1"/>
    <col min="11015" max="11015" width="15.140625" style="9" customWidth="1"/>
    <col min="11016" max="11016" width="8.42578125" style="9" bestFit="1" customWidth="1"/>
    <col min="11017" max="11263" width="9.140625" style="9"/>
    <col min="11264" max="11264" width="3.5703125" style="9" bestFit="1" customWidth="1"/>
    <col min="11265" max="11265" width="50.140625" style="9" customWidth="1"/>
    <col min="11266" max="11266" width="11.5703125" style="9" bestFit="1" customWidth="1"/>
    <col min="11267" max="11267" width="7.42578125" style="9" bestFit="1" customWidth="1"/>
    <col min="11268" max="11268" width="11.42578125" style="9" bestFit="1" customWidth="1"/>
    <col min="11269" max="11269" width="15.140625" style="9" customWidth="1"/>
    <col min="11270" max="11270" width="14.42578125" style="9" bestFit="1" customWidth="1"/>
    <col min="11271" max="11271" width="15.140625" style="9" customWidth="1"/>
    <col min="11272" max="11272" width="8.42578125" style="9" bestFit="1" customWidth="1"/>
    <col min="11273" max="11519" width="9.140625" style="9"/>
    <col min="11520" max="11520" width="3.5703125" style="9" bestFit="1" customWidth="1"/>
    <col min="11521" max="11521" width="50.140625" style="9" customWidth="1"/>
    <col min="11522" max="11522" width="11.5703125" style="9" bestFit="1" customWidth="1"/>
    <col min="11523" max="11523" width="7.42578125" style="9" bestFit="1" customWidth="1"/>
    <col min="11524" max="11524" width="11.42578125" style="9" bestFit="1" customWidth="1"/>
    <col min="11525" max="11525" width="15.140625" style="9" customWidth="1"/>
    <col min="11526" max="11526" width="14.42578125" style="9" bestFit="1" customWidth="1"/>
    <col min="11527" max="11527" width="15.140625" style="9" customWidth="1"/>
    <col min="11528" max="11528" width="8.42578125" style="9" bestFit="1" customWidth="1"/>
    <col min="11529" max="11775" width="9.140625" style="9"/>
    <col min="11776" max="11776" width="3.5703125" style="9" bestFit="1" customWidth="1"/>
    <col min="11777" max="11777" width="50.140625" style="9" customWidth="1"/>
    <col min="11778" max="11778" width="11.5703125" style="9" bestFit="1" customWidth="1"/>
    <col min="11779" max="11779" width="7.42578125" style="9" bestFit="1" customWidth="1"/>
    <col min="11780" max="11780" width="11.42578125" style="9" bestFit="1" customWidth="1"/>
    <col min="11781" max="11781" width="15.140625" style="9" customWidth="1"/>
    <col min="11782" max="11782" width="14.42578125" style="9" bestFit="1" customWidth="1"/>
    <col min="11783" max="11783" width="15.140625" style="9" customWidth="1"/>
    <col min="11784" max="11784" width="8.42578125" style="9" bestFit="1" customWidth="1"/>
    <col min="11785" max="12031" width="9.140625" style="9"/>
    <col min="12032" max="12032" width="3.5703125" style="9" bestFit="1" customWidth="1"/>
    <col min="12033" max="12033" width="50.140625" style="9" customWidth="1"/>
    <col min="12034" max="12034" width="11.5703125" style="9" bestFit="1" customWidth="1"/>
    <col min="12035" max="12035" width="7.42578125" style="9" bestFit="1" customWidth="1"/>
    <col min="12036" max="12036" width="11.42578125" style="9" bestFit="1" customWidth="1"/>
    <col min="12037" max="12037" width="15.140625" style="9" customWidth="1"/>
    <col min="12038" max="12038" width="14.42578125" style="9" bestFit="1" customWidth="1"/>
    <col min="12039" max="12039" width="15.140625" style="9" customWidth="1"/>
    <col min="12040" max="12040" width="8.42578125" style="9" bestFit="1" customWidth="1"/>
    <col min="12041" max="12287" width="9.140625" style="9"/>
    <col min="12288" max="12288" width="3.5703125" style="9" bestFit="1" customWidth="1"/>
    <col min="12289" max="12289" width="50.140625" style="9" customWidth="1"/>
    <col min="12290" max="12290" width="11.5703125" style="9" bestFit="1" customWidth="1"/>
    <col min="12291" max="12291" width="7.42578125" style="9" bestFit="1" customWidth="1"/>
    <col min="12292" max="12292" width="11.42578125" style="9" bestFit="1" customWidth="1"/>
    <col min="12293" max="12293" width="15.140625" style="9" customWidth="1"/>
    <col min="12294" max="12294" width="14.42578125" style="9" bestFit="1" customWidth="1"/>
    <col min="12295" max="12295" width="15.140625" style="9" customWidth="1"/>
    <col min="12296" max="12296" width="8.42578125" style="9" bestFit="1" customWidth="1"/>
    <col min="12297" max="12543" width="9.140625" style="9"/>
    <col min="12544" max="12544" width="3.5703125" style="9" bestFit="1" customWidth="1"/>
    <col min="12545" max="12545" width="50.140625" style="9" customWidth="1"/>
    <col min="12546" max="12546" width="11.5703125" style="9" bestFit="1" customWidth="1"/>
    <col min="12547" max="12547" width="7.42578125" style="9" bestFit="1" customWidth="1"/>
    <col min="12548" max="12548" width="11.42578125" style="9" bestFit="1" customWidth="1"/>
    <col min="12549" max="12549" width="15.140625" style="9" customWidth="1"/>
    <col min="12550" max="12550" width="14.42578125" style="9" bestFit="1" customWidth="1"/>
    <col min="12551" max="12551" width="15.140625" style="9" customWidth="1"/>
    <col min="12552" max="12552" width="8.42578125" style="9" bestFit="1" customWidth="1"/>
    <col min="12553" max="12799" width="9.140625" style="9"/>
    <col min="12800" max="12800" width="3.5703125" style="9" bestFit="1" customWidth="1"/>
    <col min="12801" max="12801" width="50.140625" style="9" customWidth="1"/>
    <col min="12802" max="12802" width="11.5703125" style="9" bestFit="1" customWidth="1"/>
    <col min="12803" max="12803" width="7.42578125" style="9" bestFit="1" customWidth="1"/>
    <col min="12804" max="12804" width="11.42578125" style="9" bestFit="1" customWidth="1"/>
    <col min="12805" max="12805" width="15.140625" style="9" customWidth="1"/>
    <col min="12806" max="12806" width="14.42578125" style="9" bestFit="1" customWidth="1"/>
    <col min="12807" max="12807" width="15.140625" style="9" customWidth="1"/>
    <col min="12808" max="12808" width="8.42578125" style="9" bestFit="1" customWidth="1"/>
    <col min="12809" max="13055" width="9.140625" style="9"/>
    <col min="13056" max="13056" width="3.5703125" style="9" bestFit="1" customWidth="1"/>
    <col min="13057" max="13057" width="50.140625" style="9" customWidth="1"/>
    <col min="13058" max="13058" width="11.5703125" style="9" bestFit="1" customWidth="1"/>
    <col min="13059" max="13059" width="7.42578125" style="9" bestFit="1" customWidth="1"/>
    <col min="13060" max="13060" width="11.42578125" style="9" bestFit="1" customWidth="1"/>
    <col min="13061" max="13061" width="15.140625" style="9" customWidth="1"/>
    <col min="13062" max="13062" width="14.42578125" style="9" bestFit="1" customWidth="1"/>
    <col min="13063" max="13063" width="15.140625" style="9" customWidth="1"/>
    <col min="13064" max="13064" width="8.42578125" style="9" bestFit="1" customWidth="1"/>
    <col min="13065" max="13311" width="9.140625" style="9"/>
    <col min="13312" max="13312" width="3.5703125" style="9" bestFit="1" customWidth="1"/>
    <col min="13313" max="13313" width="50.140625" style="9" customWidth="1"/>
    <col min="13314" max="13314" width="11.5703125" style="9" bestFit="1" customWidth="1"/>
    <col min="13315" max="13315" width="7.42578125" style="9" bestFit="1" customWidth="1"/>
    <col min="13316" max="13316" width="11.42578125" style="9" bestFit="1" customWidth="1"/>
    <col min="13317" max="13317" width="15.140625" style="9" customWidth="1"/>
    <col min="13318" max="13318" width="14.42578125" style="9" bestFit="1" customWidth="1"/>
    <col min="13319" max="13319" width="15.140625" style="9" customWidth="1"/>
    <col min="13320" max="13320" width="8.42578125" style="9" bestFit="1" customWidth="1"/>
    <col min="13321" max="13567" width="9.140625" style="9"/>
    <col min="13568" max="13568" width="3.5703125" style="9" bestFit="1" customWidth="1"/>
    <col min="13569" max="13569" width="50.140625" style="9" customWidth="1"/>
    <col min="13570" max="13570" width="11.5703125" style="9" bestFit="1" customWidth="1"/>
    <col min="13571" max="13571" width="7.42578125" style="9" bestFit="1" customWidth="1"/>
    <col min="13572" max="13572" width="11.42578125" style="9" bestFit="1" customWidth="1"/>
    <col min="13573" max="13573" width="15.140625" style="9" customWidth="1"/>
    <col min="13574" max="13574" width="14.42578125" style="9" bestFit="1" customWidth="1"/>
    <col min="13575" max="13575" width="15.140625" style="9" customWidth="1"/>
    <col min="13576" max="13576" width="8.42578125" style="9" bestFit="1" customWidth="1"/>
    <col min="13577" max="13823" width="9.140625" style="9"/>
    <col min="13824" max="13824" width="3.5703125" style="9" bestFit="1" customWidth="1"/>
    <col min="13825" max="13825" width="50.140625" style="9" customWidth="1"/>
    <col min="13826" max="13826" width="11.5703125" style="9" bestFit="1" customWidth="1"/>
    <col min="13827" max="13827" width="7.42578125" style="9" bestFit="1" customWidth="1"/>
    <col min="13828" max="13828" width="11.42578125" style="9" bestFit="1" customWidth="1"/>
    <col min="13829" max="13829" width="15.140625" style="9" customWidth="1"/>
    <col min="13830" max="13830" width="14.42578125" style="9" bestFit="1" customWidth="1"/>
    <col min="13831" max="13831" width="15.140625" style="9" customWidth="1"/>
    <col min="13832" max="13832" width="8.42578125" style="9" bestFit="1" customWidth="1"/>
    <col min="13833" max="14079" width="9.140625" style="9"/>
    <col min="14080" max="14080" width="3.5703125" style="9" bestFit="1" customWidth="1"/>
    <col min="14081" max="14081" width="50.140625" style="9" customWidth="1"/>
    <col min="14082" max="14082" width="11.5703125" style="9" bestFit="1" customWidth="1"/>
    <col min="14083" max="14083" width="7.42578125" style="9" bestFit="1" customWidth="1"/>
    <col min="14084" max="14084" width="11.42578125" style="9" bestFit="1" customWidth="1"/>
    <col min="14085" max="14085" width="15.140625" style="9" customWidth="1"/>
    <col min="14086" max="14086" width="14.42578125" style="9" bestFit="1" customWidth="1"/>
    <col min="14087" max="14087" width="15.140625" style="9" customWidth="1"/>
    <col min="14088" max="14088" width="8.42578125" style="9" bestFit="1" customWidth="1"/>
    <col min="14089" max="14335" width="9.140625" style="9"/>
    <col min="14336" max="14336" width="3.5703125" style="9" bestFit="1" customWidth="1"/>
    <col min="14337" max="14337" width="50.140625" style="9" customWidth="1"/>
    <col min="14338" max="14338" width="11.5703125" style="9" bestFit="1" customWidth="1"/>
    <col min="14339" max="14339" width="7.42578125" style="9" bestFit="1" customWidth="1"/>
    <col min="14340" max="14340" width="11.42578125" style="9" bestFit="1" customWidth="1"/>
    <col min="14341" max="14341" width="15.140625" style="9" customWidth="1"/>
    <col min="14342" max="14342" width="14.42578125" style="9" bestFit="1" customWidth="1"/>
    <col min="14343" max="14343" width="15.140625" style="9" customWidth="1"/>
    <col min="14344" max="14344" width="8.42578125" style="9" bestFit="1" customWidth="1"/>
    <col min="14345" max="14591" width="9.140625" style="9"/>
    <col min="14592" max="14592" width="3.5703125" style="9" bestFit="1" customWidth="1"/>
    <col min="14593" max="14593" width="50.140625" style="9" customWidth="1"/>
    <col min="14594" max="14594" width="11.5703125" style="9" bestFit="1" customWidth="1"/>
    <col min="14595" max="14595" width="7.42578125" style="9" bestFit="1" customWidth="1"/>
    <col min="14596" max="14596" width="11.42578125" style="9" bestFit="1" customWidth="1"/>
    <col min="14597" max="14597" width="15.140625" style="9" customWidth="1"/>
    <col min="14598" max="14598" width="14.42578125" style="9" bestFit="1" customWidth="1"/>
    <col min="14599" max="14599" width="15.140625" style="9" customWidth="1"/>
    <col min="14600" max="14600" width="8.42578125" style="9" bestFit="1" customWidth="1"/>
    <col min="14601" max="14847" width="9.140625" style="9"/>
    <col min="14848" max="14848" width="3.5703125" style="9" bestFit="1" customWidth="1"/>
    <col min="14849" max="14849" width="50.140625" style="9" customWidth="1"/>
    <col min="14850" max="14850" width="11.5703125" style="9" bestFit="1" customWidth="1"/>
    <col min="14851" max="14851" width="7.42578125" style="9" bestFit="1" customWidth="1"/>
    <col min="14852" max="14852" width="11.42578125" style="9" bestFit="1" customWidth="1"/>
    <col min="14853" max="14853" width="15.140625" style="9" customWidth="1"/>
    <col min="14854" max="14854" width="14.42578125" style="9" bestFit="1" customWidth="1"/>
    <col min="14855" max="14855" width="15.140625" style="9" customWidth="1"/>
    <col min="14856" max="14856" width="8.42578125" style="9" bestFit="1" customWidth="1"/>
    <col min="14857" max="15103" width="9.140625" style="9"/>
    <col min="15104" max="15104" width="3.5703125" style="9" bestFit="1" customWidth="1"/>
    <col min="15105" max="15105" width="50.140625" style="9" customWidth="1"/>
    <col min="15106" max="15106" width="11.5703125" style="9" bestFit="1" customWidth="1"/>
    <col min="15107" max="15107" width="7.42578125" style="9" bestFit="1" customWidth="1"/>
    <col min="15108" max="15108" width="11.42578125" style="9" bestFit="1" customWidth="1"/>
    <col min="15109" max="15109" width="15.140625" style="9" customWidth="1"/>
    <col min="15110" max="15110" width="14.42578125" style="9" bestFit="1" customWidth="1"/>
    <col min="15111" max="15111" width="15.140625" style="9" customWidth="1"/>
    <col min="15112" max="15112" width="8.42578125" style="9" bestFit="1" customWidth="1"/>
    <col min="15113" max="15359" width="9.140625" style="9"/>
    <col min="15360" max="15360" width="3.5703125" style="9" bestFit="1" customWidth="1"/>
    <col min="15361" max="15361" width="50.140625" style="9" customWidth="1"/>
    <col min="15362" max="15362" width="11.5703125" style="9" bestFit="1" customWidth="1"/>
    <col min="15363" max="15363" width="7.42578125" style="9" bestFit="1" customWidth="1"/>
    <col min="15364" max="15364" width="11.42578125" style="9" bestFit="1" customWidth="1"/>
    <col min="15365" max="15365" width="15.140625" style="9" customWidth="1"/>
    <col min="15366" max="15366" width="14.42578125" style="9" bestFit="1" customWidth="1"/>
    <col min="15367" max="15367" width="15.140625" style="9" customWidth="1"/>
    <col min="15368" max="15368" width="8.42578125" style="9" bestFit="1" customWidth="1"/>
    <col min="15369" max="15615" width="9.140625" style="9"/>
    <col min="15616" max="15616" width="3.5703125" style="9" bestFit="1" customWidth="1"/>
    <col min="15617" max="15617" width="50.140625" style="9" customWidth="1"/>
    <col min="15618" max="15618" width="11.5703125" style="9" bestFit="1" customWidth="1"/>
    <col min="15619" max="15619" width="7.42578125" style="9" bestFit="1" customWidth="1"/>
    <col min="15620" max="15620" width="11.42578125" style="9" bestFit="1" customWidth="1"/>
    <col min="15621" max="15621" width="15.140625" style="9" customWidth="1"/>
    <col min="15622" max="15622" width="14.42578125" style="9" bestFit="1" customWidth="1"/>
    <col min="15623" max="15623" width="15.140625" style="9" customWidth="1"/>
    <col min="15624" max="15624" width="8.42578125" style="9" bestFit="1" customWidth="1"/>
    <col min="15625" max="15871" width="9.140625" style="9"/>
    <col min="15872" max="15872" width="3.5703125" style="9" bestFit="1" customWidth="1"/>
    <col min="15873" max="15873" width="50.140625" style="9" customWidth="1"/>
    <col min="15874" max="15874" width="11.5703125" style="9" bestFit="1" customWidth="1"/>
    <col min="15875" max="15875" width="7.42578125" style="9" bestFit="1" customWidth="1"/>
    <col min="15876" max="15876" width="11.42578125" style="9" bestFit="1" customWidth="1"/>
    <col min="15877" max="15877" width="15.140625" style="9" customWidth="1"/>
    <col min="15878" max="15878" width="14.42578125" style="9" bestFit="1" customWidth="1"/>
    <col min="15879" max="15879" width="15.140625" style="9" customWidth="1"/>
    <col min="15880" max="15880" width="8.42578125" style="9" bestFit="1" customWidth="1"/>
    <col min="15881" max="16127" width="9.140625" style="9"/>
    <col min="16128" max="16128" width="3.5703125" style="9" bestFit="1" customWidth="1"/>
    <col min="16129" max="16129" width="50.140625" style="9" customWidth="1"/>
    <col min="16130" max="16130" width="11.5703125" style="9" bestFit="1" customWidth="1"/>
    <col min="16131" max="16131" width="7.42578125" style="9" bestFit="1" customWidth="1"/>
    <col min="16132" max="16132" width="11.42578125" style="9" bestFit="1" customWidth="1"/>
    <col min="16133" max="16133" width="15.140625" style="9" customWidth="1"/>
    <col min="16134" max="16134" width="14.42578125" style="9" bestFit="1" customWidth="1"/>
    <col min="16135" max="16135" width="15.140625" style="9" customWidth="1"/>
    <col min="16136" max="16136" width="8.42578125" style="9" bestFit="1" customWidth="1"/>
    <col min="16137" max="16384" width="9.140625" style="9"/>
  </cols>
  <sheetData>
    <row r="1" spans="1:22" ht="7.5" customHeight="1" thickBot="1">
      <c r="A1" s="6"/>
      <c r="B1" s="6"/>
      <c r="C1" s="6"/>
      <c r="D1" s="6"/>
      <c r="E1" s="6"/>
      <c r="F1" s="6"/>
      <c r="G1" s="6"/>
      <c r="H1" s="6"/>
      <c r="I1" s="6"/>
      <c r="J1" s="7"/>
      <c r="K1" s="8"/>
      <c r="L1" s="8"/>
      <c r="M1" s="8"/>
    </row>
    <row r="2" spans="1:22" ht="15" customHeight="1">
      <c r="A2" s="788" t="s">
        <v>948</v>
      </c>
      <c r="B2" s="789"/>
      <c r="C2" s="789"/>
      <c r="D2" s="789"/>
      <c r="E2" s="789"/>
      <c r="F2" s="789"/>
      <c r="G2" s="789"/>
      <c r="H2" s="789"/>
      <c r="I2" s="789"/>
      <c r="J2" s="789"/>
      <c r="K2" s="789"/>
      <c r="L2" s="789"/>
      <c r="M2" s="790"/>
    </row>
    <row r="3" spans="1:22" ht="14.25">
      <c r="A3" s="801" t="s">
        <v>949</v>
      </c>
      <c r="B3" s="802"/>
      <c r="C3" s="802"/>
      <c r="D3" s="802"/>
      <c r="E3" s="802"/>
      <c r="F3" s="802"/>
      <c r="G3" s="802"/>
      <c r="H3" s="802"/>
      <c r="I3" s="802"/>
      <c r="J3" s="802"/>
      <c r="K3" s="802"/>
      <c r="L3" s="802"/>
      <c r="M3" s="803"/>
    </row>
    <row r="4" spans="1:22" ht="14.25">
      <c r="A4" s="791" t="s">
        <v>1548</v>
      </c>
      <c r="B4" s="792"/>
      <c r="C4" s="792"/>
      <c r="D4" s="792"/>
      <c r="E4" s="792"/>
      <c r="F4" s="792"/>
      <c r="G4" s="792"/>
      <c r="H4" s="792"/>
      <c r="I4" s="792"/>
      <c r="J4" s="792"/>
      <c r="K4" s="792"/>
      <c r="L4" s="792"/>
      <c r="M4" s="793"/>
      <c r="N4" s="142"/>
      <c r="O4" s="142"/>
      <c r="P4" s="142"/>
      <c r="Q4" s="10"/>
      <c r="R4" s="10"/>
      <c r="S4" s="10"/>
      <c r="T4" s="10"/>
      <c r="U4" s="10"/>
      <c r="V4" s="10"/>
    </row>
    <row r="5" spans="1:22" ht="12" thickBot="1">
      <c r="A5" s="43" t="s">
        <v>1472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52"/>
      <c r="N5" s="142"/>
      <c r="O5" s="142"/>
      <c r="P5" s="142"/>
      <c r="Q5" s="10"/>
      <c r="R5" s="10"/>
      <c r="S5" s="10"/>
      <c r="T5" s="10"/>
      <c r="U5" s="10"/>
      <c r="V5" s="10"/>
    </row>
    <row r="6" spans="1:22" ht="9.75" customHeight="1">
      <c r="A6" s="794" t="s">
        <v>950</v>
      </c>
      <c r="B6" s="796" t="s">
        <v>951</v>
      </c>
      <c r="C6" s="798" t="s">
        <v>952</v>
      </c>
      <c r="D6" s="799"/>
      <c r="E6" s="799"/>
      <c r="F6" s="799"/>
      <c r="G6" s="799"/>
      <c r="H6" s="800"/>
      <c r="I6" s="798" t="s">
        <v>947</v>
      </c>
      <c r="J6" s="799"/>
      <c r="K6" s="800"/>
      <c r="L6" s="371" t="s">
        <v>953</v>
      </c>
      <c r="M6" s="53" t="s">
        <v>953</v>
      </c>
      <c r="N6" s="142"/>
      <c r="O6" s="142"/>
      <c r="P6" s="142"/>
      <c r="Q6" s="10"/>
      <c r="R6" s="10"/>
      <c r="S6" s="10"/>
      <c r="T6" s="10"/>
      <c r="U6" s="10"/>
      <c r="V6" s="10"/>
    </row>
    <row r="7" spans="1:22" ht="9.75" customHeight="1">
      <c r="A7" s="795"/>
      <c r="B7" s="797"/>
      <c r="C7" s="370" t="s">
        <v>1369</v>
      </c>
      <c r="D7" s="370" t="s">
        <v>954</v>
      </c>
      <c r="E7" s="402" t="s">
        <v>955</v>
      </c>
      <c r="F7" s="414" t="s">
        <v>1354</v>
      </c>
      <c r="G7" s="370" t="s">
        <v>1358</v>
      </c>
      <c r="H7" s="370" t="s">
        <v>956</v>
      </c>
      <c r="I7" s="370" t="s">
        <v>957</v>
      </c>
      <c r="J7" s="679" t="s">
        <v>945</v>
      </c>
      <c r="K7" s="370" t="s">
        <v>946</v>
      </c>
      <c r="L7" s="376" t="s">
        <v>1076</v>
      </c>
      <c r="M7" s="377" t="s">
        <v>1077</v>
      </c>
      <c r="N7" s="142"/>
      <c r="O7" s="142"/>
      <c r="P7" s="142"/>
      <c r="Q7" s="10"/>
      <c r="R7" s="10"/>
      <c r="S7" s="10"/>
      <c r="T7" s="10"/>
      <c r="U7" s="10"/>
      <c r="V7" s="10"/>
    </row>
    <row r="8" spans="1:22" ht="11.25" customHeight="1">
      <c r="A8" s="378">
        <v>1</v>
      </c>
      <c r="B8" s="379">
        <v>2</v>
      </c>
      <c r="C8" s="380">
        <v>3</v>
      </c>
      <c r="D8" s="380">
        <v>4</v>
      </c>
      <c r="E8" s="380"/>
      <c r="F8" s="380"/>
      <c r="G8" s="380"/>
      <c r="H8" s="380">
        <v>5</v>
      </c>
      <c r="I8" s="381">
        <v>6</v>
      </c>
      <c r="J8" s="381">
        <v>7</v>
      </c>
      <c r="K8" s="380">
        <v>8</v>
      </c>
      <c r="L8" s="382">
        <v>9</v>
      </c>
      <c r="M8" s="383">
        <v>10</v>
      </c>
      <c r="N8" s="142"/>
      <c r="O8" s="142"/>
      <c r="P8" s="142"/>
      <c r="Q8" s="10"/>
      <c r="R8" s="10"/>
      <c r="S8" s="10"/>
      <c r="T8" s="10"/>
      <c r="U8" s="10"/>
      <c r="V8" s="10"/>
    </row>
    <row r="9" spans="1:22">
      <c r="A9" s="11" t="s">
        <v>958</v>
      </c>
      <c r="B9" s="12" t="s">
        <v>959</v>
      </c>
      <c r="C9" s="12"/>
      <c r="D9" s="12"/>
      <c r="E9" s="12"/>
      <c r="F9" s="12"/>
      <c r="G9" s="12"/>
      <c r="H9" s="12"/>
      <c r="I9" s="13"/>
      <c r="J9" s="14"/>
      <c r="K9" s="47"/>
      <c r="L9" s="384"/>
      <c r="M9" s="15"/>
      <c r="N9" s="142"/>
      <c r="O9" s="142"/>
      <c r="P9" s="142"/>
      <c r="Q9" s="10"/>
      <c r="R9" s="10"/>
      <c r="S9" s="10"/>
      <c r="T9" s="10"/>
      <c r="U9" s="10"/>
      <c r="V9" s="10"/>
    </row>
    <row r="10" spans="1:22">
      <c r="A10" s="11" t="s">
        <v>960</v>
      </c>
      <c r="B10" s="16" t="s">
        <v>961</v>
      </c>
      <c r="C10" s="16"/>
      <c r="D10" s="16"/>
      <c r="E10" s="16"/>
      <c r="F10" s="16"/>
      <c r="G10" s="16"/>
      <c r="H10" s="16"/>
      <c r="I10" s="14"/>
      <c r="J10" s="14"/>
      <c r="K10" s="47"/>
      <c r="L10" s="14"/>
      <c r="M10" s="15"/>
      <c r="N10" s="142"/>
      <c r="O10" s="142"/>
      <c r="P10" s="142"/>
      <c r="Q10" s="10"/>
      <c r="R10" s="10"/>
      <c r="S10" s="10"/>
      <c r="T10" s="10"/>
      <c r="U10" s="10"/>
      <c r="V10" s="10"/>
    </row>
    <row r="11" spans="1:22">
      <c r="A11" s="17" t="s">
        <v>962</v>
      </c>
      <c r="B11" s="18" t="s">
        <v>1471</v>
      </c>
      <c r="C11" s="54">
        <v>0</v>
      </c>
      <c r="D11" s="54">
        <v>0</v>
      </c>
      <c r="E11" s="54">
        <v>0</v>
      </c>
      <c r="F11" s="54">
        <v>0</v>
      </c>
      <c r="G11" s="54">
        <v>0</v>
      </c>
      <c r="H11" s="54">
        <f>+SUM(D11:G11)</f>
        <v>0</v>
      </c>
      <c r="I11" s="54">
        <v>64265342281</v>
      </c>
      <c r="J11" s="54">
        <v>0</v>
      </c>
      <c r="K11" s="56">
        <f>+I11+J11</f>
        <v>64265342281</v>
      </c>
      <c r="L11" s="58" t="str">
        <f>IF(OR(K11=0,C11=0),"-",IF(OR(K11&lt;0,C11&lt;0),(K11/C11),IF(OR(K11&gt;0,C11&gt;0),(K11/C11))))</f>
        <v>-</v>
      </c>
      <c r="M11" s="59" t="str">
        <f>IF(OR(K11=0,H11=0),"-",IF(OR(K11&lt;0,H11&lt;0),(K11/H11),IF(OR(K11&gt;0,H11&gt;0),(K11/H11))))</f>
        <v>-</v>
      </c>
      <c r="N11" s="142">
        <v>43211210861</v>
      </c>
      <c r="O11" s="142">
        <f>J11+N11</f>
        <v>43211210861</v>
      </c>
      <c r="P11" s="142"/>
      <c r="Q11" s="10"/>
      <c r="R11" s="10"/>
      <c r="S11" s="10"/>
      <c r="T11" s="10"/>
      <c r="U11" s="10"/>
      <c r="V11" s="10"/>
    </row>
    <row r="12" spans="1:22">
      <c r="A12" s="17" t="s">
        <v>963</v>
      </c>
      <c r="B12" s="18" t="s">
        <v>964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f>+SUM(D12:G12)</f>
        <v>0</v>
      </c>
      <c r="I12" s="54">
        <v>0</v>
      </c>
      <c r="J12" s="54">
        <v>0</v>
      </c>
      <c r="K12" s="56">
        <f>+I12+J12</f>
        <v>0</v>
      </c>
      <c r="L12" s="58" t="str">
        <f>IF(OR(K12=0,C12=0),"-",IF(OR(K12&lt;0,C12&lt;0),(K12/C12),IF(OR(K12&gt;0,C12&gt;0),(K12/C12))))</f>
        <v>-</v>
      </c>
      <c r="M12" s="59" t="str">
        <f t="shared" ref="M12:M34" si="0">IF(OR(K12=0,H12=0),"-",IF(OR(K12&lt;0,H12&lt;0),(K12/H12),IF(OR(K12&gt;0,H12&gt;0),(K12/H12))))</f>
        <v>-</v>
      </c>
      <c r="N12" s="142"/>
      <c r="O12" s="142"/>
      <c r="P12" s="142"/>
      <c r="Q12" s="10"/>
      <c r="R12" s="10"/>
      <c r="S12" s="10"/>
      <c r="T12" s="10"/>
      <c r="U12" s="10"/>
      <c r="V12" s="10"/>
    </row>
    <row r="13" spans="1:22">
      <c r="A13" s="17" t="s">
        <v>965</v>
      </c>
      <c r="B13" s="18" t="s">
        <v>966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f>+SUM(D13:G13)</f>
        <v>0</v>
      </c>
      <c r="I13" s="54">
        <v>0</v>
      </c>
      <c r="J13" s="54">
        <v>0</v>
      </c>
      <c r="K13" s="56">
        <v>0</v>
      </c>
      <c r="L13" s="60" t="str">
        <f>IF(OR(K13=0,C13=0),"-",IF(OR(K13&lt;0,C13&lt;0),(K13/C13),IF(OR(K13&gt;0,C13&gt;0),(K13/C13))))</f>
        <v>-</v>
      </c>
      <c r="M13" s="59" t="str">
        <f t="shared" si="0"/>
        <v>-</v>
      </c>
      <c r="N13" s="142"/>
      <c r="O13" s="142"/>
      <c r="P13" s="142"/>
      <c r="Q13" s="10"/>
      <c r="R13" s="10"/>
      <c r="S13" s="10"/>
      <c r="T13" s="10"/>
      <c r="U13" s="10"/>
      <c r="V13" s="10"/>
    </row>
    <row r="14" spans="1:22">
      <c r="A14" s="17"/>
      <c r="B14" s="19" t="s">
        <v>967</v>
      </c>
      <c r="C14" s="385">
        <f t="shared" ref="C14:H14" si="1">SUM(C11:C13)</f>
        <v>0</v>
      </c>
      <c r="D14" s="385">
        <f t="shared" si="1"/>
        <v>0</v>
      </c>
      <c r="E14" s="385">
        <f t="shared" ref="E14:G14" si="2">SUM(E11:E13)</f>
        <v>0</v>
      </c>
      <c r="F14" s="385">
        <f t="shared" ref="F14" si="3">SUM(F11:F13)</f>
        <v>0</v>
      </c>
      <c r="G14" s="385">
        <f t="shared" si="2"/>
        <v>0</v>
      </c>
      <c r="H14" s="385">
        <f t="shared" si="1"/>
        <v>0</v>
      </c>
      <c r="I14" s="385">
        <f t="shared" ref="I14:J14" si="4">SUM(I11:I13)</f>
        <v>64265342281</v>
      </c>
      <c r="J14" s="385">
        <f t="shared" si="4"/>
        <v>0</v>
      </c>
      <c r="K14" s="385">
        <f>SUM(K11:K13)</f>
        <v>64265342281</v>
      </c>
      <c r="L14" s="77" t="str">
        <f>IF(OR(K14=0,C14=0),"-",IF(OR(K14&lt;0,C14&lt;0),(K14/C14),IF(OR(K14&gt;0,C14&gt;0),(K14/C14))))</f>
        <v>-</v>
      </c>
      <c r="M14" s="386" t="str">
        <f t="shared" si="0"/>
        <v>-</v>
      </c>
      <c r="N14" s="142"/>
      <c r="O14" s="142"/>
      <c r="P14" s="142"/>
      <c r="Q14" s="10"/>
      <c r="R14" s="10"/>
      <c r="S14" s="10"/>
      <c r="T14" s="10"/>
      <c r="U14" s="10"/>
      <c r="V14" s="10"/>
    </row>
    <row r="15" spans="1:22">
      <c r="A15" s="11" t="s">
        <v>968</v>
      </c>
      <c r="B15" s="16" t="s">
        <v>969</v>
      </c>
      <c r="C15" s="63"/>
      <c r="D15" s="63"/>
      <c r="E15" s="63"/>
      <c r="F15" s="63"/>
      <c r="G15" s="63"/>
      <c r="H15" s="63"/>
      <c r="I15" s="55"/>
      <c r="J15" s="54">
        <v>0</v>
      </c>
      <c r="K15" s="64"/>
      <c r="L15" s="387"/>
      <c r="M15" s="62"/>
      <c r="N15" s="142"/>
      <c r="O15" s="142"/>
      <c r="P15" s="142"/>
      <c r="Q15" s="10"/>
      <c r="R15" s="10"/>
      <c r="S15" s="10"/>
      <c r="T15" s="10"/>
      <c r="U15" s="10"/>
      <c r="V15" s="10"/>
    </row>
    <row r="16" spans="1:22">
      <c r="A16" s="17" t="s">
        <v>962</v>
      </c>
      <c r="B16" s="18" t="s">
        <v>970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  <c r="H16" s="54">
        <f>+SUM(D16:G16)</f>
        <v>0</v>
      </c>
      <c r="I16" s="54">
        <v>7186558103</v>
      </c>
      <c r="J16" s="54">
        <v>0</v>
      </c>
      <c r="K16" s="56">
        <f t="shared" ref="K16:K18" si="5">I16+J16</f>
        <v>7186558103</v>
      </c>
      <c r="L16" s="58"/>
      <c r="M16" s="59" t="str">
        <f t="shared" si="0"/>
        <v>-</v>
      </c>
      <c r="N16" s="142">
        <v>92053174583</v>
      </c>
      <c r="O16" s="142">
        <f>J16+J18+J38+N16</f>
        <v>92053174583</v>
      </c>
      <c r="P16" s="142"/>
      <c r="Q16" s="10"/>
      <c r="R16" s="10"/>
      <c r="S16" s="10"/>
      <c r="T16" s="10"/>
      <c r="U16" s="10"/>
      <c r="V16" s="10"/>
    </row>
    <row r="17" spans="1:22">
      <c r="A17" s="17" t="s">
        <v>963</v>
      </c>
      <c r="B17" s="18" t="s">
        <v>971</v>
      </c>
      <c r="C17" s="54">
        <v>0</v>
      </c>
      <c r="D17" s="54">
        <v>0</v>
      </c>
      <c r="E17" s="54">
        <v>0</v>
      </c>
      <c r="F17" s="54">
        <v>0</v>
      </c>
      <c r="G17" s="54">
        <v>0</v>
      </c>
      <c r="H17" s="54">
        <f>+SUM(D17:G17)</f>
        <v>0</v>
      </c>
      <c r="I17" s="54">
        <v>0</v>
      </c>
      <c r="J17" s="54">
        <v>0</v>
      </c>
      <c r="K17" s="56">
        <f t="shared" si="5"/>
        <v>0</v>
      </c>
      <c r="L17" s="58" t="str">
        <f t="shared" ref="L17:L56" si="6">IF(OR(K17=0,C17=0),"-",IF(OR(K17&lt;0,C17&lt;0),(K17/C17),IF(OR(K17&gt;0,C17&gt;0),(K17/C17))))</f>
        <v>-</v>
      </c>
      <c r="M17" s="59" t="str">
        <f t="shared" si="0"/>
        <v>-</v>
      </c>
      <c r="N17" s="142"/>
      <c r="O17" s="142"/>
      <c r="P17" s="142"/>
      <c r="Q17" s="10"/>
      <c r="R17" s="10"/>
      <c r="S17" s="10"/>
      <c r="T17" s="10"/>
      <c r="U17" s="10"/>
      <c r="V17" s="10"/>
    </row>
    <row r="18" spans="1:22">
      <c r="A18" s="17" t="s">
        <v>965</v>
      </c>
      <c r="B18" s="18" t="s">
        <v>972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f>+SUM(D18:G18)</f>
        <v>0</v>
      </c>
      <c r="I18" s="54">
        <v>91569647730</v>
      </c>
      <c r="J18" s="54">
        <v>0</v>
      </c>
      <c r="K18" s="56">
        <f t="shared" si="5"/>
        <v>91569647730</v>
      </c>
      <c r="L18" s="58" t="str">
        <f t="shared" si="6"/>
        <v>-</v>
      </c>
      <c r="M18" s="59" t="str">
        <f t="shared" si="0"/>
        <v>-</v>
      </c>
      <c r="N18" s="142"/>
      <c r="O18" s="142"/>
      <c r="P18" s="142"/>
      <c r="Q18" s="10"/>
      <c r="R18" s="10"/>
      <c r="S18" s="10"/>
      <c r="T18" s="10"/>
      <c r="U18" s="10"/>
      <c r="V18" s="10"/>
    </row>
    <row r="19" spans="1:22">
      <c r="A19" s="17" t="s">
        <v>973</v>
      </c>
      <c r="B19" s="18" t="s">
        <v>974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f>+SUM(D19:G19)</f>
        <v>0</v>
      </c>
      <c r="I19" s="54">
        <v>0</v>
      </c>
      <c r="J19" s="54">
        <v>0</v>
      </c>
      <c r="K19" s="56">
        <f>I19+J19</f>
        <v>0</v>
      </c>
      <c r="L19" s="60" t="str">
        <f t="shared" si="6"/>
        <v>-</v>
      </c>
      <c r="M19" s="59" t="str">
        <f t="shared" si="0"/>
        <v>-</v>
      </c>
      <c r="N19" s="142"/>
      <c r="O19" s="142"/>
      <c r="P19" s="142"/>
      <c r="Q19" s="10"/>
      <c r="R19" s="10"/>
      <c r="S19" s="10"/>
      <c r="T19" s="10"/>
      <c r="U19" s="10"/>
      <c r="V19" s="10"/>
    </row>
    <row r="20" spans="1:22">
      <c r="A20" s="17"/>
      <c r="B20" s="19" t="s">
        <v>975</v>
      </c>
      <c r="C20" s="385">
        <f t="shared" ref="C20:G20" si="7">SUM(C16:C19)</f>
        <v>0</v>
      </c>
      <c r="D20" s="385">
        <f t="shared" si="7"/>
        <v>0</v>
      </c>
      <c r="E20" s="385">
        <f t="shared" ref="E20:F20" si="8">SUM(E16:E19)</f>
        <v>0</v>
      </c>
      <c r="F20" s="385">
        <f t="shared" si="8"/>
        <v>0</v>
      </c>
      <c r="G20" s="385">
        <f t="shared" si="7"/>
        <v>0</v>
      </c>
      <c r="H20" s="385">
        <f>SUM(H16:H19)</f>
        <v>0</v>
      </c>
      <c r="I20" s="385">
        <f t="shared" ref="I20:J20" si="9">SUM(I16:I19)</f>
        <v>98756205833</v>
      </c>
      <c r="J20" s="385">
        <f t="shared" si="9"/>
        <v>0</v>
      </c>
      <c r="K20" s="385">
        <f>SUM(K16:K19)</f>
        <v>98756205833</v>
      </c>
      <c r="L20" s="77" t="str">
        <f t="shared" si="6"/>
        <v>-</v>
      </c>
      <c r="M20" s="386" t="str">
        <f t="shared" si="0"/>
        <v>-</v>
      </c>
      <c r="N20" s="142">
        <v>17840663639</v>
      </c>
      <c r="O20" s="142">
        <f>I20-N20</f>
        <v>80915542194</v>
      </c>
      <c r="P20" s="142"/>
      <c r="Q20" s="10"/>
      <c r="R20" s="10"/>
      <c r="S20" s="10"/>
      <c r="T20" s="10"/>
      <c r="U20" s="10"/>
      <c r="V20" s="10"/>
    </row>
    <row r="21" spans="1:22">
      <c r="A21" s="11" t="s">
        <v>976</v>
      </c>
      <c r="B21" s="20" t="s">
        <v>977</v>
      </c>
      <c r="C21" s="73">
        <f t="shared" ref="C21:I21" si="10">C14-C20</f>
        <v>0</v>
      </c>
      <c r="D21" s="73">
        <f t="shared" si="10"/>
        <v>0</v>
      </c>
      <c r="E21" s="73">
        <f>E14-E20</f>
        <v>0</v>
      </c>
      <c r="F21" s="73">
        <f>F14-F20</f>
        <v>0</v>
      </c>
      <c r="G21" s="73">
        <f>G14-G20</f>
        <v>0</v>
      </c>
      <c r="H21" s="73">
        <f t="shared" si="10"/>
        <v>0</v>
      </c>
      <c r="I21" s="73">
        <f t="shared" si="10"/>
        <v>-34490863552</v>
      </c>
      <c r="J21" s="73">
        <f>J14-J20</f>
        <v>0</v>
      </c>
      <c r="K21" s="74">
        <f t="shared" ref="K21" si="11">K14-K20</f>
        <v>-34490863552</v>
      </c>
      <c r="L21" s="387" t="str">
        <f t="shared" si="6"/>
        <v>-</v>
      </c>
      <c r="M21" s="59" t="str">
        <f t="shared" si="0"/>
        <v>-</v>
      </c>
      <c r="N21" s="142"/>
      <c r="O21" s="142"/>
      <c r="P21" s="142"/>
      <c r="Q21" s="10"/>
      <c r="R21" s="10"/>
      <c r="S21" s="10"/>
      <c r="T21" s="10"/>
      <c r="U21" s="10"/>
      <c r="V21" s="10"/>
    </row>
    <row r="22" spans="1:22">
      <c r="A22" s="11" t="s">
        <v>978</v>
      </c>
      <c r="B22" s="16" t="s">
        <v>979</v>
      </c>
      <c r="C22" s="63"/>
      <c r="D22" s="63"/>
      <c r="E22" s="63"/>
      <c r="F22" s="63"/>
      <c r="G22" s="63"/>
      <c r="H22" s="63"/>
      <c r="I22" s="55"/>
      <c r="J22" s="55"/>
      <c r="K22" s="64"/>
      <c r="L22" s="58" t="str">
        <f t="shared" si="6"/>
        <v>-</v>
      </c>
      <c r="M22" s="62"/>
      <c r="N22" s="142"/>
      <c r="O22" s="142"/>
      <c r="P22" s="142"/>
      <c r="Q22" s="10"/>
      <c r="R22" s="10"/>
      <c r="S22" s="10"/>
      <c r="T22" s="10"/>
      <c r="U22" s="10"/>
      <c r="V22" s="10"/>
    </row>
    <row r="23" spans="1:22">
      <c r="A23" s="17" t="s">
        <v>962</v>
      </c>
      <c r="B23" s="18" t="s">
        <v>980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f t="shared" ref="H23:H33" si="12">+SUM(D23:G23)</f>
        <v>0</v>
      </c>
      <c r="I23" s="54">
        <v>0</v>
      </c>
      <c r="J23" s="54">
        <v>0</v>
      </c>
      <c r="K23" s="56">
        <f t="shared" ref="K23:K33" si="13">I23+J23</f>
        <v>0</v>
      </c>
      <c r="L23" s="58" t="str">
        <f t="shared" si="6"/>
        <v>-</v>
      </c>
      <c r="M23" s="59" t="str">
        <f t="shared" si="0"/>
        <v>-</v>
      </c>
      <c r="N23" s="142"/>
      <c r="O23" s="142"/>
      <c r="P23" s="142"/>
      <c r="Q23" s="10"/>
      <c r="R23" s="10"/>
      <c r="S23" s="10"/>
      <c r="T23" s="10"/>
      <c r="U23" s="10"/>
      <c r="V23" s="10"/>
    </row>
    <row r="24" spans="1:22">
      <c r="A24" s="17" t="s">
        <v>963</v>
      </c>
      <c r="B24" s="18" t="s">
        <v>981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f t="shared" si="12"/>
        <v>0</v>
      </c>
      <c r="I24" s="54">
        <v>0</v>
      </c>
      <c r="J24" s="54">
        <v>0</v>
      </c>
      <c r="K24" s="56">
        <f t="shared" si="13"/>
        <v>0</v>
      </c>
      <c r="L24" s="58" t="str">
        <f t="shared" si="6"/>
        <v>-</v>
      </c>
      <c r="M24" s="59" t="str">
        <f t="shared" si="0"/>
        <v>-</v>
      </c>
      <c r="N24" s="142"/>
      <c r="O24" s="142"/>
      <c r="P24" s="142"/>
      <c r="Q24" s="10"/>
      <c r="R24" s="10"/>
      <c r="S24" s="10"/>
      <c r="T24" s="10"/>
      <c r="U24" s="10"/>
      <c r="V24" s="10"/>
    </row>
    <row r="25" spans="1:22">
      <c r="A25" s="17" t="s">
        <v>965</v>
      </c>
      <c r="B25" s="18" t="s">
        <v>982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f t="shared" si="12"/>
        <v>0</v>
      </c>
      <c r="I25" s="54">
        <v>0</v>
      </c>
      <c r="J25" s="54">
        <v>0</v>
      </c>
      <c r="K25" s="56">
        <f t="shared" si="13"/>
        <v>0</v>
      </c>
      <c r="L25" s="58" t="str">
        <f t="shared" si="6"/>
        <v>-</v>
      </c>
      <c r="M25" s="59" t="str">
        <f t="shared" si="0"/>
        <v>-</v>
      </c>
      <c r="N25" s="142"/>
      <c r="O25" s="142"/>
      <c r="P25" s="142"/>
      <c r="Q25" s="10"/>
      <c r="R25" s="10"/>
      <c r="S25" s="10"/>
      <c r="T25" s="10"/>
      <c r="U25" s="10"/>
      <c r="V25" s="10"/>
    </row>
    <row r="26" spans="1:22">
      <c r="A26" s="17" t="s">
        <v>973</v>
      </c>
      <c r="B26" s="18" t="s">
        <v>983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f t="shared" si="12"/>
        <v>0</v>
      </c>
      <c r="I26" s="54">
        <v>0</v>
      </c>
      <c r="J26" s="54">
        <v>0</v>
      </c>
      <c r="K26" s="56">
        <f t="shared" si="13"/>
        <v>0</v>
      </c>
      <c r="L26" s="58" t="str">
        <f t="shared" si="6"/>
        <v>-</v>
      </c>
      <c r="M26" s="59" t="str">
        <f t="shared" si="0"/>
        <v>-</v>
      </c>
      <c r="N26" s="142"/>
      <c r="O26" s="142"/>
      <c r="P26" s="142"/>
      <c r="Q26" s="10"/>
      <c r="R26" s="10"/>
      <c r="S26" s="10"/>
      <c r="T26" s="10"/>
      <c r="U26" s="10"/>
      <c r="V26" s="10"/>
    </row>
    <row r="27" spans="1:22">
      <c r="A27" s="17" t="s">
        <v>984</v>
      </c>
      <c r="B27" s="18" t="s">
        <v>985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f t="shared" si="12"/>
        <v>0</v>
      </c>
      <c r="I27" s="54">
        <v>0</v>
      </c>
      <c r="J27" s="54">
        <v>0</v>
      </c>
      <c r="K27" s="56">
        <f t="shared" si="13"/>
        <v>0</v>
      </c>
      <c r="L27" s="58" t="str">
        <f t="shared" si="6"/>
        <v>-</v>
      </c>
      <c r="M27" s="59" t="str">
        <f t="shared" si="0"/>
        <v>-</v>
      </c>
      <c r="N27" s="142"/>
      <c r="O27" s="142"/>
      <c r="P27" s="142"/>
      <c r="Q27" s="10"/>
      <c r="R27" s="10"/>
      <c r="S27" s="10"/>
      <c r="T27" s="10"/>
      <c r="U27" s="10"/>
      <c r="V27" s="10"/>
    </row>
    <row r="28" spans="1:22">
      <c r="A28" s="17" t="s">
        <v>986</v>
      </c>
      <c r="B28" s="18" t="s">
        <v>987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f t="shared" si="12"/>
        <v>0</v>
      </c>
      <c r="I28" s="54">
        <v>0</v>
      </c>
      <c r="J28" s="54">
        <v>0</v>
      </c>
      <c r="K28" s="56">
        <f t="shared" si="13"/>
        <v>0</v>
      </c>
      <c r="L28" s="58" t="str">
        <f t="shared" si="6"/>
        <v>-</v>
      </c>
      <c r="M28" s="59" t="str">
        <f t="shared" si="0"/>
        <v>-</v>
      </c>
      <c r="N28" s="142"/>
      <c r="O28" s="142"/>
      <c r="P28" s="142"/>
      <c r="Q28" s="10"/>
      <c r="R28" s="10"/>
      <c r="S28" s="10"/>
      <c r="T28" s="10"/>
      <c r="U28" s="10"/>
      <c r="V28" s="10"/>
    </row>
    <row r="29" spans="1:22">
      <c r="A29" s="17" t="s">
        <v>988</v>
      </c>
      <c r="B29" s="18" t="s">
        <v>989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f t="shared" si="12"/>
        <v>0</v>
      </c>
      <c r="I29" s="54">
        <v>0</v>
      </c>
      <c r="J29" s="54">
        <v>0</v>
      </c>
      <c r="K29" s="56">
        <f t="shared" si="13"/>
        <v>0</v>
      </c>
      <c r="L29" s="58" t="str">
        <f t="shared" si="6"/>
        <v>-</v>
      </c>
      <c r="M29" s="59" t="str">
        <f t="shared" si="0"/>
        <v>-</v>
      </c>
      <c r="N29" s="142"/>
      <c r="O29" s="142"/>
      <c r="P29" s="142"/>
      <c r="Q29" s="10"/>
      <c r="R29" s="10"/>
      <c r="S29" s="10"/>
      <c r="T29" s="10"/>
      <c r="U29" s="10"/>
      <c r="V29" s="10"/>
    </row>
    <row r="30" spans="1:22">
      <c r="A30" s="17" t="s">
        <v>990</v>
      </c>
      <c r="B30" s="18" t="s">
        <v>991</v>
      </c>
      <c r="C30" s="54">
        <v>0</v>
      </c>
      <c r="D30" s="54">
        <v>0</v>
      </c>
      <c r="E30" s="54">
        <v>0</v>
      </c>
      <c r="F30" s="54">
        <v>0</v>
      </c>
      <c r="G30" s="54">
        <v>0</v>
      </c>
      <c r="H30" s="54">
        <f t="shared" si="12"/>
        <v>0</v>
      </c>
      <c r="I30" s="54">
        <v>465073627</v>
      </c>
      <c r="J30" s="54">
        <f>28534512+91937469</f>
        <v>120471981</v>
      </c>
      <c r="K30" s="56">
        <f t="shared" si="13"/>
        <v>585545608</v>
      </c>
      <c r="L30" s="58" t="str">
        <f t="shared" si="6"/>
        <v>-</v>
      </c>
      <c r="M30" s="59" t="str">
        <f t="shared" si="0"/>
        <v>-</v>
      </c>
      <c r="N30" s="142">
        <v>273543513</v>
      </c>
      <c r="O30" s="142">
        <f>J30+N30</f>
        <v>394015494</v>
      </c>
      <c r="P30" s="142"/>
      <c r="Q30" s="10"/>
      <c r="R30" s="10"/>
      <c r="S30" s="10"/>
      <c r="T30" s="10"/>
      <c r="U30" s="10"/>
      <c r="V30" s="10"/>
    </row>
    <row r="31" spans="1:22">
      <c r="A31" s="17" t="s">
        <v>992</v>
      </c>
      <c r="B31" s="18" t="s">
        <v>993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f t="shared" si="12"/>
        <v>0</v>
      </c>
      <c r="I31" s="54">
        <v>0</v>
      </c>
      <c r="J31" s="54">
        <v>0</v>
      </c>
      <c r="K31" s="56">
        <f t="shared" si="13"/>
        <v>0</v>
      </c>
      <c r="L31" s="58" t="str">
        <f t="shared" si="6"/>
        <v>-</v>
      </c>
      <c r="M31" s="59" t="str">
        <f t="shared" si="0"/>
        <v>-</v>
      </c>
      <c r="N31" s="142"/>
      <c r="O31" s="142"/>
      <c r="P31" s="142"/>
      <c r="Q31" s="10"/>
      <c r="R31" s="10"/>
      <c r="S31" s="10"/>
      <c r="T31" s="10"/>
      <c r="U31" s="10"/>
      <c r="V31" s="10"/>
    </row>
    <row r="32" spans="1:22">
      <c r="A32" s="17" t="s">
        <v>994</v>
      </c>
      <c r="B32" s="18" t="s">
        <v>995</v>
      </c>
      <c r="C32" s="54">
        <v>0</v>
      </c>
      <c r="D32" s="54">
        <v>0</v>
      </c>
      <c r="E32" s="54">
        <v>0</v>
      </c>
      <c r="F32" s="54">
        <v>0</v>
      </c>
      <c r="G32" s="54">
        <v>0</v>
      </c>
      <c r="H32" s="54">
        <f t="shared" si="12"/>
        <v>0</v>
      </c>
      <c r="I32" s="54">
        <v>119895893452</v>
      </c>
      <c r="J32" s="54">
        <v>0</v>
      </c>
      <c r="K32" s="56">
        <f t="shared" si="13"/>
        <v>119895893452</v>
      </c>
      <c r="L32" s="58" t="str">
        <f t="shared" si="6"/>
        <v>-</v>
      </c>
      <c r="M32" s="59" t="str">
        <f t="shared" si="0"/>
        <v>-</v>
      </c>
      <c r="N32" s="142"/>
      <c r="O32" s="142">
        <f>I32-N32</f>
        <v>119895893452</v>
      </c>
      <c r="P32" s="142"/>
      <c r="Q32" s="10"/>
      <c r="R32" s="10"/>
      <c r="S32" s="10"/>
      <c r="T32" s="10"/>
      <c r="U32" s="10"/>
      <c r="V32" s="10"/>
    </row>
    <row r="33" spans="1:22">
      <c r="A33" s="17" t="s">
        <v>996</v>
      </c>
      <c r="B33" s="18" t="s">
        <v>1521</v>
      </c>
      <c r="C33" s="54">
        <v>0</v>
      </c>
      <c r="D33" s="54">
        <v>0</v>
      </c>
      <c r="E33" s="54">
        <v>0</v>
      </c>
      <c r="F33" s="54">
        <v>0</v>
      </c>
      <c r="G33" s="54">
        <v>0</v>
      </c>
      <c r="H33" s="54">
        <f t="shared" si="12"/>
        <v>0</v>
      </c>
      <c r="I33" s="54">
        <v>0</v>
      </c>
      <c r="J33" s="54"/>
      <c r="K33" s="56">
        <f t="shared" si="13"/>
        <v>0</v>
      </c>
      <c r="L33" s="60" t="str">
        <f t="shared" si="6"/>
        <v>-</v>
      </c>
      <c r="M33" s="59" t="str">
        <f t="shared" si="0"/>
        <v>-</v>
      </c>
      <c r="N33" s="142"/>
      <c r="O33" s="142"/>
      <c r="P33" s="142"/>
      <c r="Q33" s="10"/>
      <c r="R33" s="10"/>
      <c r="S33" s="10"/>
      <c r="T33" s="10"/>
      <c r="U33" s="10"/>
      <c r="V33" s="10"/>
    </row>
    <row r="34" spans="1:22">
      <c r="A34" s="17"/>
      <c r="B34" s="19" t="s">
        <v>997</v>
      </c>
      <c r="C34" s="385">
        <f t="shared" ref="C34:D34" si="14">SUM(C23:C33)</f>
        <v>0</v>
      </c>
      <c r="D34" s="385">
        <f t="shared" si="14"/>
        <v>0</v>
      </c>
      <c r="E34" s="385">
        <f t="shared" ref="E34:F34" si="15">SUM(E23:E33)</f>
        <v>0</v>
      </c>
      <c r="F34" s="385">
        <f t="shared" si="15"/>
        <v>0</v>
      </c>
      <c r="G34" s="385">
        <f t="shared" ref="G34:K34" si="16">SUM(G23:G33)</f>
        <v>0</v>
      </c>
      <c r="H34" s="385">
        <f t="shared" si="16"/>
        <v>0</v>
      </c>
      <c r="I34" s="385">
        <f t="shared" si="16"/>
        <v>120360967079</v>
      </c>
      <c r="J34" s="385">
        <f t="shared" si="16"/>
        <v>120471981</v>
      </c>
      <c r="K34" s="385">
        <f t="shared" si="16"/>
        <v>120481439060</v>
      </c>
      <c r="L34" s="77" t="str">
        <f t="shared" si="6"/>
        <v>-</v>
      </c>
      <c r="M34" s="386" t="str">
        <f t="shared" si="0"/>
        <v>-</v>
      </c>
      <c r="N34" s="142"/>
      <c r="O34" s="142"/>
      <c r="P34" s="142"/>
      <c r="Q34" s="10"/>
      <c r="R34" s="10"/>
      <c r="S34" s="10"/>
      <c r="T34" s="10"/>
      <c r="U34" s="10"/>
      <c r="V34" s="10"/>
    </row>
    <row r="35" spans="1:22">
      <c r="A35" s="11" t="s">
        <v>998</v>
      </c>
      <c r="B35" s="16" t="s">
        <v>999</v>
      </c>
      <c r="C35" s="63"/>
      <c r="D35" s="63"/>
      <c r="E35" s="63"/>
      <c r="F35" s="63"/>
      <c r="G35" s="63"/>
      <c r="H35" s="63"/>
      <c r="I35" s="55"/>
      <c r="J35" s="55"/>
      <c r="K35" s="64"/>
      <c r="L35" s="387" t="str">
        <f t="shared" si="6"/>
        <v>-</v>
      </c>
      <c r="M35" s="76"/>
      <c r="N35" s="142"/>
      <c r="O35" s="142"/>
      <c r="P35" s="142"/>
      <c r="Q35" s="10"/>
      <c r="R35" s="10"/>
      <c r="S35" s="10"/>
      <c r="T35" s="10"/>
      <c r="U35" s="10"/>
      <c r="V35" s="10"/>
    </row>
    <row r="36" spans="1:22">
      <c r="A36" s="17" t="s">
        <v>962</v>
      </c>
      <c r="B36" s="18" t="s">
        <v>1000</v>
      </c>
      <c r="C36" s="55">
        <v>0</v>
      </c>
      <c r="D36" s="55">
        <v>0</v>
      </c>
      <c r="E36" s="55">
        <v>0</v>
      </c>
      <c r="F36" s="55">
        <v>0</v>
      </c>
      <c r="G36" s="55">
        <v>0</v>
      </c>
      <c r="H36" s="54">
        <f t="shared" ref="H36:H53" si="17">+SUM(D36:G36)</f>
        <v>0</v>
      </c>
      <c r="I36" s="55">
        <v>0</v>
      </c>
      <c r="J36" s="54">
        <v>0</v>
      </c>
      <c r="K36" s="56">
        <f t="shared" ref="K36:K53" si="18">I36+J36</f>
        <v>0</v>
      </c>
      <c r="L36" s="58" t="str">
        <f t="shared" si="6"/>
        <v>-</v>
      </c>
      <c r="M36" s="59" t="str">
        <f t="shared" ref="M36:M56" si="19">IF(OR(K36=0,H36=0),"-",IF(OR(K36&lt;0,H36&lt;0),(K36/H36),IF(OR(K36&gt;0,H36&gt;0),(K36/H36))))</f>
        <v>-</v>
      </c>
      <c r="N36" s="142"/>
      <c r="O36" s="142"/>
      <c r="P36" s="142"/>
      <c r="Q36" s="10"/>
      <c r="R36" s="10"/>
      <c r="S36" s="10"/>
      <c r="T36" s="10"/>
      <c r="U36" s="10"/>
      <c r="V36" s="10"/>
    </row>
    <row r="37" spans="1:22">
      <c r="A37" s="17" t="s">
        <v>963</v>
      </c>
      <c r="B37" s="18" t="s">
        <v>1001</v>
      </c>
      <c r="C37" s="55">
        <v>0</v>
      </c>
      <c r="D37" s="55">
        <v>0</v>
      </c>
      <c r="E37" s="54">
        <v>0</v>
      </c>
      <c r="F37" s="54">
        <v>0</v>
      </c>
      <c r="G37" s="54">
        <v>0</v>
      </c>
      <c r="H37" s="54">
        <f t="shared" si="17"/>
        <v>0</v>
      </c>
      <c r="I37" s="54">
        <v>0</v>
      </c>
      <c r="J37" s="54">
        <v>0</v>
      </c>
      <c r="K37" s="56">
        <f t="shared" si="18"/>
        <v>0</v>
      </c>
      <c r="L37" s="58" t="str">
        <f t="shared" si="6"/>
        <v>-</v>
      </c>
      <c r="M37" s="59" t="str">
        <f t="shared" si="19"/>
        <v>-</v>
      </c>
      <c r="N37" s="142"/>
      <c r="O37" s="142"/>
      <c r="P37" s="142"/>
      <c r="Q37" s="10"/>
      <c r="R37" s="10"/>
      <c r="S37" s="10"/>
      <c r="T37" s="10"/>
      <c r="U37" s="10"/>
      <c r="V37" s="10"/>
    </row>
    <row r="38" spans="1:22">
      <c r="A38" s="17" t="s">
        <v>965</v>
      </c>
      <c r="B38" s="18" t="s">
        <v>1002</v>
      </c>
      <c r="C38" s="54">
        <v>0</v>
      </c>
      <c r="D38" s="54">
        <v>0</v>
      </c>
      <c r="E38" s="54">
        <v>0</v>
      </c>
      <c r="F38" s="54">
        <v>0</v>
      </c>
      <c r="G38" s="54">
        <v>0</v>
      </c>
      <c r="H38" s="54">
        <f t="shared" si="17"/>
        <v>0</v>
      </c>
      <c r="I38" s="54">
        <v>1527263400</v>
      </c>
      <c r="J38" s="54">
        <v>0</v>
      </c>
      <c r="K38" s="56">
        <f t="shared" si="18"/>
        <v>1527263400</v>
      </c>
      <c r="L38" s="58" t="str">
        <f t="shared" si="6"/>
        <v>-</v>
      </c>
      <c r="M38" s="59" t="str">
        <f t="shared" si="19"/>
        <v>-</v>
      </c>
      <c r="N38" s="142"/>
      <c r="O38" s="142"/>
      <c r="P38" s="142"/>
      <c r="Q38" s="10"/>
      <c r="R38" s="10"/>
      <c r="S38" s="10"/>
      <c r="T38" s="10"/>
      <c r="U38" s="10"/>
      <c r="V38" s="10"/>
    </row>
    <row r="39" spans="1:22">
      <c r="A39" s="17" t="s">
        <v>973</v>
      </c>
      <c r="B39" s="18" t="s">
        <v>1003</v>
      </c>
      <c r="C39" s="54">
        <v>0</v>
      </c>
      <c r="D39" s="54">
        <v>0</v>
      </c>
      <c r="E39" s="54">
        <v>0</v>
      </c>
      <c r="F39" s="54">
        <v>0</v>
      </c>
      <c r="G39" s="54">
        <v>0</v>
      </c>
      <c r="H39" s="54">
        <f t="shared" si="17"/>
        <v>0</v>
      </c>
      <c r="I39" s="54">
        <v>940307382</v>
      </c>
      <c r="J39" s="54">
        <v>0</v>
      </c>
      <c r="K39" s="56">
        <f t="shared" si="18"/>
        <v>940307382</v>
      </c>
      <c r="L39" s="77" t="str">
        <f t="shared" si="6"/>
        <v>-</v>
      </c>
      <c r="M39" s="78" t="str">
        <f t="shared" si="19"/>
        <v>-</v>
      </c>
      <c r="N39" s="142"/>
      <c r="O39" s="142"/>
      <c r="P39" s="142"/>
      <c r="Q39" s="10"/>
      <c r="R39" s="10"/>
      <c r="S39" s="10"/>
      <c r="T39" s="10"/>
      <c r="U39" s="10"/>
      <c r="V39" s="10"/>
    </row>
    <row r="40" spans="1:22">
      <c r="A40" s="17" t="s">
        <v>984</v>
      </c>
      <c r="B40" s="18" t="s">
        <v>1004</v>
      </c>
      <c r="C40" s="54">
        <v>0</v>
      </c>
      <c r="D40" s="54">
        <v>0</v>
      </c>
      <c r="E40" s="54">
        <v>0</v>
      </c>
      <c r="F40" s="54">
        <v>0</v>
      </c>
      <c r="G40" s="54">
        <v>0</v>
      </c>
      <c r="H40" s="54">
        <f t="shared" si="17"/>
        <v>0</v>
      </c>
      <c r="I40" s="54">
        <v>0</v>
      </c>
      <c r="J40" s="54">
        <v>0</v>
      </c>
      <c r="K40" s="56">
        <f t="shared" si="18"/>
        <v>0</v>
      </c>
      <c r="L40" s="77" t="str">
        <f t="shared" si="6"/>
        <v>-</v>
      </c>
      <c r="M40" s="78" t="str">
        <f t="shared" si="19"/>
        <v>-</v>
      </c>
      <c r="N40" s="142"/>
      <c r="O40" s="142"/>
      <c r="P40" s="142"/>
      <c r="Q40" s="10"/>
      <c r="R40" s="10"/>
      <c r="S40" s="10"/>
      <c r="T40" s="10"/>
      <c r="U40" s="10"/>
      <c r="V40" s="10"/>
    </row>
    <row r="41" spans="1:22">
      <c r="A41" s="17" t="s">
        <v>986</v>
      </c>
      <c r="B41" s="18" t="s">
        <v>1005</v>
      </c>
      <c r="C41" s="55">
        <v>0</v>
      </c>
      <c r="D41" s="55">
        <v>0</v>
      </c>
      <c r="E41" s="54">
        <v>0</v>
      </c>
      <c r="F41" s="54">
        <v>0</v>
      </c>
      <c r="G41" s="54">
        <v>0</v>
      </c>
      <c r="H41" s="54">
        <f t="shared" si="17"/>
        <v>0</v>
      </c>
      <c r="I41" s="54">
        <v>0</v>
      </c>
      <c r="J41" s="54">
        <v>0</v>
      </c>
      <c r="K41" s="56">
        <f t="shared" si="18"/>
        <v>0</v>
      </c>
      <c r="L41" s="77" t="str">
        <f t="shared" si="6"/>
        <v>-</v>
      </c>
      <c r="M41" s="78" t="str">
        <f t="shared" si="19"/>
        <v>-</v>
      </c>
      <c r="N41" s="142"/>
      <c r="O41" s="142"/>
      <c r="P41" s="142"/>
      <c r="Q41" s="10"/>
      <c r="R41" s="10"/>
      <c r="S41" s="10"/>
      <c r="T41" s="10"/>
      <c r="U41" s="10"/>
      <c r="V41" s="10"/>
    </row>
    <row r="42" spans="1:22">
      <c r="A42" s="17" t="s">
        <v>988</v>
      </c>
      <c r="B42" s="18" t="s">
        <v>1006</v>
      </c>
      <c r="C42" s="55">
        <v>0</v>
      </c>
      <c r="D42" s="55">
        <v>0</v>
      </c>
      <c r="E42" s="54">
        <v>0</v>
      </c>
      <c r="F42" s="54">
        <v>0</v>
      </c>
      <c r="G42" s="54">
        <v>0</v>
      </c>
      <c r="H42" s="54">
        <f t="shared" si="17"/>
        <v>0</v>
      </c>
      <c r="I42" s="54">
        <v>0</v>
      </c>
      <c r="J42" s="54">
        <v>0</v>
      </c>
      <c r="K42" s="56">
        <f t="shared" si="18"/>
        <v>0</v>
      </c>
      <c r="L42" s="77" t="str">
        <f t="shared" si="6"/>
        <v>-</v>
      </c>
      <c r="M42" s="78" t="str">
        <f t="shared" si="19"/>
        <v>-</v>
      </c>
      <c r="N42" s="142"/>
      <c r="O42" s="142"/>
      <c r="P42" s="142"/>
      <c r="Q42" s="10"/>
      <c r="R42" s="10"/>
      <c r="S42" s="10"/>
      <c r="T42" s="10"/>
      <c r="U42" s="10"/>
      <c r="V42" s="10"/>
    </row>
    <row r="43" spans="1:22">
      <c r="A43" s="17" t="s">
        <v>990</v>
      </c>
      <c r="B43" s="18" t="s">
        <v>1007</v>
      </c>
      <c r="C43" s="55">
        <v>0</v>
      </c>
      <c r="D43" s="55">
        <v>0</v>
      </c>
      <c r="E43" s="54">
        <v>0</v>
      </c>
      <c r="F43" s="54">
        <v>0</v>
      </c>
      <c r="G43" s="54">
        <v>0</v>
      </c>
      <c r="H43" s="54">
        <f t="shared" si="17"/>
        <v>0</v>
      </c>
      <c r="I43" s="54">
        <v>0</v>
      </c>
      <c r="J43" s="54">
        <v>0</v>
      </c>
      <c r="K43" s="56">
        <f t="shared" si="18"/>
        <v>0</v>
      </c>
      <c r="L43" s="77" t="str">
        <f t="shared" si="6"/>
        <v>-</v>
      </c>
      <c r="M43" s="78" t="str">
        <f t="shared" si="19"/>
        <v>-</v>
      </c>
      <c r="N43" s="142"/>
      <c r="O43" s="142"/>
      <c r="P43" s="142"/>
      <c r="Q43" s="10"/>
      <c r="R43" s="10"/>
      <c r="S43" s="10"/>
      <c r="T43" s="10"/>
      <c r="U43" s="10"/>
      <c r="V43" s="10"/>
    </row>
    <row r="44" spans="1:22">
      <c r="A44" s="17" t="s">
        <v>992</v>
      </c>
      <c r="B44" s="18" t="s">
        <v>1008</v>
      </c>
      <c r="C44" s="55">
        <v>0</v>
      </c>
      <c r="D44" s="54">
        <v>0</v>
      </c>
      <c r="E44" s="54">
        <v>0</v>
      </c>
      <c r="F44" s="54">
        <v>0</v>
      </c>
      <c r="G44" s="54">
        <v>0</v>
      </c>
      <c r="H44" s="54">
        <f t="shared" si="17"/>
        <v>0</v>
      </c>
      <c r="I44" s="54">
        <v>0</v>
      </c>
      <c r="J44" s="54">
        <v>0</v>
      </c>
      <c r="K44" s="56">
        <f t="shared" si="18"/>
        <v>0</v>
      </c>
      <c r="L44" s="77" t="str">
        <f t="shared" si="6"/>
        <v>-</v>
      </c>
      <c r="M44" s="78" t="str">
        <f t="shared" si="19"/>
        <v>-</v>
      </c>
      <c r="N44" s="142"/>
      <c r="O44" s="142"/>
      <c r="P44" s="142"/>
      <c r="Q44" s="10"/>
      <c r="R44" s="10"/>
      <c r="S44" s="10"/>
      <c r="T44" s="10"/>
      <c r="U44" s="10"/>
      <c r="V44" s="10"/>
    </row>
    <row r="45" spans="1:22">
      <c r="A45" s="17" t="s">
        <v>994</v>
      </c>
      <c r="B45" s="18" t="s">
        <v>989</v>
      </c>
      <c r="C45" s="55">
        <v>0</v>
      </c>
      <c r="D45" s="54">
        <v>0</v>
      </c>
      <c r="E45" s="54">
        <v>0</v>
      </c>
      <c r="F45" s="54">
        <v>0</v>
      </c>
      <c r="G45" s="54">
        <v>0</v>
      </c>
      <c r="H45" s="54">
        <f t="shared" si="17"/>
        <v>0</v>
      </c>
      <c r="I45" s="54">
        <v>0</v>
      </c>
      <c r="J45" s="54">
        <v>0</v>
      </c>
      <c r="K45" s="56">
        <f t="shared" si="18"/>
        <v>0</v>
      </c>
      <c r="L45" s="77" t="str">
        <f t="shared" si="6"/>
        <v>-</v>
      </c>
      <c r="M45" s="78" t="str">
        <f t="shared" si="19"/>
        <v>-</v>
      </c>
      <c r="N45" s="142"/>
      <c r="O45" s="142"/>
      <c r="P45" s="142"/>
      <c r="Q45" s="10"/>
      <c r="R45" s="10"/>
      <c r="S45" s="10"/>
      <c r="T45" s="10"/>
      <c r="U45" s="10"/>
      <c r="V45" s="10"/>
    </row>
    <row r="46" spans="1:22">
      <c r="A46" s="17" t="s">
        <v>996</v>
      </c>
      <c r="B46" s="18" t="s">
        <v>1009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f t="shared" si="17"/>
        <v>0</v>
      </c>
      <c r="I46" s="54">
        <v>154981390</v>
      </c>
      <c r="J46" s="54">
        <v>0</v>
      </c>
      <c r="K46" s="56">
        <f t="shared" si="18"/>
        <v>154981390</v>
      </c>
      <c r="L46" s="77" t="str">
        <f t="shared" si="6"/>
        <v>-</v>
      </c>
      <c r="M46" s="78" t="str">
        <f t="shared" si="19"/>
        <v>-</v>
      </c>
      <c r="N46" s="142">
        <v>432099654</v>
      </c>
      <c r="O46" s="142">
        <f>J46+N46</f>
        <v>432099654</v>
      </c>
      <c r="P46" s="142"/>
      <c r="Q46" s="10"/>
      <c r="R46" s="10"/>
      <c r="S46" s="10"/>
      <c r="T46" s="10"/>
      <c r="U46" s="10"/>
      <c r="V46" s="10"/>
    </row>
    <row r="47" spans="1:22">
      <c r="A47" s="17" t="s">
        <v>1010</v>
      </c>
      <c r="B47" s="18" t="s">
        <v>1011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f t="shared" si="17"/>
        <v>0</v>
      </c>
      <c r="I47" s="54">
        <v>0</v>
      </c>
      <c r="J47" s="54">
        <v>0</v>
      </c>
      <c r="K47" s="56">
        <f t="shared" si="18"/>
        <v>0</v>
      </c>
      <c r="L47" s="77" t="str">
        <f t="shared" si="6"/>
        <v>-</v>
      </c>
      <c r="M47" s="78" t="str">
        <f t="shared" si="19"/>
        <v>-</v>
      </c>
      <c r="N47" s="142"/>
      <c r="O47" s="142"/>
      <c r="P47" s="142"/>
      <c r="Q47" s="10"/>
      <c r="R47" s="10"/>
      <c r="S47" s="10"/>
      <c r="T47" s="10"/>
      <c r="U47" s="10"/>
      <c r="V47" s="10"/>
    </row>
    <row r="48" spans="1:22">
      <c r="A48" s="17" t="s">
        <v>1012</v>
      </c>
      <c r="B48" s="18" t="s">
        <v>1013</v>
      </c>
      <c r="C48" s="54">
        <v>0</v>
      </c>
      <c r="D48" s="54">
        <v>0</v>
      </c>
      <c r="E48" s="54">
        <v>0</v>
      </c>
      <c r="F48" s="54">
        <v>0</v>
      </c>
      <c r="G48" s="54">
        <v>0</v>
      </c>
      <c r="H48" s="54">
        <f t="shared" si="17"/>
        <v>0</v>
      </c>
      <c r="I48" s="54">
        <v>0</v>
      </c>
      <c r="J48" s="54">
        <v>0</v>
      </c>
      <c r="K48" s="56">
        <f t="shared" si="18"/>
        <v>0</v>
      </c>
      <c r="L48" s="77" t="str">
        <f t="shared" si="6"/>
        <v>-</v>
      </c>
      <c r="M48" s="78" t="str">
        <f t="shared" si="19"/>
        <v>-</v>
      </c>
      <c r="N48" s="142"/>
      <c r="O48" s="142"/>
      <c r="P48" s="142"/>
      <c r="Q48" s="10"/>
      <c r="R48" s="10"/>
      <c r="S48" s="10"/>
      <c r="T48" s="10"/>
      <c r="U48" s="10"/>
      <c r="V48" s="10"/>
    </row>
    <row r="49" spans="1:22">
      <c r="A49" s="17" t="s">
        <v>1014</v>
      </c>
      <c r="B49" s="18" t="s">
        <v>1015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f t="shared" si="17"/>
        <v>0</v>
      </c>
      <c r="I49" s="54">
        <v>90465488248</v>
      </c>
      <c r="J49" s="54">
        <v>0</v>
      </c>
      <c r="K49" s="56">
        <f t="shared" si="18"/>
        <v>90465488248</v>
      </c>
      <c r="L49" s="77" t="str">
        <f t="shared" si="6"/>
        <v>-</v>
      </c>
      <c r="M49" s="78" t="str">
        <f t="shared" si="19"/>
        <v>-</v>
      </c>
      <c r="N49" s="142">
        <v>228784298</v>
      </c>
      <c r="O49" s="142">
        <v>1072990272</v>
      </c>
      <c r="P49" s="142">
        <f>N49+O49</f>
        <v>1301774570</v>
      </c>
      <c r="Q49" s="10"/>
      <c r="R49" s="10"/>
      <c r="S49" s="10"/>
      <c r="T49" s="10"/>
      <c r="U49" s="10"/>
      <c r="V49" s="10"/>
    </row>
    <row r="50" spans="1:22">
      <c r="A50" s="17" t="s">
        <v>1016</v>
      </c>
      <c r="B50" s="18" t="s">
        <v>1017</v>
      </c>
      <c r="C50" s="54">
        <v>0</v>
      </c>
      <c r="D50" s="54">
        <v>0</v>
      </c>
      <c r="E50" s="54">
        <v>0</v>
      </c>
      <c r="F50" s="54">
        <v>0</v>
      </c>
      <c r="G50" s="54">
        <v>0</v>
      </c>
      <c r="H50" s="54">
        <f t="shared" si="17"/>
        <v>0</v>
      </c>
      <c r="I50" s="54">
        <v>0</v>
      </c>
      <c r="J50" s="54">
        <v>0</v>
      </c>
      <c r="K50" s="56">
        <f t="shared" si="18"/>
        <v>0</v>
      </c>
      <c r="L50" s="77" t="str">
        <f t="shared" si="6"/>
        <v>-</v>
      </c>
      <c r="M50" s="78" t="str">
        <f t="shared" si="19"/>
        <v>-</v>
      </c>
      <c r="N50" s="142"/>
      <c r="O50" s="142">
        <v>88860935102</v>
      </c>
      <c r="P50" s="142"/>
      <c r="Q50" s="10"/>
      <c r="R50" s="10"/>
      <c r="S50" s="10"/>
      <c r="T50" s="10"/>
      <c r="U50" s="10"/>
      <c r="V50" s="10"/>
    </row>
    <row r="51" spans="1:22">
      <c r="A51" s="17" t="s">
        <v>1018</v>
      </c>
      <c r="B51" s="18" t="s">
        <v>1019</v>
      </c>
      <c r="C51" s="55">
        <v>0</v>
      </c>
      <c r="D51" s="54">
        <v>0</v>
      </c>
      <c r="E51" s="54">
        <v>0</v>
      </c>
      <c r="F51" s="54">
        <v>0</v>
      </c>
      <c r="G51" s="54">
        <v>0</v>
      </c>
      <c r="H51" s="54">
        <f t="shared" si="17"/>
        <v>0</v>
      </c>
      <c r="I51" s="54">
        <v>0</v>
      </c>
      <c r="J51" s="54">
        <v>0</v>
      </c>
      <c r="K51" s="56">
        <f t="shared" si="18"/>
        <v>0</v>
      </c>
      <c r="L51" s="77" t="str">
        <f t="shared" si="6"/>
        <v>-</v>
      </c>
      <c r="M51" s="78" t="str">
        <f t="shared" si="19"/>
        <v>-</v>
      </c>
      <c r="N51" s="142"/>
      <c r="O51" s="142"/>
      <c r="P51" s="142"/>
      <c r="Q51" s="10"/>
      <c r="R51" s="10"/>
      <c r="S51" s="10"/>
      <c r="T51" s="10"/>
      <c r="U51" s="10"/>
      <c r="V51" s="10"/>
    </row>
    <row r="52" spans="1:22">
      <c r="A52" s="17" t="s">
        <v>1020</v>
      </c>
      <c r="B52" s="18" t="s">
        <v>1021</v>
      </c>
      <c r="C52" s="55">
        <v>0</v>
      </c>
      <c r="D52" s="54">
        <v>0</v>
      </c>
      <c r="E52" s="54">
        <v>0</v>
      </c>
      <c r="F52" s="54">
        <v>0</v>
      </c>
      <c r="G52" s="54">
        <v>0</v>
      </c>
      <c r="H52" s="54">
        <f t="shared" si="17"/>
        <v>0</v>
      </c>
      <c r="I52" s="54">
        <v>0</v>
      </c>
      <c r="J52" s="54">
        <v>0</v>
      </c>
      <c r="K52" s="56">
        <f t="shared" si="18"/>
        <v>0</v>
      </c>
      <c r="L52" s="77" t="str">
        <f t="shared" si="6"/>
        <v>-</v>
      </c>
      <c r="M52" s="78" t="str">
        <f t="shared" si="19"/>
        <v>-</v>
      </c>
      <c r="N52" s="142"/>
      <c r="O52" s="142"/>
      <c r="P52" s="142"/>
      <c r="Q52" s="10"/>
      <c r="R52" s="10"/>
      <c r="S52" s="10"/>
      <c r="T52" s="10"/>
      <c r="U52" s="10"/>
      <c r="V52" s="10"/>
    </row>
    <row r="53" spans="1:22">
      <c r="A53" s="17" t="s">
        <v>1022</v>
      </c>
      <c r="B53" s="18" t="s">
        <v>1023</v>
      </c>
      <c r="C53" s="55">
        <v>0</v>
      </c>
      <c r="D53" s="54">
        <v>0</v>
      </c>
      <c r="E53" s="54">
        <v>0</v>
      </c>
      <c r="F53" s="54">
        <v>0</v>
      </c>
      <c r="G53" s="54">
        <v>0</v>
      </c>
      <c r="H53" s="54">
        <f t="shared" si="17"/>
        <v>0</v>
      </c>
      <c r="I53" s="54">
        <v>0</v>
      </c>
      <c r="J53" s="54">
        <v>0</v>
      </c>
      <c r="K53" s="56">
        <f t="shared" si="18"/>
        <v>0</v>
      </c>
      <c r="L53" s="79" t="str">
        <f t="shared" si="6"/>
        <v>-</v>
      </c>
      <c r="M53" s="78" t="str">
        <f t="shared" si="19"/>
        <v>-</v>
      </c>
      <c r="N53" s="142"/>
      <c r="O53" s="142"/>
      <c r="P53" s="142"/>
      <c r="Q53" s="10"/>
      <c r="R53" s="10"/>
      <c r="S53" s="10"/>
      <c r="T53" s="10"/>
      <c r="U53" s="10"/>
      <c r="V53" s="10"/>
    </row>
    <row r="54" spans="1:22">
      <c r="A54" s="388"/>
      <c r="B54" s="389" t="s">
        <v>1024</v>
      </c>
      <c r="C54" s="385">
        <f t="shared" ref="C54:D54" si="20">SUM(C36:C53)</f>
        <v>0</v>
      </c>
      <c r="D54" s="385">
        <f t="shared" si="20"/>
        <v>0</v>
      </c>
      <c r="E54" s="385">
        <f t="shared" ref="E54:F54" si="21">SUM(E36:E53)</f>
        <v>0</v>
      </c>
      <c r="F54" s="385">
        <f t="shared" si="21"/>
        <v>0</v>
      </c>
      <c r="G54" s="385">
        <f t="shared" ref="G54:K54" si="22">SUM(G36:G53)</f>
        <v>0</v>
      </c>
      <c r="H54" s="385">
        <f t="shared" si="22"/>
        <v>0</v>
      </c>
      <c r="I54" s="385">
        <f>SUM(I36:I53)</f>
        <v>93088040420</v>
      </c>
      <c r="J54" s="385">
        <f t="shared" si="22"/>
        <v>0</v>
      </c>
      <c r="K54" s="385">
        <f t="shared" si="22"/>
        <v>93088040420</v>
      </c>
      <c r="L54" s="503" t="str">
        <f t="shared" si="6"/>
        <v>-</v>
      </c>
      <c r="M54" s="390" t="str">
        <f t="shared" si="19"/>
        <v>-</v>
      </c>
      <c r="N54" s="142"/>
      <c r="O54" s="142"/>
      <c r="P54" s="142"/>
      <c r="Q54" s="10"/>
      <c r="R54" s="10"/>
      <c r="S54" s="10"/>
      <c r="T54" s="10"/>
      <c r="U54" s="10"/>
      <c r="V54" s="10"/>
    </row>
    <row r="55" spans="1:22">
      <c r="A55" s="11" t="s">
        <v>1025</v>
      </c>
      <c r="B55" s="20" t="s">
        <v>1026</v>
      </c>
      <c r="C55" s="73">
        <f t="shared" ref="C55:J55" si="23">C34-C54</f>
        <v>0</v>
      </c>
      <c r="D55" s="73">
        <f t="shared" si="23"/>
        <v>0</v>
      </c>
      <c r="E55" s="73">
        <f>E34-E54</f>
        <v>0</v>
      </c>
      <c r="F55" s="73">
        <f>F34-F54</f>
        <v>0</v>
      </c>
      <c r="G55" s="73">
        <f>G34-G54</f>
        <v>0</v>
      </c>
      <c r="H55" s="73">
        <f t="shared" si="23"/>
        <v>0</v>
      </c>
      <c r="I55" s="73">
        <f t="shared" si="23"/>
        <v>27272926659</v>
      </c>
      <c r="J55" s="73">
        <f t="shared" si="23"/>
        <v>120471981</v>
      </c>
      <c r="K55" s="74">
        <f>I55+J55</f>
        <v>27393398640</v>
      </c>
      <c r="L55" s="391" t="str">
        <f t="shared" si="6"/>
        <v>-</v>
      </c>
      <c r="M55" s="392" t="str">
        <f t="shared" si="19"/>
        <v>-</v>
      </c>
      <c r="N55" s="142"/>
      <c r="O55" s="142"/>
      <c r="P55" s="142"/>
      <c r="Q55" s="10"/>
      <c r="R55" s="10"/>
      <c r="S55" s="10"/>
      <c r="T55" s="10"/>
      <c r="U55" s="10"/>
      <c r="V55" s="10"/>
    </row>
    <row r="56" spans="1:22">
      <c r="A56" s="11" t="s">
        <v>1027</v>
      </c>
      <c r="B56" s="16" t="s">
        <v>1028</v>
      </c>
      <c r="C56" s="73">
        <f t="shared" ref="C56:J56" si="24">C21+C55</f>
        <v>0</v>
      </c>
      <c r="D56" s="73">
        <f t="shared" si="24"/>
        <v>0</v>
      </c>
      <c r="E56" s="73">
        <f t="shared" ref="E56:F56" si="25">E21+E55</f>
        <v>0</v>
      </c>
      <c r="F56" s="73">
        <f t="shared" si="25"/>
        <v>0</v>
      </c>
      <c r="G56" s="73">
        <f t="shared" si="24"/>
        <v>0</v>
      </c>
      <c r="H56" s="73">
        <f>H21+H55</f>
        <v>0</v>
      </c>
      <c r="I56" s="73">
        <f t="shared" si="24"/>
        <v>-7217936893</v>
      </c>
      <c r="J56" s="73">
        <f t="shared" si="24"/>
        <v>120471981</v>
      </c>
      <c r="K56" s="74">
        <f>I56+J56</f>
        <v>-7097464912</v>
      </c>
      <c r="L56" s="391" t="str">
        <f t="shared" si="6"/>
        <v>-</v>
      </c>
      <c r="M56" s="392" t="str">
        <f t="shared" si="19"/>
        <v>-</v>
      </c>
      <c r="N56" s="142"/>
      <c r="O56" s="142"/>
      <c r="P56" s="142"/>
      <c r="Q56" s="157"/>
      <c r="R56" s="10"/>
      <c r="S56" s="10"/>
      <c r="T56" s="10"/>
      <c r="U56" s="10"/>
      <c r="V56" s="10"/>
    </row>
    <row r="57" spans="1:22">
      <c r="A57" s="11" t="s">
        <v>1029</v>
      </c>
      <c r="B57" s="12" t="s">
        <v>1030</v>
      </c>
      <c r="C57" s="75"/>
      <c r="D57" s="75"/>
      <c r="E57" s="75"/>
      <c r="F57" s="75"/>
      <c r="G57" s="75"/>
      <c r="H57" s="75"/>
      <c r="I57" s="57"/>
      <c r="J57" s="57"/>
      <c r="K57" s="64"/>
      <c r="L57" s="58"/>
      <c r="M57" s="76"/>
      <c r="N57" s="142"/>
      <c r="O57" s="142"/>
      <c r="P57" s="142"/>
      <c r="Q57" s="142"/>
      <c r="R57" s="10"/>
      <c r="S57" s="10"/>
      <c r="T57" s="10"/>
      <c r="U57" s="10"/>
      <c r="V57" s="10"/>
    </row>
    <row r="58" spans="1:22">
      <c r="A58" s="11" t="s">
        <v>960</v>
      </c>
      <c r="B58" s="16" t="s">
        <v>1031</v>
      </c>
      <c r="C58" s="73"/>
      <c r="D58" s="73"/>
      <c r="E58" s="73"/>
      <c r="F58" s="73"/>
      <c r="G58" s="73"/>
      <c r="H58" s="73"/>
      <c r="I58" s="57"/>
      <c r="J58" s="57"/>
      <c r="K58" s="64"/>
      <c r="L58" s="58"/>
      <c r="M58" s="76"/>
      <c r="N58" s="142"/>
      <c r="O58" s="142"/>
      <c r="P58" s="142"/>
      <c r="Q58" s="157"/>
      <c r="R58" s="10"/>
      <c r="S58" s="10"/>
      <c r="T58" s="10"/>
      <c r="U58" s="10"/>
      <c r="V58" s="10"/>
    </row>
    <row r="59" spans="1:22">
      <c r="A59" s="17" t="s">
        <v>962</v>
      </c>
      <c r="B59" s="18" t="s">
        <v>1032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f>+SUM(D59:G59)</f>
        <v>0</v>
      </c>
      <c r="I59" s="54">
        <v>0</v>
      </c>
      <c r="J59" s="54">
        <v>0</v>
      </c>
      <c r="K59" s="56">
        <f t="shared" ref="K59:K63" si="26">I59+J59</f>
        <v>0</v>
      </c>
      <c r="L59" s="58" t="str">
        <f t="shared" ref="L59:L64" si="27">IF(OR(K59=0,C59=0),"-",IF(OR(K59&lt;0,C59&lt;0),(K59/C59),IF(OR(K59&gt;0,C59&gt;0),(K59/C59))))</f>
        <v>-</v>
      </c>
      <c r="M59" s="59" t="str">
        <f t="shared" ref="M59:M64" si="28">IF(OR(K59=0,H59=0),"-",IF(OR(K59&lt;0,H59&lt;0),(K59/H59),IF(OR(K59&gt;0,H59&gt;0),(K59/H59))))</f>
        <v>-</v>
      </c>
      <c r="N59" s="142"/>
      <c r="O59" s="142"/>
      <c r="P59" s="142"/>
      <c r="Q59" s="10"/>
      <c r="R59" s="10"/>
      <c r="S59" s="10"/>
      <c r="T59" s="10"/>
      <c r="U59" s="10"/>
      <c r="V59" s="10"/>
    </row>
    <row r="60" spans="1:22">
      <c r="A60" s="17" t="s">
        <v>963</v>
      </c>
      <c r="B60" s="18" t="s">
        <v>1033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f>+SUM(D60:G60)</f>
        <v>0</v>
      </c>
      <c r="I60" s="54">
        <v>0</v>
      </c>
      <c r="J60" s="54">
        <v>0</v>
      </c>
      <c r="K60" s="56">
        <f t="shared" si="26"/>
        <v>0</v>
      </c>
      <c r="L60" s="58" t="str">
        <f t="shared" si="27"/>
        <v>-</v>
      </c>
      <c r="M60" s="59" t="str">
        <f t="shared" si="28"/>
        <v>-</v>
      </c>
      <c r="N60" s="142"/>
      <c r="O60" s="142"/>
      <c r="P60" s="142"/>
      <c r="Q60" s="10"/>
      <c r="R60" s="10"/>
      <c r="S60" s="10"/>
      <c r="T60" s="10"/>
      <c r="U60" s="10"/>
      <c r="V60" s="10"/>
    </row>
    <row r="61" spans="1:22">
      <c r="A61" s="17" t="s">
        <v>965</v>
      </c>
      <c r="B61" s="18" t="s">
        <v>1034</v>
      </c>
      <c r="C61" s="54">
        <v>0</v>
      </c>
      <c r="D61" s="54">
        <v>0</v>
      </c>
      <c r="E61" s="54">
        <v>0</v>
      </c>
      <c r="F61" s="54">
        <v>0</v>
      </c>
      <c r="G61" s="54">
        <v>0</v>
      </c>
      <c r="H61" s="54">
        <f>+SUM(D61:G61)</f>
        <v>0</v>
      </c>
      <c r="I61" s="54">
        <v>0</v>
      </c>
      <c r="J61" s="54">
        <v>0</v>
      </c>
      <c r="K61" s="56">
        <f t="shared" si="26"/>
        <v>0</v>
      </c>
      <c r="L61" s="58" t="str">
        <f t="shared" si="27"/>
        <v>-</v>
      </c>
      <c r="M61" s="59" t="str">
        <f t="shared" si="28"/>
        <v>-</v>
      </c>
      <c r="N61" s="142"/>
      <c r="O61" s="142"/>
      <c r="P61" s="142"/>
      <c r="Q61" s="10"/>
      <c r="R61" s="10"/>
      <c r="S61" s="10"/>
      <c r="T61" s="10"/>
      <c r="U61" s="10"/>
      <c r="V61" s="10"/>
    </row>
    <row r="62" spans="1:22">
      <c r="A62" s="17" t="s">
        <v>973</v>
      </c>
      <c r="B62" s="18" t="s">
        <v>1526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f>+SUM(D62:G62)</f>
        <v>0</v>
      </c>
      <c r="I62" s="54">
        <v>2828249480</v>
      </c>
      <c r="J62" s="54">
        <v>0</v>
      </c>
      <c r="K62" s="56">
        <f t="shared" si="26"/>
        <v>2828249480</v>
      </c>
      <c r="L62" s="77" t="str">
        <f t="shared" si="27"/>
        <v>-</v>
      </c>
      <c r="M62" s="78" t="str">
        <f>IF(OR(K62=0,H62=0),"-",IF(OR(K62&lt;0,H62&lt;0),(K62/H62),IF(OR(K62&gt;0,H62&gt;0),(K62/H62))))</f>
        <v>-</v>
      </c>
      <c r="N62" s="142"/>
      <c r="O62" s="142">
        <f>2500000000+5500000000+2500000000+16910701393</f>
        <v>27410701393</v>
      </c>
      <c r="P62" s="142"/>
      <c r="Q62" s="10"/>
      <c r="R62" s="10"/>
      <c r="S62" s="10"/>
      <c r="T62" s="10"/>
      <c r="U62" s="10"/>
      <c r="V62" s="10"/>
    </row>
    <row r="63" spans="1:22">
      <c r="A63" s="17" t="s">
        <v>984</v>
      </c>
      <c r="B63" s="18" t="s">
        <v>1035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f>+SUM(D63:G63)</f>
        <v>0</v>
      </c>
      <c r="I63" s="54">
        <v>0</v>
      </c>
      <c r="J63" s="54">
        <v>0</v>
      </c>
      <c r="K63" s="56">
        <f t="shared" si="26"/>
        <v>0</v>
      </c>
      <c r="L63" s="60" t="str">
        <f t="shared" si="27"/>
        <v>-</v>
      </c>
      <c r="M63" s="59" t="str">
        <f t="shared" si="28"/>
        <v>-</v>
      </c>
      <c r="N63" s="142"/>
      <c r="O63" s="142">
        <v>186147330330</v>
      </c>
      <c r="P63" s="142"/>
      <c r="Q63" s="10"/>
      <c r="R63" s="10"/>
      <c r="S63" s="10"/>
      <c r="T63" s="10"/>
      <c r="U63" s="10"/>
      <c r="V63" s="10"/>
    </row>
    <row r="64" spans="1:22">
      <c r="A64" s="17"/>
      <c r="B64" s="19" t="s">
        <v>1036</v>
      </c>
      <c r="C64" s="385">
        <f>SUM(C59:C63)</f>
        <v>0</v>
      </c>
      <c r="D64" s="385">
        <f t="shared" ref="D64:K64" si="29">SUM(D59:D63)</f>
        <v>0</v>
      </c>
      <c r="E64" s="385">
        <f t="shared" ref="E64:F64" si="30">SUM(E59:E63)</f>
        <v>0</v>
      </c>
      <c r="F64" s="385">
        <f t="shared" si="30"/>
        <v>0</v>
      </c>
      <c r="G64" s="385">
        <f t="shared" si="29"/>
        <v>0</v>
      </c>
      <c r="H64" s="385">
        <f t="shared" si="29"/>
        <v>0</v>
      </c>
      <c r="I64" s="385">
        <f t="shared" si="29"/>
        <v>2828249480</v>
      </c>
      <c r="J64" s="385">
        <f t="shared" si="29"/>
        <v>0</v>
      </c>
      <c r="K64" s="385">
        <f t="shared" si="29"/>
        <v>2828249480</v>
      </c>
      <c r="L64" s="58" t="str">
        <f t="shared" si="27"/>
        <v>-</v>
      </c>
      <c r="M64" s="386" t="str">
        <f t="shared" si="28"/>
        <v>-</v>
      </c>
      <c r="N64" s="142"/>
      <c r="O64" s="142">
        <f>O63-O62</f>
        <v>158736628937</v>
      </c>
      <c r="P64" s="142"/>
      <c r="Q64" s="10"/>
      <c r="R64" s="10"/>
      <c r="S64" s="10"/>
      <c r="T64" s="10"/>
      <c r="U64" s="10"/>
      <c r="V64" s="10"/>
    </row>
    <row r="65" spans="1:22" ht="9.75" customHeight="1">
      <c r="A65" s="17"/>
      <c r="B65" s="18"/>
      <c r="C65" s="55"/>
      <c r="D65" s="55"/>
      <c r="E65" s="55"/>
      <c r="F65" s="55"/>
      <c r="G65" s="55"/>
      <c r="H65" s="55"/>
      <c r="I65" s="55"/>
      <c r="J65" s="55"/>
      <c r="K65" s="64"/>
      <c r="L65" s="393"/>
      <c r="M65" s="76"/>
      <c r="N65" s="135"/>
      <c r="O65" s="135"/>
      <c r="P65" s="135"/>
      <c r="Q65" s="10"/>
      <c r="R65" s="10"/>
      <c r="S65" s="10"/>
      <c r="T65" s="10"/>
      <c r="U65" s="10"/>
      <c r="V65" s="10"/>
    </row>
    <row r="66" spans="1:22">
      <c r="A66" s="11" t="s">
        <v>968</v>
      </c>
      <c r="B66" s="16" t="s">
        <v>1037</v>
      </c>
      <c r="C66" s="63"/>
      <c r="D66" s="63"/>
      <c r="E66" s="63"/>
      <c r="F66" s="63"/>
      <c r="G66" s="63"/>
      <c r="H66" s="63"/>
      <c r="I66" s="55"/>
      <c r="J66" s="55"/>
      <c r="K66" s="64"/>
      <c r="L66" s="58" t="str">
        <f t="shared" ref="L66:L73" si="31">IF(OR(K66=0,C66=0),"-",IF(OR(K66&lt;0,C66&lt;0),(K66/C66),IF(OR(K66&gt;0,C66&gt;0),(K66/C66))))</f>
        <v>-</v>
      </c>
      <c r="M66" s="76"/>
      <c r="N66" s="142"/>
      <c r="O66" s="142"/>
      <c r="P66" s="142"/>
      <c r="Q66" s="10"/>
      <c r="R66" s="10"/>
      <c r="S66" s="10"/>
      <c r="T66" s="10"/>
      <c r="U66" s="10"/>
      <c r="V66" s="10"/>
    </row>
    <row r="67" spans="1:22">
      <c r="A67" s="17" t="s">
        <v>962</v>
      </c>
      <c r="B67" s="18" t="s">
        <v>1038</v>
      </c>
      <c r="C67" s="54">
        <v>0</v>
      </c>
      <c r="D67" s="54">
        <v>0</v>
      </c>
      <c r="E67" s="54">
        <v>0</v>
      </c>
      <c r="F67" s="54">
        <v>0</v>
      </c>
      <c r="G67" s="54">
        <v>0</v>
      </c>
      <c r="H67" s="54">
        <f t="shared" ref="H67:H72" si="32">+SUM(D67:G67)</f>
        <v>0</v>
      </c>
      <c r="I67" s="54">
        <v>0</v>
      </c>
      <c r="J67" s="54">
        <v>0</v>
      </c>
      <c r="K67" s="56">
        <f t="shared" ref="K67:K72" si="33">I67+J67</f>
        <v>0</v>
      </c>
      <c r="L67" s="58" t="str">
        <f t="shared" si="31"/>
        <v>-</v>
      </c>
      <c r="M67" s="59" t="str">
        <f t="shared" ref="M67:M73" si="34">IF(OR(K67=0,H67=0),"-",IF(OR(K67&lt;0,H67&lt;0),(K67/H67),IF(OR(K67&gt;0,H67&gt;0),(K67/H67))))</f>
        <v>-</v>
      </c>
      <c r="N67" s="142"/>
      <c r="O67" s="142"/>
      <c r="P67" s="142"/>
      <c r="Q67" s="10"/>
      <c r="R67" s="10"/>
      <c r="S67" s="10"/>
      <c r="T67" s="10"/>
      <c r="U67" s="10"/>
      <c r="V67" s="10"/>
    </row>
    <row r="68" spans="1:22">
      <c r="A68" s="17" t="s">
        <v>963</v>
      </c>
      <c r="B68" s="18" t="s">
        <v>1039</v>
      </c>
      <c r="C68" s="54">
        <v>0</v>
      </c>
      <c r="D68" s="54">
        <v>0</v>
      </c>
      <c r="E68" s="54">
        <v>0</v>
      </c>
      <c r="F68" s="54">
        <v>0</v>
      </c>
      <c r="G68" s="54">
        <v>0</v>
      </c>
      <c r="H68" s="54">
        <f t="shared" si="32"/>
        <v>0</v>
      </c>
      <c r="I68" s="54">
        <v>0</v>
      </c>
      <c r="J68" s="54">
        <v>0</v>
      </c>
      <c r="K68" s="56">
        <f t="shared" si="33"/>
        <v>0</v>
      </c>
      <c r="L68" s="58" t="str">
        <f t="shared" si="31"/>
        <v>-</v>
      </c>
      <c r="M68" s="59" t="str">
        <f t="shared" si="34"/>
        <v>-</v>
      </c>
      <c r="N68" s="142"/>
      <c r="O68" s="142"/>
      <c r="P68" s="142"/>
      <c r="Q68" s="10"/>
      <c r="R68" s="10"/>
      <c r="S68" s="10"/>
      <c r="T68" s="10"/>
      <c r="U68" s="10"/>
      <c r="V68" s="10"/>
    </row>
    <row r="69" spans="1:22">
      <c r="A69" s="17" t="s">
        <v>965</v>
      </c>
      <c r="B69" s="18" t="s">
        <v>1177</v>
      </c>
      <c r="C69" s="54">
        <v>0</v>
      </c>
      <c r="D69" s="54">
        <v>0</v>
      </c>
      <c r="E69" s="54">
        <v>0</v>
      </c>
      <c r="F69" s="54">
        <v>0</v>
      </c>
      <c r="G69" s="54">
        <v>0</v>
      </c>
      <c r="H69" s="54">
        <f t="shared" si="32"/>
        <v>0</v>
      </c>
      <c r="I69" s="54">
        <v>0</v>
      </c>
      <c r="J69" s="54">
        <v>0</v>
      </c>
      <c r="K69" s="56">
        <f t="shared" si="33"/>
        <v>0</v>
      </c>
      <c r="L69" s="58" t="str">
        <f t="shared" si="31"/>
        <v>-</v>
      </c>
      <c r="M69" s="59" t="str">
        <f t="shared" si="34"/>
        <v>-</v>
      </c>
      <c r="N69" s="142"/>
      <c r="O69" s="142"/>
      <c r="P69" s="142"/>
      <c r="Q69" s="10"/>
      <c r="R69" s="10"/>
      <c r="S69" s="10"/>
      <c r="T69" s="10"/>
      <c r="U69" s="10"/>
      <c r="V69" s="10"/>
    </row>
    <row r="70" spans="1:22">
      <c r="A70" s="17" t="s">
        <v>973</v>
      </c>
      <c r="B70" s="18" t="s">
        <v>1040</v>
      </c>
      <c r="C70" s="54">
        <v>0</v>
      </c>
      <c r="D70" s="54">
        <v>0</v>
      </c>
      <c r="E70" s="54">
        <v>0</v>
      </c>
      <c r="F70" s="54">
        <v>0</v>
      </c>
      <c r="G70" s="54">
        <v>0</v>
      </c>
      <c r="H70" s="54">
        <f t="shared" si="32"/>
        <v>0</v>
      </c>
      <c r="I70" s="54">
        <v>0</v>
      </c>
      <c r="J70" s="54">
        <v>0</v>
      </c>
      <c r="K70" s="56">
        <f t="shared" si="33"/>
        <v>0</v>
      </c>
      <c r="L70" s="58" t="str">
        <f t="shared" si="31"/>
        <v>-</v>
      </c>
      <c r="M70" s="59" t="str">
        <f t="shared" si="34"/>
        <v>-</v>
      </c>
      <c r="N70" s="142"/>
      <c r="O70" s="142"/>
      <c r="P70" s="142"/>
      <c r="Q70" s="10"/>
      <c r="R70" s="10"/>
      <c r="S70" s="10"/>
      <c r="T70" s="10"/>
      <c r="U70" s="10"/>
      <c r="V70" s="10"/>
    </row>
    <row r="71" spans="1:22">
      <c r="A71" s="17" t="s">
        <v>1207</v>
      </c>
      <c r="B71" s="18" t="s">
        <v>1208</v>
      </c>
      <c r="C71" s="54">
        <v>0</v>
      </c>
      <c r="D71" s="54">
        <v>0</v>
      </c>
      <c r="E71" s="54">
        <v>0</v>
      </c>
      <c r="F71" s="54">
        <v>0</v>
      </c>
      <c r="G71" s="54">
        <v>0</v>
      </c>
      <c r="H71" s="54">
        <f t="shared" si="32"/>
        <v>0</v>
      </c>
      <c r="I71" s="54">
        <v>0</v>
      </c>
      <c r="J71" s="54">
        <v>0</v>
      </c>
      <c r="K71" s="56">
        <f t="shared" ref="K71" si="35">I71+J71</f>
        <v>0</v>
      </c>
      <c r="L71" s="58" t="str">
        <f t="shared" si="31"/>
        <v>-</v>
      </c>
      <c r="M71" s="59" t="str">
        <f t="shared" ref="M71" si="36">IF(OR(K71=0,H71=0),"-",IF(OR(K71&lt;0,H71&lt;0),(K71/H71),IF(OR(K71&gt;0,H71&gt;0),(K71/H71))))</f>
        <v>-</v>
      </c>
      <c r="N71" s="142"/>
      <c r="O71" s="142"/>
      <c r="P71" s="142"/>
      <c r="Q71" s="10"/>
      <c r="R71" s="10"/>
      <c r="S71" s="10"/>
      <c r="T71" s="10"/>
      <c r="U71" s="10"/>
      <c r="V71" s="10"/>
    </row>
    <row r="72" spans="1:22">
      <c r="A72" s="17" t="s">
        <v>1207</v>
      </c>
      <c r="B72" s="18" t="s">
        <v>1496</v>
      </c>
      <c r="C72" s="54">
        <v>0</v>
      </c>
      <c r="D72" s="54">
        <v>0</v>
      </c>
      <c r="E72" s="54">
        <v>0</v>
      </c>
      <c r="F72" s="54">
        <v>0</v>
      </c>
      <c r="G72" s="54">
        <v>0</v>
      </c>
      <c r="H72" s="54">
        <f t="shared" si="32"/>
        <v>0</v>
      </c>
      <c r="I72" s="54">
        <v>0</v>
      </c>
      <c r="J72" s="54">
        <v>0</v>
      </c>
      <c r="K72" s="56">
        <f t="shared" si="33"/>
        <v>0</v>
      </c>
      <c r="L72" s="58" t="str">
        <f t="shared" si="31"/>
        <v>-</v>
      </c>
      <c r="M72" s="59" t="str">
        <f t="shared" si="34"/>
        <v>-</v>
      </c>
      <c r="N72" s="142"/>
      <c r="O72" s="142"/>
      <c r="P72" s="142"/>
      <c r="Q72" s="10"/>
      <c r="R72" s="10"/>
      <c r="S72" s="10"/>
      <c r="T72" s="10"/>
      <c r="U72" s="10"/>
      <c r="V72" s="10"/>
    </row>
    <row r="73" spans="1:22">
      <c r="A73" s="17"/>
      <c r="B73" s="19" t="s">
        <v>1041</v>
      </c>
      <c r="C73" s="385">
        <f t="shared" ref="C73:H73" si="37">SUM(C67:C72)</f>
        <v>0</v>
      </c>
      <c r="D73" s="385">
        <f>SUM(D67:D72)</f>
        <v>0</v>
      </c>
      <c r="E73" s="385">
        <f>SUM(E67:E72)</f>
        <v>0</v>
      </c>
      <c r="F73" s="385">
        <f>SUM(F67:F72)</f>
        <v>0</v>
      </c>
      <c r="G73" s="385">
        <f>SUM(G67:G72)</f>
        <v>0</v>
      </c>
      <c r="H73" s="385">
        <f t="shared" si="37"/>
        <v>0</v>
      </c>
      <c r="I73" s="385">
        <f t="shared" ref="I73:J73" si="38">SUM(I67:I72)</f>
        <v>0</v>
      </c>
      <c r="J73" s="385">
        <f t="shared" si="38"/>
        <v>0</v>
      </c>
      <c r="K73" s="385">
        <f>SUM(K67:K72)</f>
        <v>0</v>
      </c>
      <c r="L73" s="394" t="str">
        <f t="shared" si="31"/>
        <v>-</v>
      </c>
      <c r="M73" s="395" t="str">
        <f t="shared" si="34"/>
        <v>-</v>
      </c>
      <c r="N73" s="142"/>
      <c r="O73" s="142"/>
      <c r="P73" s="142"/>
      <c r="Q73" s="10"/>
      <c r="R73" s="10"/>
      <c r="S73" s="10"/>
      <c r="T73" s="10"/>
      <c r="U73" s="10"/>
      <c r="V73" s="10"/>
    </row>
    <row r="74" spans="1:22" ht="7.5" customHeight="1">
      <c r="A74" s="17"/>
      <c r="B74" s="18"/>
      <c r="C74" s="55"/>
      <c r="D74" s="55"/>
      <c r="E74" s="55"/>
      <c r="F74" s="55"/>
      <c r="G74" s="55"/>
      <c r="H74" s="55"/>
      <c r="I74" s="55"/>
      <c r="J74" s="55"/>
      <c r="K74" s="64"/>
      <c r="L74" s="396"/>
      <c r="M74" s="395"/>
      <c r="N74" s="142"/>
      <c r="O74" s="142"/>
      <c r="P74" s="142"/>
      <c r="Q74" s="10"/>
      <c r="R74" s="10"/>
      <c r="S74" s="10"/>
      <c r="T74" s="10"/>
      <c r="U74" s="10"/>
      <c r="V74" s="10"/>
    </row>
    <row r="75" spans="1:22">
      <c r="A75" s="21" t="s">
        <v>976</v>
      </c>
      <c r="B75" s="22" t="s">
        <v>1042</v>
      </c>
      <c r="C75" s="72">
        <f t="shared" ref="C75:I75" si="39">C64-C73</f>
        <v>0</v>
      </c>
      <c r="D75" s="72">
        <f t="shared" si="39"/>
        <v>0</v>
      </c>
      <c r="E75" s="72">
        <f t="shared" ref="E75:F75" si="40">E64-E73</f>
        <v>0</v>
      </c>
      <c r="F75" s="72">
        <f t="shared" si="40"/>
        <v>0</v>
      </c>
      <c r="G75" s="72">
        <f t="shared" si="39"/>
        <v>0</v>
      </c>
      <c r="H75" s="72">
        <f t="shared" si="39"/>
        <v>0</v>
      </c>
      <c r="I75" s="72">
        <f t="shared" si="39"/>
        <v>2828249480</v>
      </c>
      <c r="J75" s="72">
        <f>J64-J73</f>
        <v>0</v>
      </c>
      <c r="K75" s="143">
        <f>K64-K73</f>
        <v>2828249480</v>
      </c>
      <c r="L75" s="61" t="str">
        <f>IF(OR(K75=0,C75=0),"-",IF(OR(K75&lt;0,C75&lt;0),(K75/C75),IF(OR(K75&gt;0,C75&gt;0),(K75/C75))))</f>
        <v>-</v>
      </c>
      <c r="M75" s="80" t="str">
        <f t="shared" ref="M75" si="41">IF(OR(K75=0,H75=0),"-",IF(OR(K75&lt;0,H75&lt;0),(K75/H75),IF(OR(K75&gt;0,H75&gt;0),(K75/H75))))</f>
        <v>-</v>
      </c>
      <c r="N75" s="142"/>
      <c r="O75" s="142"/>
      <c r="P75" s="142"/>
      <c r="Q75" s="10"/>
      <c r="R75" s="10"/>
      <c r="S75" s="10"/>
      <c r="T75" s="10"/>
      <c r="U75" s="10"/>
      <c r="V75" s="10"/>
    </row>
    <row r="76" spans="1:22">
      <c r="A76" s="11" t="s">
        <v>1043</v>
      </c>
      <c r="B76" s="12" t="s">
        <v>1044</v>
      </c>
      <c r="C76" s="65"/>
      <c r="D76" s="65"/>
      <c r="E76" s="65"/>
      <c r="F76" s="65"/>
      <c r="G76" s="65"/>
      <c r="H76" s="65"/>
      <c r="I76" s="55"/>
      <c r="J76" s="55"/>
      <c r="K76" s="64"/>
      <c r="L76" s="393"/>
      <c r="M76" s="76"/>
      <c r="N76" s="142"/>
      <c r="O76" s="142"/>
      <c r="P76" s="142"/>
      <c r="Q76" s="10"/>
      <c r="R76" s="10"/>
      <c r="S76" s="10"/>
      <c r="T76" s="10"/>
      <c r="U76" s="10"/>
      <c r="V76" s="10"/>
    </row>
    <row r="77" spans="1:22">
      <c r="A77" s="11" t="s">
        <v>960</v>
      </c>
      <c r="B77" s="16" t="s">
        <v>1045</v>
      </c>
      <c r="C77" s="63"/>
      <c r="D77" s="54">
        <v>0</v>
      </c>
      <c r="E77" s="54">
        <v>0</v>
      </c>
      <c r="F77" s="63"/>
      <c r="G77" s="63"/>
      <c r="H77" s="63"/>
      <c r="I77" s="55"/>
      <c r="J77" s="55"/>
      <c r="K77" s="64"/>
      <c r="L77" s="81"/>
      <c r="M77" s="76"/>
      <c r="N77" s="142"/>
      <c r="O77" s="142"/>
      <c r="P77" s="142"/>
      <c r="Q77" s="10"/>
      <c r="R77" s="10"/>
      <c r="S77" s="10"/>
      <c r="T77" s="10"/>
      <c r="U77" s="10"/>
      <c r="V77" s="10"/>
    </row>
    <row r="78" spans="1:22">
      <c r="A78" s="17" t="s">
        <v>962</v>
      </c>
      <c r="B78" s="18" t="s">
        <v>1469</v>
      </c>
      <c r="C78" s="54">
        <v>0</v>
      </c>
      <c r="D78" s="54">
        <v>0</v>
      </c>
      <c r="E78" s="54">
        <v>0</v>
      </c>
      <c r="F78" s="54">
        <v>0</v>
      </c>
      <c r="G78" s="54">
        <v>0</v>
      </c>
      <c r="H78" s="54">
        <f>+SUM(D78:G78)</f>
        <v>0</v>
      </c>
      <c r="I78" s="54">
        <v>0</v>
      </c>
      <c r="J78" s="54">
        <v>0</v>
      </c>
      <c r="K78" s="56">
        <f t="shared" ref="K78:K82" si="42">I78+J78</f>
        <v>0</v>
      </c>
      <c r="L78" s="58" t="str">
        <f t="shared" ref="L78:L83" si="43">IF(OR(K78=0,C78=0),"-",IF(OR(K78&lt;0,C78&lt;0),(K78/C78),IF(OR(K78&gt;0,C78&gt;0),(K78/C78))))</f>
        <v>-</v>
      </c>
      <c r="M78" s="59" t="str">
        <f t="shared" ref="M78:M83" si="44">IF(OR(K78=0,H78=0),"-",IF(OR(K78&lt;0,H78&lt;0),(K78/H78),IF(OR(K78&gt;0,H78&gt;0),(K78/H78))))</f>
        <v>-</v>
      </c>
      <c r="N78" s="142"/>
      <c r="O78" s="142"/>
      <c r="P78" s="142"/>
      <c r="Q78" s="10"/>
      <c r="R78" s="10"/>
      <c r="S78" s="10"/>
      <c r="T78" s="10"/>
      <c r="U78" s="10"/>
      <c r="V78" s="10"/>
    </row>
    <row r="79" spans="1:22">
      <c r="A79" s="17" t="s">
        <v>963</v>
      </c>
      <c r="B79" s="18" t="s">
        <v>1470</v>
      </c>
      <c r="C79" s="54">
        <v>0</v>
      </c>
      <c r="D79" s="54">
        <v>0</v>
      </c>
      <c r="E79" s="54">
        <v>0</v>
      </c>
      <c r="F79" s="54">
        <v>0</v>
      </c>
      <c r="G79" s="54">
        <v>0</v>
      </c>
      <c r="H79" s="54">
        <f>+SUM(D79:G79)</f>
        <v>0</v>
      </c>
      <c r="I79" s="54">
        <v>40000000000</v>
      </c>
      <c r="J79" s="54">
        <v>0</v>
      </c>
      <c r="K79" s="56">
        <f t="shared" ref="K79" si="45">I79+J79</f>
        <v>40000000000</v>
      </c>
      <c r="L79" s="58" t="str">
        <f t="shared" si="43"/>
        <v>-</v>
      </c>
      <c r="M79" s="59" t="str">
        <f t="shared" ref="M79" si="46">IF(OR(K79=0,H79=0),"-",IF(OR(K79&lt;0,H79&lt;0),(K79/H79),IF(OR(K79&gt;0,H79&gt;0),(K79/H79))))</f>
        <v>-</v>
      </c>
      <c r="N79" s="142"/>
      <c r="O79" s="142"/>
      <c r="P79" s="142"/>
      <c r="Q79" s="10"/>
      <c r="R79" s="10"/>
      <c r="S79" s="10"/>
      <c r="T79" s="10"/>
      <c r="U79" s="10"/>
      <c r="V79" s="10"/>
    </row>
    <row r="80" spans="1:22">
      <c r="A80" s="17" t="s">
        <v>965</v>
      </c>
      <c r="B80" s="18" t="s">
        <v>1046</v>
      </c>
      <c r="C80" s="54">
        <v>0</v>
      </c>
      <c r="D80" s="54">
        <v>0</v>
      </c>
      <c r="E80" s="54">
        <v>0</v>
      </c>
      <c r="F80" s="54">
        <v>0</v>
      </c>
      <c r="G80" s="54">
        <v>0</v>
      </c>
      <c r="H80" s="54">
        <f>+SUM(D80:G80)</f>
        <v>0</v>
      </c>
      <c r="I80" s="54">
        <v>0</v>
      </c>
      <c r="J80" s="54">
        <v>0</v>
      </c>
      <c r="K80" s="56">
        <f t="shared" si="42"/>
        <v>0</v>
      </c>
      <c r="L80" s="58" t="str">
        <f t="shared" si="43"/>
        <v>-</v>
      </c>
      <c r="M80" s="59" t="str">
        <f t="shared" si="44"/>
        <v>-</v>
      </c>
      <c r="N80" s="142"/>
      <c r="O80" s="142"/>
      <c r="P80" s="142"/>
      <c r="Q80" s="10"/>
      <c r="R80" s="10"/>
      <c r="S80" s="10"/>
      <c r="T80" s="10"/>
      <c r="U80" s="10"/>
      <c r="V80" s="10"/>
    </row>
    <row r="81" spans="1:22">
      <c r="A81" s="17" t="s">
        <v>973</v>
      </c>
      <c r="B81" s="18" t="s">
        <v>1047</v>
      </c>
      <c r="C81" s="54">
        <v>0</v>
      </c>
      <c r="D81" s="54">
        <v>0</v>
      </c>
      <c r="E81" s="54">
        <v>0</v>
      </c>
      <c r="F81" s="54">
        <v>0</v>
      </c>
      <c r="G81" s="54">
        <v>0</v>
      </c>
      <c r="H81" s="54">
        <f>+SUM(D81:G81)</f>
        <v>0</v>
      </c>
      <c r="I81" s="54">
        <v>0</v>
      </c>
      <c r="J81" s="54">
        <v>0</v>
      </c>
      <c r="K81" s="56">
        <f t="shared" si="42"/>
        <v>0</v>
      </c>
      <c r="L81" s="58" t="str">
        <f t="shared" si="43"/>
        <v>-</v>
      </c>
      <c r="M81" s="59" t="str">
        <f t="shared" si="44"/>
        <v>-</v>
      </c>
      <c r="N81" s="142"/>
      <c r="O81" s="142"/>
      <c r="P81" s="142"/>
      <c r="Q81" s="10"/>
      <c r="R81" s="10"/>
      <c r="S81" s="10"/>
      <c r="T81" s="10"/>
      <c r="U81" s="10"/>
      <c r="V81" s="10"/>
    </row>
    <row r="82" spans="1:22">
      <c r="A82" s="17" t="s">
        <v>984</v>
      </c>
      <c r="B82" s="18" t="s">
        <v>1080</v>
      </c>
      <c r="C82" s="54">
        <v>0</v>
      </c>
      <c r="D82" s="54">
        <v>0</v>
      </c>
      <c r="E82" s="54">
        <v>0</v>
      </c>
      <c r="F82" s="54">
        <v>0</v>
      </c>
      <c r="G82" s="54">
        <v>0</v>
      </c>
      <c r="H82" s="54">
        <f>+SUM(D82:G82)</f>
        <v>0</v>
      </c>
      <c r="I82" s="54">
        <v>0</v>
      </c>
      <c r="J82" s="54">
        <v>0</v>
      </c>
      <c r="K82" s="56">
        <f t="shared" si="42"/>
        <v>0</v>
      </c>
      <c r="L82" s="60" t="str">
        <f t="shared" si="43"/>
        <v>-</v>
      </c>
      <c r="M82" s="59" t="str">
        <f t="shared" si="44"/>
        <v>-</v>
      </c>
      <c r="N82" s="142"/>
      <c r="O82" s="142"/>
      <c r="P82" s="142"/>
      <c r="Q82" s="10"/>
      <c r="R82" s="10"/>
      <c r="S82" s="10"/>
      <c r="T82" s="10"/>
      <c r="U82" s="10"/>
      <c r="V82" s="10"/>
    </row>
    <row r="83" spans="1:22">
      <c r="A83" s="17"/>
      <c r="B83" s="19" t="s">
        <v>1048</v>
      </c>
      <c r="C83" s="385">
        <f t="shared" ref="C83:H83" si="47">SUM(C78:C82)</f>
        <v>0</v>
      </c>
      <c r="D83" s="385">
        <f t="shared" si="47"/>
        <v>0</v>
      </c>
      <c r="E83" s="385">
        <f t="shared" ref="E83" si="48">SUM(E78:E82)</f>
        <v>0</v>
      </c>
      <c r="F83" s="385">
        <f t="shared" ref="F83" si="49">SUM(F78:F82)</f>
        <v>0</v>
      </c>
      <c r="G83" s="385">
        <f t="shared" si="47"/>
        <v>0</v>
      </c>
      <c r="H83" s="385">
        <f t="shared" si="47"/>
        <v>0</v>
      </c>
      <c r="I83" s="385">
        <f t="shared" ref="I83:K83" si="50">SUM(I78:I82)</f>
        <v>40000000000</v>
      </c>
      <c r="J83" s="385">
        <f t="shared" si="50"/>
        <v>0</v>
      </c>
      <c r="K83" s="385">
        <f t="shared" si="50"/>
        <v>40000000000</v>
      </c>
      <c r="L83" s="394" t="str">
        <f t="shared" si="43"/>
        <v>-</v>
      </c>
      <c r="M83" s="386" t="str">
        <f t="shared" si="44"/>
        <v>-</v>
      </c>
      <c r="N83" s="142"/>
      <c r="O83" s="142"/>
      <c r="P83" s="142"/>
      <c r="Q83" s="10"/>
      <c r="R83" s="10"/>
      <c r="S83" s="10"/>
      <c r="T83" s="10"/>
      <c r="U83" s="10"/>
      <c r="V83" s="10"/>
    </row>
    <row r="84" spans="1:22" ht="6.75" customHeight="1">
      <c r="A84" s="17"/>
      <c r="B84" s="18"/>
      <c r="C84" s="55"/>
      <c r="D84" s="55"/>
      <c r="E84" s="55"/>
      <c r="F84" s="55"/>
      <c r="G84" s="55"/>
      <c r="H84" s="55"/>
      <c r="I84" s="55"/>
      <c r="J84" s="55"/>
      <c r="K84" s="64"/>
      <c r="L84" s="393"/>
      <c r="M84" s="76"/>
      <c r="N84" s="142"/>
      <c r="O84" s="142"/>
      <c r="P84" s="142"/>
      <c r="Q84" s="10"/>
      <c r="R84" s="10"/>
      <c r="S84" s="10"/>
      <c r="T84" s="10"/>
      <c r="U84" s="10"/>
      <c r="V84" s="10"/>
    </row>
    <row r="85" spans="1:22">
      <c r="A85" s="11" t="s">
        <v>968</v>
      </c>
      <c r="B85" s="16" t="s">
        <v>1049</v>
      </c>
      <c r="C85" s="63"/>
      <c r="D85" s="63"/>
      <c r="E85" s="63"/>
      <c r="F85" s="63"/>
      <c r="G85" s="63"/>
      <c r="H85" s="63"/>
      <c r="I85" s="55"/>
      <c r="J85" s="55"/>
      <c r="K85" s="64"/>
      <c r="L85" s="81"/>
      <c r="M85" s="76"/>
      <c r="N85" s="142"/>
      <c r="O85" s="142"/>
      <c r="P85" s="142"/>
      <c r="Q85" s="10"/>
      <c r="R85" s="10"/>
      <c r="S85" s="10"/>
      <c r="T85" s="10"/>
      <c r="U85" s="10"/>
      <c r="V85" s="10"/>
    </row>
    <row r="86" spans="1:22">
      <c r="A86" s="17" t="s">
        <v>962</v>
      </c>
      <c r="B86" s="18" t="s">
        <v>1219</v>
      </c>
      <c r="C86" s="54">
        <v>0</v>
      </c>
      <c r="D86" s="54">
        <v>0</v>
      </c>
      <c r="E86" s="54">
        <v>0</v>
      </c>
      <c r="F86" s="54">
        <v>0</v>
      </c>
      <c r="G86" s="54">
        <v>0</v>
      </c>
      <c r="H86" s="54">
        <f t="shared" ref="H86:H92" si="51">+SUM(D86:G86)</f>
        <v>0</v>
      </c>
      <c r="I86" s="54">
        <v>8057987660</v>
      </c>
      <c r="J86" s="54">
        <v>0</v>
      </c>
      <c r="K86" s="56">
        <f t="shared" ref="K86:K92" si="52">I86+J86</f>
        <v>8057987660</v>
      </c>
      <c r="L86" s="58" t="str">
        <f t="shared" ref="L86:L92" si="53">IF(OR(K86=0,C86=0),"-",IF(OR(K86&lt;0,C86&lt;0),(K86/C86),IF(OR(K86&gt;0,C86&gt;0),(K86/C86))))</f>
        <v>-</v>
      </c>
      <c r="M86" s="59" t="str">
        <f t="shared" ref="M86:M92" si="54">IF(OR(K86=0,H86=0),"-",IF(OR(K86&lt;0,H86&lt;0),(K86/H86),IF(OR(K86&gt;0,H86&gt;0),(K86/H86))))</f>
        <v>-</v>
      </c>
      <c r="N86" s="142"/>
      <c r="O86" s="142"/>
      <c r="P86" s="142"/>
      <c r="Q86" s="591"/>
      <c r="R86" s="591"/>
      <c r="S86" s="591"/>
      <c r="T86" s="10"/>
      <c r="U86" s="10"/>
      <c r="V86" s="10"/>
    </row>
    <row r="87" spans="1:22">
      <c r="A87" s="17" t="s">
        <v>963</v>
      </c>
      <c r="B87" s="18" t="s">
        <v>1479</v>
      </c>
      <c r="C87" s="54">
        <v>0</v>
      </c>
      <c r="D87" s="54">
        <v>0</v>
      </c>
      <c r="E87" s="54">
        <v>0</v>
      </c>
      <c r="F87" s="54">
        <v>0</v>
      </c>
      <c r="G87" s="54">
        <v>0</v>
      </c>
      <c r="H87" s="54">
        <f t="shared" ref="H87" si="55">+SUM(D87:G87)</f>
        <v>0</v>
      </c>
      <c r="I87" s="54">
        <v>0</v>
      </c>
      <c r="J87" s="54">
        <v>0</v>
      </c>
      <c r="K87" s="56">
        <f t="shared" ref="K87" si="56">I87+J87</f>
        <v>0</v>
      </c>
      <c r="L87" s="58" t="str">
        <f t="shared" ref="L87" si="57">IF(OR(K87=0,C87=0),"-",IF(OR(K87&lt;0,C87&lt;0),(K87/C87),IF(OR(K87&gt;0,C87&gt;0),(K87/C87))))</f>
        <v>-</v>
      </c>
      <c r="M87" s="59" t="str">
        <f t="shared" ref="M87" si="58">IF(OR(K87=0,H87=0),"-",IF(OR(K87&lt;0,H87&lt;0),(K87/H87),IF(OR(K87&gt;0,H87&gt;0),(K87/H87))))</f>
        <v>-</v>
      </c>
      <c r="N87" s="142"/>
      <c r="O87" s="142"/>
      <c r="P87" s="142"/>
      <c r="Q87" s="591"/>
      <c r="R87" s="591"/>
      <c r="S87" s="591"/>
      <c r="T87" s="10"/>
      <c r="U87" s="10"/>
      <c r="V87" s="10"/>
    </row>
    <row r="88" spans="1:22">
      <c r="A88" s="17" t="s">
        <v>965</v>
      </c>
      <c r="B88" s="18" t="s">
        <v>1220</v>
      </c>
      <c r="C88" s="54">
        <v>0</v>
      </c>
      <c r="D88" s="54">
        <v>0</v>
      </c>
      <c r="E88" s="54">
        <v>0</v>
      </c>
      <c r="F88" s="54">
        <v>0</v>
      </c>
      <c r="G88" s="54">
        <v>0</v>
      </c>
      <c r="H88" s="54">
        <f t="shared" si="51"/>
        <v>0</v>
      </c>
      <c r="I88" s="54">
        <v>35273404017</v>
      </c>
      <c r="J88" s="54">
        <v>0</v>
      </c>
      <c r="K88" s="56">
        <f t="shared" si="52"/>
        <v>35273404017</v>
      </c>
      <c r="L88" s="58" t="str">
        <f t="shared" si="53"/>
        <v>-</v>
      </c>
      <c r="M88" s="59" t="str">
        <f t="shared" si="54"/>
        <v>-</v>
      </c>
      <c r="N88" s="142"/>
      <c r="O88" s="142"/>
      <c r="P88" s="142"/>
      <c r="Q88" s="591"/>
      <c r="R88" s="591"/>
      <c r="S88" s="591"/>
      <c r="T88" s="10"/>
      <c r="U88" s="10"/>
      <c r="V88" s="10"/>
    </row>
    <row r="89" spans="1:22">
      <c r="A89" s="17" t="s">
        <v>973</v>
      </c>
      <c r="B89" s="18" t="s">
        <v>1050</v>
      </c>
      <c r="C89" s="54">
        <v>0</v>
      </c>
      <c r="D89" s="54">
        <v>0</v>
      </c>
      <c r="E89" s="54">
        <v>0</v>
      </c>
      <c r="F89" s="54">
        <v>0</v>
      </c>
      <c r="G89" s="54">
        <v>0</v>
      </c>
      <c r="H89" s="54">
        <f t="shared" si="51"/>
        <v>0</v>
      </c>
      <c r="I89" s="54">
        <v>0</v>
      </c>
      <c r="J89" s="54">
        <v>0</v>
      </c>
      <c r="K89" s="56">
        <f t="shared" si="52"/>
        <v>0</v>
      </c>
      <c r="L89" s="58" t="str">
        <f t="shared" si="53"/>
        <v>-</v>
      </c>
      <c r="M89" s="59" t="str">
        <f t="shared" si="54"/>
        <v>-</v>
      </c>
      <c r="N89" s="142"/>
      <c r="O89" s="142"/>
      <c r="P89" s="142"/>
      <c r="Q89" s="591"/>
      <c r="R89" s="591"/>
      <c r="S89" s="591"/>
      <c r="T89" s="10"/>
      <c r="U89" s="10"/>
      <c r="V89" s="10"/>
    </row>
    <row r="90" spans="1:22">
      <c r="A90" s="17" t="s">
        <v>984</v>
      </c>
      <c r="B90" s="18" t="s">
        <v>1051</v>
      </c>
      <c r="C90" s="54">
        <v>0</v>
      </c>
      <c r="D90" s="54">
        <v>0</v>
      </c>
      <c r="E90" s="54">
        <v>0</v>
      </c>
      <c r="F90" s="54">
        <v>0</v>
      </c>
      <c r="G90" s="54">
        <v>0</v>
      </c>
      <c r="H90" s="54">
        <f t="shared" si="51"/>
        <v>0</v>
      </c>
      <c r="I90" s="54">
        <v>0</v>
      </c>
      <c r="J90" s="54">
        <v>0</v>
      </c>
      <c r="K90" s="56">
        <f t="shared" si="52"/>
        <v>0</v>
      </c>
      <c r="L90" s="58" t="str">
        <f t="shared" si="53"/>
        <v>-</v>
      </c>
      <c r="M90" s="59" t="str">
        <f t="shared" si="54"/>
        <v>-</v>
      </c>
      <c r="N90" s="142"/>
      <c r="O90" s="142"/>
      <c r="P90" s="142"/>
      <c r="Q90" s="591"/>
      <c r="R90" s="592"/>
      <c r="S90" s="10"/>
      <c r="T90" s="10"/>
      <c r="U90" s="10"/>
      <c r="V90" s="10"/>
    </row>
    <row r="91" spans="1:22">
      <c r="A91" s="17" t="s">
        <v>986</v>
      </c>
      <c r="B91" s="18" t="s">
        <v>1052</v>
      </c>
      <c r="C91" s="54">
        <v>0</v>
      </c>
      <c r="D91" s="54">
        <v>0</v>
      </c>
      <c r="E91" s="54">
        <v>0</v>
      </c>
      <c r="F91" s="54">
        <v>0</v>
      </c>
      <c r="G91" s="54">
        <v>0</v>
      </c>
      <c r="H91" s="54">
        <f t="shared" si="51"/>
        <v>0</v>
      </c>
      <c r="I91" s="54">
        <v>0</v>
      </c>
      <c r="J91" s="54">
        <v>0</v>
      </c>
      <c r="K91" s="56">
        <f t="shared" si="52"/>
        <v>0</v>
      </c>
      <c r="L91" s="58" t="str">
        <f t="shared" si="53"/>
        <v>-</v>
      </c>
      <c r="M91" s="59" t="str">
        <f t="shared" si="54"/>
        <v>-</v>
      </c>
      <c r="N91" s="142"/>
      <c r="O91" s="142"/>
      <c r="P91" s="142"/>
      <c r="Q91" s="591"/>
      <c r="R91" s="592"/>
      <c r="S91" s="10"/>
      <c r="T91" s="10"/>
      <c r="U91" s="10"/>
      <c r="V91" s="10"/>
    </row>
    <row r="92" spans="1:22">
      <c r="A92" s="17" t="s">
        <v>1478</v>
      </c>
      <c r="B92" s="18" t="s">
        <v>1053</v>
      </c>
      <c r="C92" s="54">
        <v>0</v>
      </c>
      <c r="D92" s="54">
        <v>0</v>
      </c>
      <c r="E92" s="54">
        <v>0</v>
      </c>
      <c r="F92" s="54">
        <v>0</v>
      </c>
      <c r="G92" s="54">
        <v>0</v>
      </c>
      <c r="H92" s="54">
        <f t="shared" si="51"/>
        <v>0</v>
      </c>
      <c r="I92" s="54">
        <v>0</v>
      </c>
      <c r="J92" s="54">
        <v>0</v>
      </c>
      <c r="K92" s="56">
        <f t="shared" si="52"/>
        <v>0</v>
      </c>
      <c r="L92" s="58" t="str">
        <f t="shared" si="53"/>
        <v>-</v>
      </c>
      <c r="M92" s="59" t="str">
        <f t="shared" si="54"/>
        <v>-</v>
      </c>
      <c r="N92" s="142"/>
      <c r="O92" s="142"/>
      <c r="P92" s="142"/>
      <c r="Q92" s="591"/>
      <c r="R92" s="592"/>
      <c r="S92" s="10"/>
      <c r="T92" s="10"/>
      <c r="U92" s="10"/>
      <c r="V92" s="10"/>
    </row>
    <row r="93" spans="1:22">
      <c r="A93" s="17"/>
      <c r="B93" s="18"/>
      <c r="C93" s="54"/>
      <c r="D93" s="54">
        <v>0</v>
      </c>
      <c r="E93" s="54">
        <v>0</v>
      </c>
      <c r="F93" s="54">
        <v>0</v>
      </c>
      <c r="G93" s="54">
        <v>0</v>
      </c>
      <c r="H93" s="54"/>
      <c r="I93" s="54"/>
      <c r="J93" s="54"/>
      <c r="K93" s="56"/>
      <c r="L93" s="60"/>
      <c r="M93" s="62"/>
      <c r="N93" s="142"/>
      <c r="O93" s="142"/>
      <c r="P93" s="142"/>
      <c r="Q93" s="591"/>
      <c r="R93" s="10"/>
      <c r="S93" s="10"/>
      <c r="T93" s="10"/>
      <c r="U93" s="10"/>
      <c r="V93" s="10"/>
    </row>
    <row r="94" spans="1:22">
      <c r="A94" s="17"/>
      <c r="B94" s="19" t="s">
        <v>1054</v>
      </c>
      <c r="C94" s="385">
        <f t="shared" ref="C94:K94" si="59">SUM(C86:C92)</f>
        <v>0</v>
      </c>
      <c r="D94" s="385">
        <f t="shared" si="59"/>
        <v>0</v>
      </c>
      <c r="E94" s="385">
        <f t="shared" si="59"/>
        <v>0</v>
      </c>
      <c r="F94" s="385">
        <f t="shared" si="59"/>
        <v>0</v>
      </c>
      <c r="G94" s="385">
        <f t="shared" si="59"/>
        <v>0</v>
      </c>
      <c r="H94" s="385">
        <f t="shared" si="59"/>
        <v>0</v>
      </c>
      <c r="I94" s="385">
        <f t="shared" si="59"/>
        <v>43331391677</v>
      </c>
      <c r="J94" s="385">
        <f t="shared" si="59"/>
        <v>0</v>
      </c>
      <c r="K94" s="385">
        <f t="shared" si="59"/>
        <v>43331391677</v>
      </c>
      <c r="L94" s="394" t="str">
        <f>IF(OR(K94=0,C94=0),"-",IF(OR(K94&lt;0,C94&lt;0),(K94/C94),IF(OR(K94&gt;0,C94&gt;0),(K94/C94))))</f>
        <v>-</v>
      </c>
      <c r="M94" s="386" t="str">
        <f t="shared" ref="M94:M95" si="60">IF(OR(K94=0,H94=0),"-",IF(OR(K94&lt;0,H94&lt;0),(K94/H94),IF(OR(K94&gt;0,H94&gt;0),(K94/H94))))</f>
        <v>-</v>
      </c>
      <c r="N94" s="142"/>
      <c r="O94" s="142"/>
      <c r="P94" s="142"/>
      <c r="Q94" s="591"/>
      <c r="R94" s="592"/>
      <c r="S94" s="10"/>
      <c r="T94" s="10"/>
      <c r="U94" s="10"/>
      <c r="V94" s="10"/>
    </row>
    <row r="95" spans="1:22">
      <c r="A95" s="11" t="s">
        <v>976</v>
      </c>
      <c r="B95" s="16" t="s">
        <v>1055</v>
      </c>
      <c r="C95" s="63">
        <f t="shared" ref="C95:H95" si="61">C83-C94</f>
        <v>0</v>
      </c>
      <c r="D95" s="63">
        <f t="shared" si="61"/>
        <v>0</v>
      </c>
      <c r="E95" s="137">
        <f t="shared" si="61"/>
        <v>0</v>
      </c>
      <c r="F95" s="137">
        <f t="shared" si="61"/>
        <v>0</v>
      </c>
      <c r="G95" s="137">
        <f t="shared" si="61"/>
        <v>0</v>
      </c>
      <c r="H95" s="63">
        <f t="shared" si="61"/>
        <v>0</v>
      </c>
      <c r="I95" s="137">
        <f>I83-I94</f>
        <v>-3331391677</v>
      </c>
      <c r="J95" s="137">
        <f>J83-J94</f>
        <v>0</v>
      </c>
      <c r="K95" s="137">
        <f>K83-K94</f>
        <v>-3331391677</v>
      </c>
      <c r="L95" s="387" t="str">
        <f>IF(OR(K95=0,C95=0),"-",IF(OR(K95&lt;0,C95&lt;0),(K95/C95),IF(OR(K95&gt;0,C95&gt;0),(K95/C95))))</f>
        <v>-</v>
      </c>
      <c r="M95" s="59" t="str">
        <f t="shared" si="60"/>
        <v>-</v>
      </c>
      <c r="N95" s="142"/>
      <c r="O95" s="142"/>
      <c r="P95" s="142"/>
      <c r="Q95" s="591"/>
      <c r="R95" s="157"/>
      <c r="S95" s="10"/>
      <c r="T95" s="10"/>
      <c r="U95" s="10"/>
      <c r="V95" s="10"/>
    </row>
    <row r="96" spans="1:22">
      <c r="A96" s="17"/>
      <c r="B96" s="18"/>
      <c r="C96" s="55"/>
      <c r="D96" s="55"/>
      <c r="E96" s="55"/>
      <c r="F96" s="55"/>
      <c r="G96" s="55"/>
      <c r="H96" s="55"/>
      <c r="I96" s="55"/>
      <c r="J96" s="55"/>
      <c r="K96" s="64"/>
      <c r="L96" s="81"/>
      <c r="M96" s="76"/>
      <c r="N96" s="142"/>
      <c r="O96" s="142"/>
      <c r="P96" s="142"/>
      <c r="Q96" s="591"/>
      <c r="R96" s="157"/>
      <c r="S96" s="10"/>
      <c r="T96" s="10"/>
      <c r="U96" s="10"/>
      <c r="V96" s="10"/>
    </row>
    <row r="97" spans="1:22">
      <c r="A97" s="11" t="s">
        <v>1056</v>
      </c>
      <c r="B97" s="16" t="s">
        <v>1057</v>
      </c>
      <c r="C97" s="68">
        <f t="shared" ref="C97:K97" si="62">C56+C75+C95</f>
        <v>0</v>
      </c>
      <c r="D97" s="69">
        <f t="shared" si="62"/>
        <v>0</v>
      </c>
      <c r="E97" s="69">
        <f t="shared" si="62"/>
        <v>0</v>
      </c>
      <c r="F97" s="69">
        <f t="shared" si="62"/>
        <v>0</v>
      </c>
      <c r="G97" s="69">
        <f t="shared" si="62"/>
        <v>0</v>
      </c>
      <c r="H97" s="69">
        <f t="shared" si="62"/>
        <v>0</v>
      </c>
      <c r="I97" s="68">
        <f t="shared" si="62"/>
        <v>-7721079090</v>
      </c>
      <c r="J97" s="68">
        <f t="shared" si="62"/>
        <v>120471981</v>
      </c>
      <c r="K97" s="68">
        <f t="shared" si="62"/>
        <v>-7600607109</v>
      </c>
      <c r="L97" s="58" t="str">
        <f>IF(OR(K97=0,C97=0),"-",IF(OR(K97&lt;0,C97&lt;0),(K97/C97),IF(OR(K97&gt;0,C97&gt;0),(K97/C97))))</f>
        <v>-</v>
      </c>
      <c r="M97" s="59" t="str">
        <f t="shared" ref="M97" si="63">IF(OR(K97=0,H97=0),"-",IF(OR(K97&lt;0,H97&lt;0),(K97/H97),IF(OR(K97&gt;0,H97&gt;0),(K97/H97))))</f>
        <v>-</v>
      </c>
      <c r="N97" s="142"/>
      <c r="O97" s="142"/>
      <c r="P97" s="142"/>
      <c r="Q97" s="591"/>
      <c r="R97" s="10"/>
      <c r="S97" s="10"/>
      <c r="T97" s="10"/>
      <c r="U97" s="10"/>
      <c r="V97" s="10"/>
    </row>
    <row r="98" spans="1:22" ht="8.25" customHeight="1">
      <c r="A98" s="17"/>
      <c r="B98" s="18"/>
      <c r="C98" s="69"/>
      <c r="D98" s="69"/>
      <c r="E98" s="69"/>
      <c r="F98" s="69"/>
      <c r="G98" s="69"/>
      <c r="H98" s="69"/>
      <c r="I98" s="69"/>
      <c r="J98" s="55"/>
      <c r="K98" s="64"/>
      <c r="L98" s="81"/>
      <c r="M98" s="76"/>
      <c r="N98" s="142"/>
      <c r="O98" s="142"/>
      <c r="P98" s="142"/>
      <c r="R98" s="10"/>
      <c r="S98" s="10"/>
      <c r="T98" s="10"/>
      <c r="U98" s="10"/>
      <c r="V98" s="10"/>
    </row>
    <row r="99" spans="1:22">
      <c r="A99" s="11" t="s">
        <v>1058</v>
      </c>
      <c r="B99" s="12" t="s">
        <v>1059</v>
      </c>
      <c r="C99" s="70"/>
      <c r="D99" s="70"/>
      <c r="E99" s="70"/>
      <c r="F99" s="70"/>
      <c r="G99" s="70"/>
      <c r="H99" s="70"/>
      <c r="I99" s="69"/>
      <c r="J99" s="55"/>
      <c r="K99" s="64"/>
      <c r="L99" s="81"/>
      <c r="M99" s="76"/>
      <c r="N99" s="142"/>
      <c r="O99" s="142"/>
      <c r="P99" s="142"/>
      <c r="Q99" s="592"/>
      <c r="R99" s="10"/>
      <c r="S99" s="10"/>
      <c r="T99" s="10"/>
      <c r="U99" s="10"/>
      <c r="V99" s="10"/>
    </row>
    <row r="100" spans="1:22">
      <c r="A100" s="17" t="s">
        <v>960</v>
      </c>
      <c r="B100" s="18" t="s">
        <v>1060</v>
      </c>
      <c r="C100" s="71">
        <v>0</v>
      </c>
      <c r="D100" s="54">
        <v>0</v>
      </c>
      <c r="E100" s="54">
        <v>0</v>
      </c>
      <c r="F100" s="54">
        <v>0</v>
      </c>
      <c r="G100" s="54">
        <v>0</v>
      </c>
      <c r="H100" s="54">
        <v>0</v>
      </c>
      <c r="I100" s="54">
        <f>5618181936-5965912</f>
        <v>5612216024</v>
      </c>
      <c r="J100" s="55">
        <f>I104</f>
        <v>22891136934</v>
      </c>
      <c r="K100" s="56">
        <v>5612216024</v>
      </c>
      <c r="L100" s="58" t="str">
        <f t="shared" ref="L100:L105" si="64">IF(OR(K100=0,C100=0),"-",IF(OR(K100&lt;0,C100&lt;0),(K100/C100),IF(OR(K100&gt;0,C100&gt;0),(K100/C100))))</f>
        <v>-</v>
      </c>
      <c r="M100" s="59" t="str">
        <f t="shared" ref="M100:M105" si="65">IF(OR(K100=0,H100=0),"-",IF(OR(K100&lt;0,H100&lt;0),(K100/H100),IF(OR(K100&gt;0,H100&gt;0),(K100/H100))))</f>
        <v>-</v>
      </c>
      <c r="N100" s="142"/>
      <c r="O100" s="142"/>
      <c r="P100" s="142"/>
      <c r="Q100" s="591"/>
      <c r="R100" s="10"/>
      <c r="S100" s="10"/>
      <c r="T100" s="10"/>
      <c r="U100" s="10"/>
      <c r="V100" s="10"/>
    </row>
    <row r="101" spans="1:22">
      <c r="A101" s="17" t="s">
        <v>968</v>
      </c>
      <c r="B101" s="18" t="s">
        <v>1061</v>
      </c>
      <c r="C101" s="71">
        <v>0</v>
      </c>
      <c r="D101" s="54">
        <v>0</v>
      </c>
      <c r="E101" s="54">
        <v>0</v>
      </c>
      <c r="F101" s="54">
        <v>0</v>
      </c>
      <c r="G101" s="54">
        <v>0</v>
      </c>
      <c r="H101" s="54">
        <v>0</v>
      </c>
      <c r="I101" s="54">
        <v>25000000000</v>
      </c>
      <c r="J101" s="55">
        <f>I105</f>
        <v>0</v>
      </c>
      <c r="K101" s="56">
        <v>25000000000</v>
      </c>
      <c r="L101" s="60" t="str">
        <f t="shared" si="64"/>
        <v>-</v>
      </c>
      <c r="M101" s="59" t="str">
        <f t="shared" si="65"/>
        <v>-</v>
      </c>
      <c r="N101" s="142"/>
      <c r="O101" s="142"/>
      <c r="P101" s="142"/>
      <c r="Q101" s="591"/>
      <c r="R101" s="10"/>
      <c r="S101" s="10"/>
      <c r="T101" s="10"/>
      <c r="U101" s="10"/>
      <c r="V101" s="10"/>
    </row>
    <row r="102" spans="1:22">
      <c r="A102" s="17"/>
      <c r="B102" s="23" t="s">
        <v>1062</v>
      </c>
      <c r="C102" s="385">
        <f t="shared" ref="C102:H102" si="66">SUM(C98:C101)</f>
        <v>0</v>
      </c>
      <c r="D102" s="385">
        <f t="shared" si="66"/>
        <v>0</v>
      </c>
      <c r="E102" s="385">
        <f>SUM(E98:E101)</f>
        <v>0</v>
      </c>
      <c r="F102" s="385">
        <f>SUM(F98:F101)</f>
        <v>0</v>
      </c>
      <c r="G102" s="385">
        <f>SUM(G98:G101)</f>
        <v>0</v>
      </c>
      <c r="H102" s="385">
        <f t="shared" si="66"/>
        <v>0</v>
      </c>
      <c r="I102" s="397">
        <f>SUM(I98:I101)</f>
        <v>30612216024</v>
      </c>
      <c r="J102" s="397">
        <f>SUM(J100:J101)</f>
        <v>22891136934</v>
      </c>
      <c r="K102" s="397">
        <f>SUM(K100:K101)</f>
        <v>30612216024</v>
      </c>
      <c r="L102" s="387" t="str">
        <f t="shared" si="64"/>
        <v>-</v>
      </c>
      <c r="M102" s="386" t="str">
        <f t="shared" si="65"/>
        <v>-</v>
      </c>
      <c r="N102" s="142"/>
      <c r="O102" s="142"/>
      <c r="P102" s="142"/>
      <c r="Q102" s="591"/>
      <c r="R102" s="10"/>
      <c r="S102" s="10"/>
      <c r="T102" s="10"/>
      <c r="U102" s="10"/>
      <c r="V102" s="10"/>
    </row>
    <row r="103" spans="1:22" ht="14.25" customHeight="1">
      <c r="A103" s="11" t="s">
        <v>1063</v>
      </c>
      <c r="B103" s="24" t="s">
        <v>1064</v>
      </c>
      <c r="C103" s="106">
        <f>C97+C102</f>
        <v>0</v>
      </c>
      <c r="D103" s="106">
        <f t="shared" ref="D103:H103" si="67">D97+D102</f>
        <v>0</v>
      </c>
      <c r="E103" s="63">
        <f t="shared" ref="E103:F103" si="68">E97+E102</f>
        <v>0</v>
      </c>
      <c r="F103" s="63">
        <f t="shared" si="68"/>
        <v>0</v>
      </c>
      <c r="G103" s="63">
        <f t="shared" si="67"/>
        <v>0</v>
      </c>
      <c r="H103" s="63">
        <f t="shared" si="67"/>
        <v>0</v>
      </c>
      <c r="I103" s="398">
        <f>I97+I102</f>
        <v>22891136934</v>
      </c>
      <c r="J103" s="398">
        <f>J97+J102</f>
        <v>23011608915</v>
      </c>
      <c r="K103" s="398">
        <f>J103</f>
        <v>23011608915</v>
      </c>
      <c r="L103" s="387" t="str">
        <f t="shared" si="64"/>
        <v>-</v>
      </c>
      <c r="M103" s="59" t="str">
        <f t="shared" si="65"/>
        <v>-</v>
      </c>
      <c r="N103" s="142"/>
      <c r="O103" s="142"/>
      <c r="P103" s="142"/>
      <c r="Q103" s="591"/>
      <c r="R103" s="10"/>
      <c r="S103" s="10"/>
      <c r="T103" s="10"/>
      <c r="U103" s="10"/>
      <c r="V103" s="10"/>
    </row>
    <row r="104" spans="1:22">
      <c r="A104" s="17" t="s">
        <v>960</v>
      </c>
      <c r="B104" s="25" t="s">
        <v>1060</v>
      </c>
      <c r="C104" s="105">
        <v>0</v>
      </c>
      <c r="D104" s="54">
        <v>0</v>
      </c>
      <c r="E104" s="54">
        <v>0</v>
      </c>
      <c r="F104" s="54">
        <v>0</v>
      </c>
      <c r="G104" s="54">
        <v>0</v>
      </c>
      <c r="H104" s="55">
        <v>0</v>
      </c>
      <c r="I104" s="54">
        <v>22891136934</v>
      </c>
      <c r="J104" s="55">
        <f>SUM(Neraca!C20:C39)</f>
        <v>21762733080</v>
      </c>
      <c r="K104" s="56">
        <f>+J104</f>
        <v>21762733080</v>
      </c>
      <c r="L104" s="58" t="str">
        <f t="shared" si="64"/>
        <v>-</v>
      </c>
      <c r="M104" s="59" t="str">
        <f t="shared" si="65"/>
        <v>-</v>
      </c>
      <c r="N104" s="142"/>
      <c r="O104" s="142"/>
      <c r="P104" s="142"/>
      <c r="Q104" s="592"/>
      <c r="R104" s="10"/>
      <c r="S104" s="10"/>
      <c r="T104" s="10"/>
      <c r="U104" s="10"/>
      <c r="V104" s="10"/>
    </row>
    <row r="105" spans="1:22" ht="12" thickBot="1">
      <c r="A105" s="26" t="s">
        <v>968</v>
      </c>
      <c r="B105" s="27" t="s">
        <v>1061</v>
      </c>
      <c r="C105" s="107">
        <v>0</v>
      </c>
      <c r="D105" s="502">
        <v>0</v>
      </c>
      <c r="E105" s="502">
        <v>0</v>
      </c>
      <c r="F105" s="502">
        <v>0</v>
      </c>
      <c r="G105" s="502">
        <v>0</v>
      </c>
      <c r="H105" s="66">
        <v>0</v>
      </c>
      <c r="I105" s="502">
        <v>0</v>
      </c>
      <c r="J105" s="66">
        <f>+Neraca!C43</f>
        <v>0</v>
      </c>
      <c r="K105" s="67">
        <f>+J105</f>
        <v>0</v>
      </c>
      <c r="L105" s="82" t="str">
        <f t="shared" si="64"/>
        <v>-</v>
      </c>
      <c r="M105" s="83" t="str">
        <f t="shared" si="65"/>
        <v>-</v>
      </c>
      <c r="N105" s="142"/>
      <c r="O105" s="142"/>
      <c r="P105" s="142"/>
      <c r="Q105" s="592"/>
      <c r="R105" s="10"/>
      <c r="S105" s="10"/>
      <c r="T105" s="10"/>
      <c r="U105" s="10"/>
      <c r="V105" s="10"/>
    </row>
    <row r="106" spans="1:22" ht="12.75" thickBot="1">
      <c r="A106" s="28"/>
      <c r="B106" s="29" t="s">
        <v>1357</v>
      </c>
      <c r="C106" s="270">
        <f>+C103-C104-C105</f>
        <v>0</v>
      </c>
      <c r="D106" s="270">
        <f t="shared" ref="D106:K106" si="69">+D103-D104-D105</f>
        <v>0</v>
      </c>
      <c r="E106" s="270">
        <f t="shared" ref="E106:F106" si="70">+E103-E104-E105</f>
        <v>0</v>
      </c>
      <c r="F106" s="270">
        <f t="shared" si="70"/>
        <v>0</v>
      </c>
      <c r="G106" s="270">
        <f t="shared" si="69"/>
        <v>0</v>
      </c>
      <c r="H106" s="270">
        <f t="shared" si="69"/>
        <v>0</v>
      </c>
      <c r="I106" s="270">
        <f t="shared" si="69"/>
        <v>0</v>
      </c>
      <c r="J106" s="66">
        <f>+Neraca!C44</f>
        <v>2851963741</v>
      </c>
      <c r="K106" s="310">
        <f t="shared" si="69"/>
        <v>1248875835</v>
      </c>
      <c r="L106" s="270"/>
      <c r="M106" s="270"/>
      <c r="N106" s="142"/>
      <c r="O106" s="142"/>
      <c r="P106" s="142"/>
      <c r="Q106" s="592"/>
      <c r="R106" s="10"/>
      <c r="S106" s="10"/>
      <c r="T106" s="10"/>
      <c r="U106" s="10"/>
      <c r="V106" s="10"/>
    </row>
    <row r="107" spans="1:22" ht="12">
      <c r="A107" s="28"/>
      <c r="B107" s="29"/>
      <c r="C107" s="271"/>
      <c r="D107" s="29"/>
      <c r="E107" s="136"/>
      <c r="F107" s="136"/>
      <c r="G107" s="136"/>
      <c r="H107" s="136"/>
      <c r="I107" s="136"/>
      <c r="J107" s="30"/>
      <c r="K107" s="31">
        <v>111752072036</v>
      </c>
      <c r="L107" s="31"/>
      <c r="M107" s="31"/>
      <c r="N107" s="142"/>
      <c r="O107" s="142"/>
      <c r="P107" s="142"/>
      <c r="Q107" s="10"/>
      <c r="R107" s="10"/>
      <c r="S107" s="10"/>
      <c r="T107" s="10"/>
      <c r="U107" s="10"/>
      <c r="V107" s="10"/>
    </row>
    <row r="108" spans="1:22" ht="12">
      <c r="A108" s="28"/>
      <c r="B108" s="29"/>
      <c r="C108" s="29"/>
      <c r="D108" s="29"/>
      <c r="E108" s="29"/>
      <c r="F108" s="29"/>
      <c r="G108" s="29"/>
      <c r="H108" s="29"/>
      <c r="I108" s="270"/>
      <c r="J108" s="138"/>
      <c r="K108" s="31"/>
      <c r="L108" s="31"/>
      <c r="M108" s="31"/>
      <c r="N108" s="142"/>
      <c r="O108" s="142"/>
      <c r="P108" s="142"/>
      <c r="Q108" s="10"/>
      <c r="R108" s="10"/>
      <c r="S108" s="10"/>
      <c r="T108" s="10"/>
      <c r="U108" s="10"/>
      <c r="V108" s="10"/>
    </row>
    <row r="109" spans="1:22" ht="12">
      <c r="A109" s="28"/>
      <c r="B109" s="29"/>
      <c r="C109" s="29"/>
      <c r="D109" s="29"/>
      <c r="E109" s="29"/>
      <c r="F109" s="29"/>
      <c r="G109" s="29"/>
      <c r="H109" s="29"/>
      <c r="I109" s="270"/>
      <c r="J109" s="138"/>
      <c r="K109" s="31">
        <f>K102+K97</f>
        <v>23011608915</v>
      </c>
      <c r="L109" s="31"/>
      <c r="M109" s="31"/>
      <c r="N109" s="142"/>
      <c r="O109" s="142"/>
      <c r="P109" s="142"/>
      <c r="Q109" s="10"/>
      <c r="R109" s="10"/>
      <c r="S109" s="10"/>
      <c r="T109" s="10"/>
      <c r="U109" s="10"/>
      <c r="V109" s="10"/>
    </row>
    <row r="110" spans="1:22" ht="12">
      <c r="A110" s="32"/>
      <c r="B110" s="32"/>
      <c r="C110" s="32"/>
      <c r="D110" s="32"/>
      <c r="E110" s="32"/>
      <c r="F110" s="32"/>
      <c r="G110" s="32"/>
      <c r="H110" s="32"/>
      <c r="I110" s="30"/>
      <c r="J110" s="138"/>
      <c r="K110" s="31">
        <f>K104-K109</f>
        <v>-1248875835</v>
      </c>
      <c r="L110" s="31"/>
      <c r="M110" s="31"/>
      <c r="N110" s="142"/>
      <c r="O110" s="142"/>
      <c r="P110" s="142"/>
      <c r="Q110" s="10"/>
      <c r="R110" s="10"/>
      <c r="S110" s="10"/>
      <c r="T110" s="10"/>
      <c r="U110" s="10"/>
      <c r="V110" s="10"/>
    </row>
    <row r="111" spans="1:22" ht="12">
      <c r="A111" s="32"/>
      <c r="B111" s="32"/>
      <c r="C111" s="32"/>
      <c r="D111" s="32"/>
      <c r="E111" s="32"/>
      <c r="F111" s="32"/>
      <c r="G111" s="32"/>
      <c r="H111" s="32"/>
      <c r="I111" s="30"/>
      <c r="J111" s="31"/>
      <c r="K111" s="31"/>
      <c r="L111" s="31"/>
      <c r="M111" s="31"/>
      <c r="N111" s="142"/>
      <c r="O111" s="142"/>
      <c r="P111" s="142"/>
      <c r="Q111" s="10"/>
      <c r="R111" s="10"/>
      <c r="S111" s="10"/>
      <c r="T111" s="10"/>
      <c r="U111" s="10"/>
      <c r="V111" s="10"/>
    </row>
    <row r="112" spans="1:22" ht="12">
      <c r="A112" s="32"/>
      <c r="B112" s="32"/>
      <c r="C112" s="32"/>
      <c r="D112" s="32"/>
      <c r="E112" s="32"/>
      <c r="F112" s="32"/>
      <c r="G112" s="32"/>
      <c r="H112" s="32"/>
      <c r="I112" s="30"/>
      <c r="J112" s="31"/>
      <c r="K112" s="31"/>
      <c r="L112" s="31"/>
      <c r="M112" s="31"/>
      <c r="N112" s="142"/>
      <c r="O112" s="142"/>
      <c r="P112" s="142"/>
      <c r="Q112" s="10"/>
      <c r="R112" s="10"/>
      <c r="S112" s="10"/>
      <c r="T112" s="10"/>
      <c r="U112" s="10"/>
      <c r="V112" s="10"/>
    </row>
    <row r="113" spans="1:22" ht="12">
      <c r="A113" s="32"/>
      <c r="B113" s="32"/>
      <c r="C113" s="32"/>
      <c r="D113" s="32"/>
      <c r="E113" s="32"/>
      <c r="F113" s="32"/>
      <c r="G113" s="32"/>
      <c r="H113" s="32"/>
      <c r="I113" s="30"/>
      <c r="J113" s="31"/>
      <c r="K113" s="31"/>
      <c r="L113" s="31"/>
      <c r="M113" s="31"/>
      <c r="N113" s="142"/>
      <c r="O113" s="142"/>
      <c r="P113" s="142"/>
      <c r="Q113" s="10"/>
      <c r="R113" s="10"/>
      <c r="S113" s="10"/>
      <c r="T113" s="10"/>
      <c r="U113" s="10"/>
      <c r="V113" s="10"/>
    </row>
    <row r="114" spans="1:22" ht="12">
      <c r="A114" s="32"/>
      <c r="B114" s="32"/>
      <c r="C114" s="32"/>
      <c r="D114" s="32"/>
      <c r="E114" s="32"/>
      <c r="F114" s="32"/>
      <c r="G114" s="32"/>
      <c r="H114" s="32"/>
      <c r="I114" s="30"/>
      <c r="J114" s="31"/>
      <c r="K114" s="31"/>
      <c r="L114" s="31"/>
      <c r="M114" s="31"/>
      <c r="N114" s="142"/>
      <c r="O114" s="142"/>
      <c r="P114" s="142"/>
      <c r="Q114" s="10"/>
      <c r="R114" s="10"/>
      <c r="S114" s="10"/>
      <c r="T114" s="10"/>
      <c r="U114" s="10"/>
      <c r="V114" s="10"/>
    </row>
    <row r="115" spans="1:22" ht="12">
      <c r="A115" s="32"/>
      <c r="B115" s="32"/>
      <c r="C115" s="32"/>
      <c r="D115" s="32"/>
      <c r="E115" s="32"/>
      <c r="F115" s="32"/>
      <c r="G115" s="32"/>
      <c r="H115" s="32"/>
      <c r="I115" s="30"/>
      <c r="J115" s="31"/>
      <c r="K115" s="31"/>
      <c r="L115" s="31"/>
      <c r="M115" s="31"/>
      <c r="N115" s="142"/>
      <c r="O115" s="142"/>
      <c r="P115" s="142"/>
      <c r="Q115" s="10"/>
      <c r="R115" s="10"/>
      <c r="S115" s="10"/>
      <c r="T115" s="10"/>
      <c r="U115" s="10"/>
      <c r="V115" s="10"/>
    </row>
    <row r="116" spans="1:22" ht="12">
      <c r="A116" s="32"/>
      <c r="B116" s="32"/>
      <c r="C116" s="32"/>
      <c r="D116" s="32"/>
      <c r="E116" s="32"/>
      <c r="F116" s="32"/>
      <c r="G116" s="32"/>
      <c r="H116" s="32"/>
      <c r="I116" s="30"/>
      <c r="J116" s="31"/>
      <c r="K116" s="31"/>
      <c r="L116" s="31"/>
      <c r="M116" s="31"/>
      <c r="N116" s="142"/>
      <c r="O116" s="142"/>
      <c r="P116" s="142"/>
      <c r="Q116" s="10"/>
      <c r="R116" s="10"/>
      <c r="S116" s="10"/>
      <c r="T116" s="10"/>
      <c r="U116" s="10"/>
      <c r="V116" s="10"/>
    </row>
    <row r="117" spans="1:22" ht="12">
      <c r="A117" s="32"/>
      <c r="B117" s="32"/>
      <c r="C117" s="32"/>
      <c r="D117" s="32"/>
      <c r="E117" s="32"/>
      <c r="F117" s="32"/>
      <c r="G117" s="32"/>
      <c r="H117" s="32"/>
      <c r="I117" s="30"/>
      <c r="J117" s="31"/>
      <c r="K117" s="31"/>
      <c r="L117" s="31"/>
      <c r="M117" s="31"/>
      <c r="N117" s="142"/>
      <c r="O117" s="142"/>
      <c r="P117" s="142"/>
      <c r="Q117" s="10"/>
      <c r="R117" s="10"/>
      <c r="S117" s="10"/>
      <c r="T117" s="10"/>
      <c r="U117" s="10"/>
      <c r="V117" s="10"/>
    </row>
    <row r="118" spans="1:22" ht="12">
      <c r="A118" s="32"/>
      <c r="B118" s="32"/>
      <c r="C118" s="32"/>
      <c r="D118" s="32"/>
      <c r="E118" s="32"/>
      <c r="F118" s="32"/>
      <c r="G118" s="32"/>
      <c r="H118" s="32"/>
      <c r="I118" s="30"/>
      <c r="J118" s="31"/>
      <c r="K118" s="31"/>
      <c r="L118" s="31"/>
      <c r="M118" s="31"/>
      <c r="N118" s="142"/>
      <c r="O118" s="142"/>
      <c r="P118" s="142"/>
      <c r="Q118" s="10"/>
      <c r="R118" s="10"/>
      <c r="S118" s="10"/>
      <c r="T118" s="10"/>
      <c r="U118" s="10"/>
      <c r="V118" s="10"/>
    </row>
    <row r="119" spans="1:22" ht="12">
      <c r="A119" s="32"/>
      <c r="B119" s="32"/>
      <c r="C119" s="32"/>
      <c r="D119" s="32"/>
      <c r="E119" s="32"/>
      <c r="F119" s="32"/>
      <c r="G119" s="32"/>
      <c r="H119" s="32"/>
      <c r="I119" s="30"/>
      <c r="J119" s="31"/>
      <c r="K119" s="31"/>
      <c r="L119" s="31"/>
      <c r="M119" s="31"/>
      <c r="N119" s="142"/>
      <c r="O119" s="142"/>
      <c r="P119" s="142"/>
      <c r="Q119" s="10"/>
      <c r="R119" s="10"/>
      <c r="S119" s="10"/>
      <c r="T119" s="10"/>
      <c r="U119" s="10"/>
      <c r="V119" s="10"/>
    </row>
    <row r="120" spans="1:22" ht="12">
      <c r="A120" s="32"/>
      <c r="B120" s="32"/>
      <c r="C120" s="32"/>
      <c r="D120" s="32"/>
      <c r="E120" s="32"/>
      <c r="F120" s="32"/>
      <c r="G120" s="32"/>
      <c r="H120" s="32"/>
      <c r="I120" s="30"/>
      <c r="J120" s="31"/>
      <c r="K120" s="31"/>
      <c r="L120" s="31"/>
      <c r="M120" s="31"/>
      <c r="N120" s="142"/>
      <c r="O120" s="142"/>
      <c r="P120" s="142"/>
      <c r="Q120" s="10"/>
      <c r="R120" s="10"/>
      <c r="S120" s="10"/>
      <c r="T120" s="10"/>
      <c r="U120" s="10"/>
      <c r="V120" s="10"/>
    </row>
    <row r="121" spans="1:22" ht="12">
      <c r="A121" s="32"/>
      <c r="B121" s="32"/>
      <c r="C121" s="32"/>
      <c r="D121" s="32"/>
      <c r="E121" s="32"/>
      <c r="F121" s="32"/>
      <c r="G121" s="32"/>
      <c r="H121" s="32"/>
      <c r="I121" s="30"/>
      <c r="J121" s="31"/>
      <c r="K121" s="31"/>
      <c r="L121" s="31"/>
      <c r="M121" s="31"/>
      <c r="N121" s="142"/>
      <c r="O121" s="142"/>
      <c r="P121" s="142"/>
      <c r="Q121" s="10"/>
      <c r="R121" s="10"/>
      <c r="S121" s="10"/>
      <c r="T121" s="10"/>
      <c r="U121" s="10"/>
      <c r="V121" s="10"/>
    </row>
    <row r="122" spans="1:22" ht="12">
      <c r="A122" s="32"/>
      <c r="B122" s="32"/>
      <c r="C122" s="32"/>
      <c r="D122" s="32"/>
      <c r="E122" s="32"/>
      <c r="F122" s="32"/>
      <c r="G122" s="32"/>
      <c r="H122" s="32"/>
      <c r="I122" s="30"/>
      <c r="J122" s="31"/>
      <c r="K122" s="31"/>
      <c r="L122" s="31"/>
      <c r="M122" s="31"/>
      <c r="N122" s="142"/>
      <c r="O122" s="142"/>
      <c r="P122" s="142"/>
      <c r="Q122" s="10"/>
      <c r="R122" s="10"/>
      <c r="S122" s="10"/>
      <c r="T122" s="10"/>
      <c r="U122" s="10"/>
      <c r="V122" s="10"/>
    </row>
    <row r="123" spans="1:22" ht="12">
      <c r="A123" s="32"/>
      <c r="B123" s="32"/>
      <c r="C123" s="32"/>
      <c r="D123" s="32"/>
      <c r="E123" s="32"/>
      <c r="F123" s="32"/>
      <c r="G123" s="32"/>
      <c r="H123" s="32"/>
      <c r="I123" s="30"/>
      <c r="J123" s="31"/>
      <c r="K123" s="31"/>
      <c r="L123" s="31"/>
      <c r="M123" s="31"/>
      <c r="N123" s="142"/>
      <c r="O123" s="142"/>
      <c r="P123" s="142"/>
      <c r="Q123" s="10"/>
      <c r="R123" s="10"/>
      <c r="S123" s="10"/>
      <c r="T123" s="10"/>
      <c r="U123" s="10"/>
      <c r="V123" s="10"/>
    </row>
    <row r="124" spans="1:22" ht="12">
      <c r="A124" s="32"/>
      <c r="B124" s="32"/>
      <c r="C124" s="32"/>
      <c r="D124" s="32"/>
      <c r="E124" s="32"/>
      <c r="F124" s="32"/>
      <c r="G124" s="32"/>
      <c r="H124" s="32"/>
      <c r="I124" s="30"/>
      <c r="J124" s="31"/>
      <c r="K124" s="31"/>
      <c r="L124" s="31"/>
      <c r="M124" s="31"/>
      <c r="N124" s="142"/>
      <c r="O124" s="142"/>
      <c r="P124" s="142"/>
      <c r="Q124" s="10"/>
      <c r="R124" s="10"/>
      <c r="S124" s="10"/>
      <c r="T124" s="10"/>
      <c r="U124" s="10"/>
      <c r="V124" s="10"/>
    </row>
    <row r="125" spans="1:22" ht="12">
      <c r="A125" s="32"/>
      <c r="B125" s="32"/>
      <c r="C125" s="32"/>
      <c r="D125" s="32"/>
      <c r="E125" s="32"/>
      <c r="F125" s="32"/>
      <c r="G125" s="32"/>
      <c r="H125" s="32"/>
      <c r="I125" s="30"/>
      <c r="J125" s="31"/>
      <c r="K125" s="31"/>
      <c r="L125" s="31"/>
      <c r="M125" s="31"/>
      <c r="N125" s="142"/>
      <c r="O125" s="142"/>
      <c r="P125" s="142"/>
      <c r="Q125" s="10"/>
      <c r="R125" s="10"/>
      <c r="S125" s="10"/>
      <c r="T125" s="10"/>
      <c r="U125" s="10"/>
      <c r="V125" s="10"/>
    </row>
    <row r="126" spans="1:22" ht="12">
      <c r="A126" s="32"/>
      <c r="B126" s="32"/>
      <c r="C126" s="32"/>
      <c r="D126" s="32"/>
      <c r="E126" s="32"/>
      <c r="F126" s="32"/>
      <c r="G126" s="32"/>
      <c r="H126" s="32"/>
      <c r="I126" s="30"/>
      <c r="J126" s="31"/>
      <c r="K126" s="31"/>
      <c r="L126" s="31"/>
      <c r="M126" s="31"/>
      <c r="N126" s="142"/>
      <c r="O126" s="142"/>
      <c r="P126" s="142"/>
      <c r="Q126" s="10"/>
      <c r="R126" s="10"/>
      <c r="S126" s="10"/>
      <c r="T126" s="10"/>
      <c r="U126" s="10"/>
      <c r="V126" s="10"/>
    </row>
    <row r="127" spans="1:22" ht="12">
      <c r="A127" s="32"/>
      <c r="B127" s="32"/>
      <c r="C127" s="32"/>
      <c r="D127" s="32"/>
      <c r="E127" s="32"/>
      <c r="F127" s="32"/>
      <c r="G127" s="32"/>
      <c r="H127" s="32"/>
      <c r="I127" s="30"/>
      <c r="J127" s="31"/>
      <c r="K127" s="31"/>
      <c r="L127" s="31"/>
      <c r="M127" s="31"/>
      <c r="N127" s="142"/>
      <c r="O127" s="142"/>
      <c r="P127" s="142"/>
      <c r="Q127" s="10"/>
      <c r="R127" s="10"/>
      <c r="S127" s="10"/>
      <c r="T127" s="10"/>
      <c r="U127" s="10"/>
      <c r="V127" s="10"/>
    </row>
    <row r="128" spans="1:22" ht="12">
      <c r="A128" s="32"/>
      <c r="B128" s="32"/>
      <c r="C128" s="32"/>
      <c r="D128" s="32"/>
      <c r="E128" s="32"/>
      <c r="F128" s="32"/>
      <c r="G128" s="32"/>
      <c r="H128" s="32"/>
      <c r="I128" s="30"/>
      <c r="J128" s="31"/>
      <c r="K128" s="31"/>
      <c r="L128" s="31"/>
      <c r="M128" s="31"/>
      <c r="N128" s="142"/>
      <c r="O128" s="142"/>
      <c r="P128" s="142"/>
      <c r="Q128" s="10"/>
      <c r="R128" s="10"/>
      <c r="S128" s="10"/>
      <c r="T128" s="10"/>
      <c r="U128" s="10"/>
      <c r="V128" s="10"/>
    </row>
    <row r="129" spans="1:22" ht="12">
      <c r="A129" s="32"/>
      <c r="B129" s="32"/>
      <c r="C129" s="32"/>
      <c r="D129" s="32"/>
      <c r="E129" s="32"/>
      <c r="F129" s="32"/>
      <c r="G129" s="32"/>
      <c r="H129" s="32"/>
      <c r="I129" s="30"/>
      <c r="J129" s="31"/>
      <c r="K129" s="31"/>
      <c r="L129" s="31"/>
      <c r="M129" s="31"/>
      <c r="N129" s="142"/>
      <c r="O129" s="142"/>
      <c r="P129" s="142"/>
      <c r="Q129" s="10"/>
      <c r="R129" s="10"/>
      <c r="S129" s="10"/>
      <c r="T129" s="10"/>
      <c r="U129" s="10"/>
      <c r="V129" s="10"/>
    </row>
    <row r="130" spans="1:22" ht="12">
      <c r="A130" s="32"/>
      <c r="B130" s="32"/>
      <c r="C130" s="32"/>
      <c r="D130" s="32"/>
      <c r="E130" s="32"/>
      <c r="F130" s="32"/>
      <c r="G130" s="32"/>
      <c r="H130" s="32"/>
      <c r="I130" s="30"/>
      <c r="J130" s="31"/>
      <c r="K130" s="31"/>
      <c r="L130" s="31"/>
      <c r="M130" s="31"/>
      <c r="N130" s="142"/>
      <c r="O130" s="142"/>
      <c r="P130" s="142"/>
      <c r="Q130" s="10"/>
      <c r="R130" s="10"/>
      <c r="S130" s="10"/>
      <c r="T130" s="10"/>
      <c r="U130" s="10"/>
      <c r="V130" s="10"/>
    </row>
    <row r="131" spans="1:22" ht="12">
      <c r="A131" s="32"/>
      <c r="B131" s="32"/>
      <c r="C131" s="32"/>
      <c r="D131" s="32"/>
      <c r="E131" s="32"/>
      <c r="F131" s="32"/>
      <c r="G131" s="32"/>
      <c r="H131" s="32"/>
      <c r="I131" s="30"/>
      <c r="J131" s="31"/>
      <c r="K131" s="31"/>
      <c r="L131" s="31"/>
      <c r="M131" s="31"/>
      <c r="N131" s="142"/>
      <c r="O131" s="142"/>
      <c r="P131" s="142"/>
      <c r="Q131" s="10"/>
      <c r="R131" s="10"/>
      <c r="S131" s="10"/>
      <c r="T131" s="10"/>
      <c r="U131" s="10"/>
      <c r="V131" s="10"/>
    </row>
    <row r="132" spans="1:22" ht="12">
      <c r="A132" s="32"/>
      <c r="B132" s="32"/>
      <c r="C132" s="32"/>
      <c r="D132" s="32"/>
      <c r="E132" s="32"/>
      <c r="F132" s="32"/>
      <c r="G132" s="32"/>
      <c r="H132" s="32"/>
      <c r="I132" s="30"/>
      <c r="J132" s="31"/>
      <c r="K132" s="31"/>
      <c r="L132" s="31"/>
      <c r="M132" s="31"/>
      <c r="N132" s="142"/>
      <c r="O132" s="142"/>
      <c r="P132" s="142"/>
      <c r="Q132" s="10"/>
      <c r="R132" s="10"/>
      <c r="S132" s="10"/>
      <c r="T132" s="10"/>
      <c r="U132" s="10"/>
      <c r="V132" s="10"/>
    </row>
    <row r="133" spans="1:22" ht="12">
      <c r="A133" s="32"/>
      <c r="B133" s="32"/>
      <c r="C133" s="32"/>
      <c r="D133" s="32"/>
      <c r="E133" s="32"/>
      <c r="F133" s="32"/>
      <c r="G133" s="32"/>
      <c r="H133" s="32"/>
      <c r="I133" s="30"/>
      <c r="J133" s="31"/>
      <c r="K133" s="31"/>
      <c r="L133" s="31"/>
      <c r="M133" s="31"/>
      <c r="N133" s="142"/>
      <c r="O133" s="142"/>
      <c r="P133" s="142"/>
      <c r="Q133" s="10"/>
      <c r="R133" s="10"/>
      <c r="S133" s="10"/>
      <c r="T133" s="10"/>
      <c r="U133" s="10"/>
      <c r="V133" s="10"/>
    </row>
    <row r="134" spans="1:22" ht="12">
      <c r="A134" s="32"/>
      <c r="B134" s="32"/>
      <c r="C134" s="32"/>
      <c r="D134" s="32"/>
      <c r="E134" s="32"/>
      <c r="F134" s="32"/>
      <c r="G134" s="32"/>
      <c r="H134" s="32"/>
      <c r="I134" s="30"/>
      <c r="J134" s="31"/>
      <c r="K134" s="31"/>
      <c r="L134" s="31"/>
      <c r="M134" s="31"/>
      <c r="N134" s="142"/>
      <c r="O134" s="142"/>
      <c r="P134" s="142"/>
      <c r="Q134" s="10"/>
      <c r="R134" s="10"/>
      <c r="S134" s="10"/>
      <c r="T134" s="10"/>
      <c r="U134" s="10"/>
      <c r="V134" s="10"/>
    </row>
    <row r="135" spans="1:22" ht="12">
      <c r="A135" s="32"/>
      <c r="B135" s="32"/>
      <c r="C135" s="32"/>
      <c r="D135" s="32"/>
      <c r="E135" s="32"/>
      <c r="F135" s="32"/>
      <c r="G135" s="32"/>
      <c r="H135" s="32"/>
      <c r="I135" s="30"/>
      <c r="J135" s="31"/>
      <c r="K135" s="31"/>
      <c r="L135" s="31"/>
      <c r="M135" s="31"/>
      <c r="N135" s="142"/>
      <c r="O135" s="142"/>
      <c r="P135" s="142"/>
      <c r="Q135" s="10"/>
      <c r="R135" s="10"/>
      <c r="S135" s="10"/>
      <c r="T135" s="10"/>
      <c r="U135" s="10"/>
      <c r="V135" s="10"/>
    </row>
    <row r="136" spans="1:22" ht="12">
      <c r="A136" s="32"/>
      <c r="B136" s="32"/>
      <c r="C136" s="32"/>
      <c r="D136" s="32"/>
      <c r="E136" s="32"/>
      <c r="F136" s="32"/>
      <c r="G136" s="32"/>
      <c r="H136" s="32"/>
      <c r="I136" s="30"/>
      <c r="J136" s="31"/>
      <c r="K136" s="31"/>
      <c r="L136" s="31"/>
      <c r="M136" s="31"/>
      <c r="N136" s="142"/>
      <c r="O136" s="142"/>
      <c r="P136" s="142"/>
      <c r="Q136" s="10"/>
      <c r="R136" s="10"/>
      <c r="S136" s="10"/>
      <c r="T136" s="10"/>
      <c r="U136" s="10"/>
      <c r="V136" s="10"/>
    </row>
    <row r="137" spans="1:22" ht="12">
      <c r="A137" s="32"/>
      <c r="B137" s="32"/>
      <c r="C137" s="32"/>
      <c r="D137" s="32"/>
      <c r="E137" s="32"/>
      <c r="F137" s="32"/>
      <c r="G137" s="32"/>
      <c r="H137" s="32"/>
      <c r="I137" s="30"/>
      <c r="J137" s="31"/>
      <c r="K137" s="31"/>
      <c r="L137" s="31"/>
      <c r="M137" s="31"/>
      <c r="N137" s="142"/>
      <c r="O137" s="142"/>
      <c r="P137" s="142"/>
      <c r="Q137" s="10"/>
      <c r="R137" s="10"/>
      <c r="S137" s="10"/>
      <c r="T137" s="10"/>
      <c r="U137" s="10"/>
      <c r="V137" s="10"/>
    </row>
    <row r="138" spans="1:22" ht="12">
      <c r="A138" s="32"/>
      <c r="B138" s="32"/>
      <c r="C138" s="32"/>
      <c r="D138" s="32"/>
      <c r="E138" s="32"/>
      <c r="F138" s="32"/>
      <c r="G138" s="32"/>
      <c r="H138" s="32"/>
      <c r="I138" s="30"/>
      <c r="J138" s="31"/>
      <c r="K138" s="31"/>
      <c r="L138" s="31"/>
      <c r="M138" s="31"/>
      <c r="N138" s="142"/>
      <c r="O138" s="142"/>
      <c r="P138" s="142"/>
      <c r="Q138" s="10"/>
      <c r="R138" s="10"/>
      <c r="S138" s="10"/>
      <c r="T138" s="10"/>
      <c r="U138" s="10"/>
      <c r="V138" s="10"/>
    </row>
    <row r="139" spans="1:22" ht="12">
      <c r="A139" s="32"/>
      <c r="B139" s="32"/>
      <c r="C139" s="32"/>
      <c r="D139" s="32"/>
      <c r="E139" s="32"/>
      <c r="F139" s="32"/>
      <c r="G139" s="32"/>
      <c r="H139" s="32"/>
      <c r="I139" s="30"/>
      <c r="J139" s="31"/>
      <c r="K139" s="31"/>
      <c r="L139" s="31"/>
      <c r="M139" s="31"/>
      <c r="N139" s="142"/>
      <c r="O139" s="142"/>
      <c r="P139" s="142"/>
      <c r="Q139" s="10"/>
      <c r="R139" s="10"/>
      <c r="S139" s="10"/>
      <c r="T139" s="10"/>
      <c r="U139" s="10"/>
      <c r="V139" s="10"/>
    </row>
    <row r="140" spans="1:22" ht="12">
      <c r="A140" s="32"/>
      <c r="B140" s="32"/>
      <c r="C140" s="32"/>
      <c r="D140" s="32"/>
      <c r="E140" s="32"/>
      <c r="F140" s="32"/>
      <c r="G140" s="32"/>
      <c r="H140" s="32"/>
      <c r="I140" s="30"/>
      <c r="J140" s="31"/>
      <c r="K140" s="31"/>
      <c r="L140" s="31"/>
      <c r="M140" s="31"/>
      <c r="N140" s="142"/>
      <c r="O140" s="142"/>
      <c r="P140" s="142"/>
      <c r="Q140" s="10"/>
      <c r="R140" s="10"/>
      <c r="S140" s="10"/>
      <c r="T140" s="10"/>
      <c r="U140" s="10"/>
      <c r="V140" s="10"/>
    </row>
    <row r="141" spans="1:22" ht="12">
      <c r="A141" s="32"/>
      <c r="B141" s="32"/>
      <c r="C141" s="32"/>
      <c r="D141" s="32"/>
      <c r="E141" s="32"/>
      <c r="F141" s="32"/>
      <c r="G141" s="32"/>
      <c r="H141" s="32"/>
      <c r="I141" s="30"/>
      <c r="J141" s="31"/>
      <c r="K141" s="31"/>
      <c r="L141" s="31"/>
      <c r="M141" s="31"/>
      <c r="N141" s="142"/>
      <c r="O141" s="142"/>
      <c r="P141" s="142"/>
      <c r="Q141" s="10"/>
      <c r="R141" s="10"/>
      <c r="S141" s="10"/>
      <c r="T141" s="10"/>
      <c r="U141" s="10"/>
      <c r="V141" s="10"/>
    </row>
    <row r="142" spans="1:22" ht="12">
      <c r="A142" s="32"/>
      <c r="B142" s="32"/>
      <c r="C142" s="32"/>
      <c r="D142" s="32"/>
      <c r="E142" s="32"/>
      <c r="F142" s="32"/>
      <c r="G142" s="32"/>
      <c r="H142" s="32"/>
      <c r="I142" s="30"/>
      <c r="J142" s="31"/>
      <c r="K142" s="31"/>
      <c r="L142" s="31"/>
      <c r="M142" s="31"/>
      <c r="N142" s="142"/>
      <c r="O142" s="142"/>
      <c r="P142" s="142"/>
      <c r="Q142" s="10"/>
      <c r="R142" s="10"/>
      <c r="S142" s="10"/>
      <c r="T142" s="10"/>
      <c r="U142" s="10"/>
      <c r="V142" s="10"/>
    </row>
    <row r="143" spans="1:22" ht="12">
      <c r="A143" s="32"/>
      <c r="B143" s="32"/>
      <c r="C143" s="32"/>
      <c r="D143" s="32"/>
      <c r="E143" s="32"/>
      <c r="F143" s="32"/>
      <c r="G143" s="32"/>
      <c r="H143" s="32"/>
      <c r="I143" s="30"/>
      <c r="J143" s="31"/>
      <c r="K143" s="31"/>
      <c r="L143" s="31"/>
      <c r="M143" s="31"/>
      <c r="N143" s="142"/>
      <c r="O143" s="142"/>
      <c r="P143" s="142"/>
      <c r="Q143" s="10"/>
      <c r="R143" s="10"/>
      <c r="S143" s="10"/>
      <c r="T143" s="10"/>
      <c r="U143" s="10"/>
      <c r="V143" s="10"/>
    </row>
    <row r="144" spans="1:22" ht="12">
      <c r="A144" s="32"/>
      <c r="B144" s="32"/>
      <c r="C144" s="32"/>
      <c r="D144" s="32"/>
      <c r="E144" s="32"/>
      <c r="F144" s="32"/>
      <c r="G144" s="32"/>
      <c r="H144" s="32"/>
      <c r="I144" s="30"/>
      <c r="J144" s="31"/>
      <c r="K144" s="31"/>
      <c r="L144" s="31"/>
      <c r="M144" s="31"/>
      <c r="N144" s="142"/>
      <c r="O144" s="142"/>
      <c r="P144" s="142"/>
      <c r="Q144" s="10"/>
      <c r="R144" s="10"/>
      <c r="S144" s="10"/>
      <c r="T144" s="10"/>
      <c r="U144" s="10"/>
      <c r="V144" s="10"/>
    </row>
    <row r="145" spans="1:22" ht="12">
      <c r="A145" s="32"/>
      <c r="B145" s="32"/>
      <c r="C145" s="32"/>
      <c r="D145" s="32"/>
      <c r="E145" s="32"/>
      <c r="F145" s="32"/>
      <c r="G145" s="32"/>
      <c r="H145" s="32"/>
      <c r="I145" s="30"/>
      <c r="J145" s="31"/>
      <c r="K145" s="31"/>
      <c r="L145" s="31"/>
      <c r="M145" s="31"/>
      <c r="N145" s="142"/>
      <c r="O145" s="142"/>
      <c r="P145" s="142"/>
      <c r="Q145" s="10"/>
      <c r="R145" s="10"/>
      <c r="S145" s="10"/>
      <c r="T145" s="10"/>
      <c r="U145" s="10"/>
      <c r="V145" s="10"/>
    </row>
    <row r="146" spans="1:22" ht="12">
      <c r="A146" s="32"/>
      <c r="B146" s="32"/>
      <c r="C146" s="32"/>
      <c r="D146" s="32"/>
      <c r="E146" s="32"/>
      <c r="F146" s="32"/>
      <c r="G146" s="32"/>
      <c r="H146" s="32"/>
      <c r="I146" s="30"/>
      <c r="J146" s="31"/>
      <c r="K146" s="31"/>
      <c r="L146" s="31"/>
      <c r="M146" s="31"/>
      <c r="N146" s="142"/>
      <c r="O146" s="142"/>
      <c r="P146" s="142"/>
      <c r="Q146" s="10"/>
      <c r="R146" s="10"/>
      <c r="S146" s="10"/>
      <c r="T146" s="10"/>
      <c r="U146" s="10"/>
      <c r="V146" s="10"/>
    </row>
    <row r="147" spans="1:22" ht="12">
      <c r="A147" s="32"/>
      <c r="B147" s="32"/>
      <c r="C147" s="32"/>
      <c r="D147" s="32"/>
      <c r="E147" s="32"/>
      <c r="F147" s="32"/>
      <c r="G147" s="32"/>
      <c r="H147" s="32"/>
      <c r="I147" s="30"/>
      <c r="J147" s="31"/>
      <c r="K147" s="31"/>
      <c r="L147" s="31"/>
      <c r="M147" s="31"/>
      <c r="N147" s="142"/>
      <c r="O147" s="142"/>
      <c r="P147" s="142"/>
      <c r="Q147" s="10"/>
      <c r="R147" s="10"/>
      <c r="S147" s="10"/>
      <c r="T147" s="10"/>
      <c r="U147" s="10"/>
      <c r="V147" s="10"/>
    </row>
    <row r="148" spans="1:22" ht="12">
      <c r="A148" s="32"/>
      <c r="B148" s="32"/>
      <c r="C148" s="32"/>
      <c r="D148" s="32"/>
      <c r="E148" s="32"/>
      <c r="F148" s="32"/>
      <c r="G148" s="32"/>
      <c r="H148" s="32"/>
      <c r="I148" s="30"/>
      <c r="J148" s="31"/>
      <c r="K148" s="31"/>
      <c r="L148" s="31"/>
      <c r="M148" s="31"/>
      <c r="N148" s="142"/>
      <c r="O148" s="142"/>
      <c r="P148" s="142"/>
      <c r="Q148" s="10"/>
      <c r="R148" s="10"/>
      <c r="S148" s="10"/>
      <c r="T148" s="10"/>
      <c r="U148" s="10"/>
      <c r="V148" s="10"/>
    </row>
    <row r="149" spans="1:22" ht="12">
      <c r="A149" s="32"/>
      <c r="B149" s="32"/>
      <c r="C149" s="32"/>
      <c r="D149" s="32"/>
      <c r="E149" s="32"/>
      <c r="F149" s="32"/>
      <c r="G149" s="32"/>
      <c r="H149" s="32"/>
      <c r="I149" s="30"/>
      <c r="J149" s="31"/>
      <c r="K149" s="31"/>
      <c r="L149" s="31"/>
      <c r="M149" s="31"/>
      <c r="N149" s="142"/>
      <c r="O149" s="142"/>
      <c r="P149" s="142"/>
      <c r="Q149" s="10"/>
      <c r="R149" s="10"/>
      <c r="S149" s="10"/>
      <c r="T149" s="10"/>
      <c r="U149" s="10"/>
      <c r="V149" s="10"/>
    </row>
    <row r="150" spans="1:22" ht="12">
      <c r="A150" s="32"/>
      <c r="B150" s="32"/>
      <c r="C150" s="32"/>
      <c r="D150" s="32"/>
      <c r="E150" s="32"/>
      <c r="F150" s="32"/>
      <c r="G150" s="32"/>
      <c r="H150" s="32"/>
      <c r="I150" s="30"/>
      <c r="J150" s="31"/>
      <c r="K150" s="31"/>
      <c r="L150" s="31"/>
      <c r="M150" s="31"/>
      <c r="N150" s="142"/>
      <c r="O150" s="142"/>
      <c r="P150" s="142"/>
      <c r="Q150" s="10"/>
      <c r="R150" s="10"/>
      <c r="S150" s="10"/>
      <c r="T150" s="10"/>
      <c r="U150" s="10"/>
      <c r="V150" s="10"/>
    </row>
    <row r="151" spans="1:22" ht="12">
      <c r="A151" s="32"/>
      <c r="B151" s="32"/>
      <c r="C151" s="32"/>
      <c r="D151" s="32"/>
      <c r="E151" s="32"/>
      <c r="F151" s="32"/>
      <c r="G151" s="32"/>
      <c r="H151" s="32"/>
      <c r="I151" s="30"/>
      <c r="J151" s="31"/>
      <c r="K151" s="31"/>
      <c r="L151" s="31"/>
      <c r="M151" s="31"/>
      <c r="N151" s="142"/>
      <c r="O151" s="142"/>
      <c r="P151" s="142"/>
      <c r="Q151" s="10"/>
      <c r="R151" s="10"/>
      <c r="S151" s="10"/>
      <c r="T151" s="10"/>
      <c r="U151" s="10"/>
      <c r="V151" s="10"/>
    </row>
    <row r="152" spans="1:22" ht="12">
      <c r="A152" s="32"/>
      <c r="B152" s="32"/>
      <c r="C152" s="32"/>
      <c r="D152" s="32"/>
      <c r="E152" s="32"/>
      <c r="F152" s="32"/>
      <c r="G152" s="32"/>
      <c r="H152" s="32"/>
      <c r="I152" s="30"/>
      <c r="J152" s="31"/>
      <c r="K152" s="31"/>
      <c r="L152" s="31"/>
      <c r="M152" s="31"/>
      <c r="N152" s="142"/>
      <c r="O152" s="142"/>
      <c r="P152" s="142"/>
      <c r="Q152" s="10"/>
      <c r="R152" s="10"/>
      <c r="S152" s="10"/>
      <c r="T152" s="10"/>
      <c r="U152" s="10"/>
      <c r="V152" s="10"/>
    </row>
    <row r="153" spans="1:22" ht="12">
      <c r="A153" s="32"/>
      <c r="B153" s="32"/>
      <c r="C153" s="32"/>
      <c r="D153" s="32"/>
      <c r="E153" s="32"/>
      <c r="F153" s="32"/>
      <c r="G153" s="32"/>
      <c r="H153" s="32"/>
      <c r="I153" s="30"/>
      <c r="J153" s="31"/>
      <c r="K153" s="31"/>
      <c r="L153" s="31"/>
      <c r="M153" s="31"/>
      <c r="N153" s="142"/>
      <c r="O153" s="142"/>
      <c r="P153" s="142"/>
      <c r="Q153" s="10"/>
      <c r="R153" s="10"/>
      <c r="S153" s="10"/>
      <c r="T153" s="10"/>
      <c r="U153" s="10"/>
      <c r="V153" s="10"/>
    </row>
    <row r="154" spans="1:22" ht="12">
      <c r="A154" s="32"/>
      <c r="B154" s="32"/>
      <c r="C154" s="32"/>
      <c r="D154" s="32"/>
      <c r="E154" s="32"/>
      <c r="F154" s="32"/>
      <c r="G154" s="32"/>
      <c r="H154" s="32"/>
      <c r="I154" s="30"/>
      <c r="J154" s="31"/>
      <c r="K154" s="31"/>
      <c r="L154" s="31"/>
      <c r="M154" s="31"/>
      <c r="N154" s="142"/>
      <c r="O154" s="142"/>
      <c r="P154" s="142"/>
      <c r="Q154" s="10"/>
      <c r="R154" s="10"/>
      <c r="S154" s="10"/>
      <c r="T154" s="10"/>
      <c r="U154" s="10"/>
      <c r="V154" s="10"/>
    </row>
    <row r="155" spans="1:22" ht="12">
      <c r="A155" s="32"/>
      <c r="B155" s="32"/>
      <c r="C155" s="32"/>
      <c r="D155" s="32"/>
      <c r="E155" s="32"/>
      <c r="F155" s="32"/>
      <c r="G155" s="32"/>
      <c r="H155" s="32"/>
      <c r="I155" s="30"/>
      <c r="J155" s="31"/>
      <c r="K155" s="31"/>
      <c r="L155" s="31"/>
      <c r="M155" s="31"/>
      <c r="N155" s="142"/>
      <c r="O155" s="142"/>
      <c r="P155" s="142"/>
      <c r="Q155" s="10"/>
      <c r="R155" s="10"/>
      <c r="S155" s="10"/>
      <c r="T155" s="10"/>
      <c r="U155" s="10"/>
      <c r="V155" s="10"/>
    </row>
    <row r="156" spans="1:22" ht="12">
      <c r="A156" s="32"/>
      <c r="B156" s="32"/>
      <c r="C156" s="32"/>
      <c r="D156" s="32"/>
      <c r="E156" s="32"/>
      <c r="F156" s="32"/>
      <c r="G156" s="32"/>
      <c r="H156" s="32"/>
      <c r="I156" s="30"/>
      <c r="J156" s="31"/>
      <c r="K156" s="31"/>
      <c r="L156" s="31"/>
      <c r="M156" s="31"/>
      <c r="N156" s="142"/>
      <c r="O156" s="142"/>
      <c r="P156" s="142"/>
      <c r="Q156" s="10"/>
      <c r="R156" s="10"/>
      <c r="S156" s="10"/>
      <c r="T156" s="10"/>
      <c r="U156" s="10"/>
      <c r="V156" s="10"/>
    </row>
    <row r="157" spans="1:22" ht="12">
      <c r="A157" s="32"/>
      <c r="B157" s="32"/>
      <c r="C157" s="32"/>
      <c r="D157" s="32"/>
      <c r="E157" s="32"/>
      <c r="F157" s="32"/>
      <c r="G157" s="32"/>
      <c r="H157" s="32"/>
      <c r="I157" s="30"/>
      <c r="J157" s="31"/>
      <c r="K157" s="31"/>
      <c r="L157" s="31"/>
      <c r="M157" s="31"/>
      <c r="N157" s="142"/>
      <c r="O157" s="142"/>
      <c r="P157" s="142"/>
      <c r="Q157" s="10"/>
      <c r="R157" s="10"/>
      <c r="S157" s="10"/>
      <c r="T157" s="10"/>
      <c r="U157" s="10"/>
      <c r="V157" s="10"/>
    </row>
    <row r="158" spans="1:22" ht="12">
      <c r="A158" s="32"/>
      <c r="B158" s="32"/>
      <c r="C158" s="32"/>
      <c r="D158" s="32"/>
      <c r="E158" s="32"/>
      <c r="F158" s="32"/>
      <c r="G158" s="32"/>
      <c r="H158" s="32"/>
      <c r="I158" s="30"/>
      <c r="J158" s="31"/>
      <c r="K158" s="31"/>
      <c r="L158" s="31"/>
      <c r="M158" s="31"/>
      <c r="N158" s="142"/>
      <c r="O158" s="142"/>
      <c r="P158" s="142"/>
      <c r="Q158" s="10"/>
      <c r="R158" s="10"/>
      <c r="S158" s="10"/>
      <c r="T158" s="10"/>
      <c r="U158" s="10"/>
      <c r="V158" s="10"/>
    </row>
    <row r="159" spans="1:22" ht="12">
      <c r="A159" s="32"/>
      <c r="B159" s="32"/>
      <c r="C159" s="32"/>
      <c r="D159" s="32"/>
      <c r="E159" s="32"/>
      <c r="F159" s="32"/>
      <c r="G159" s="32"/>
      <c r="H159" s="32"/>
      <c r="I159" s="30"/>
      <c r="J159" s="31"/>
      <c r="K159" s="31"/>
      <c r="L159" s="31"/>
      <c r="M159" s="31"/>
      <c r="N159" s="142"/>
      <c r="O159" s="142"/>
      <c r="P159" s="142"/>
      <c r="Q159" s="10"/>
      <c r="R159" s="10"/>
      <c r="S159" s="10"/>
      <c r="T159" s="10"/>
      <c r="U159" s="10"/>
      <c r="V159" s="10"/>
    </row>
    <row r="160" spans="1:22" ht="12">
      <c r="A160" s="32"/>
      <c r="B160" s="32"/>
      <c r="C160" s="32"/>
      <c r="D160" s="32"/>
      <c r="E160" s="32"/>
      <c r="F160" s="32"/>
      <c r="G160" s="32"/>
      <c r="H160" s="32"/>
      <c r="I160" s="30"/>
      <c r="J160" s="31"/>
      <c r="K160" s="31"/>
      <c r="L160" s="31"/>
      <c r="M160" s="31"/>
      <c r="N160" s="142"/>
      <c r="O160" s="142"/>
      <c r="P160" s="142"/>
      <c r="Q160" s="10"/>
      <c r="R160" s="10"/>
      <c r="S160" s="10"/>
      <c r="T160" s="10"/>
      <c r="U160" s="10"/>
      <c r="V160" s="10"/>
    </row>
    <row r="161" spans="1:22" ht="12">
      <c r="A161" s="32"/>
      <c r="B161" s="32"/>
      <c r="C161" s="32"/>
      <c r="D161" s="32"/>
      <c r="E161" s="32"/>
      <c r="F161" s="32"/>
      <c r="G161" s="32"/>
      <c r="H161" s="32"/>
      <c r="I161" s="30"/>
      <c r="J161" s="31"/>
      <c r="K161" s="31"/>
      <c r="L161" s="31"/>
      <c r="M161" s="31"/>
      <c r="N161" s="142"/>
      <c r="O161" s="142"/>
      <c r="P161" s="142"/>
      <c r="Q161" s="10"/>
      <c r="R161" s="10"/>
      <c r="S161" s="10"/>
      <c r="T161" s="10"/>
      <c r="U161" s="10"/>
      <c r="V161" s="10"/>
    </row>
    <row r="162" spans="1:22" ht="12">
      <c r="A162" s="32"/>
      <c r="B162" s="32"/>
      <c r="C162" s="32"/>
      <c r="D162" s="32"/>
      <c r="E162" s="32"/>
      <c r="F162" s="32"/>
      <c r="G162" s="32"/>
      <c r="H162" s="32"/>
      <c r="I162" s="30"/>
      <c r="J162" s="31"/>
      <c r="K162" s="31"/>
      <c r="L162" s="31"/>
      <c r="M162" s="31"/>
      <c r="N162" s="142"/>
      <c r="O162" s="142"/>
      <c r="P162" s="142"/>
      <c r="Q162" s="10"/>
      <c r="R162" s="10"/>
      <c r="S162" s="10"/>
      <c r="T162" s="10"/>
      <c r="U162" s="10"/>
      <c r="V162" s="10"/>
    </row>
    <row r="163" spans="1:22" ht="12">
      <c r="A163" s="32"/>
      <c r="B163" s="32"/>
      <c r="C163" s="32"/>
      <c r="D163" s="32"/>
      <c r="E163" s="32"/>
      <c r="F163" s="32"/>
      <c r="G163" s="32"/>
      <c r="H163" s="32"/>
      <c r="I163" s="30"/>
      <c r="J163" s="31"/>
      <c r="K163" s="31"/>
      <c r="L163" s="31"/>
      <c r="M163" s="31"/>
      <c r="N163" s="142"/>
      <c r="O163" s="142"/>
      <c r="P163" s="142"/>
      <c r="Q163" s="10"/>
      <c r="R163" s="10"/>
      <c r="S163" s="10"/>
      <c r="T163" s="10"/>
      <c r="U163" s="10"/>
      <c r="V163" s="10"/>
    </row>
    <row r="164" spans="1:22" ht="12">
      <c r="A164" s="32"/>
      <c r="B164" s="32"/>
      <c r="C164" s="32"/>
      <c r="D164" s="32"/>
      <c r="E164" s="32"/>
      <c r="F164" s="32"/>
      <c r="G164" s="32"/>
      <c r="H164" s="32"/>
      <c r="I164" s="30"/>
      <c r="J164" s="31"/>
      <c r="K164" s="31"/>
      <c r="L164" s="31"/>
      <c r="M164" s="31"/>
      <c r="N164" s="142"/>
      <c r="O164" s="142"/>
      <c r="P164" s="142"/>
      <c r="Q164" s="10"/>
      <c r="R164" s="10"/>
      <c r="S164" s="10"/>
      <c r="T164" s="10"/>
      <c r="U164" s="10"/>
      <c r="V164" s="10"/>
    </row>
    <row r="165" spans="1:22" ht="12">
      <c r="A165" s="32"/>
      <c r="B165" s="32"/>
      <c r="C165" s="32"/>
      <c r="D165" s="32"/>
      <c r="E165" s="32"/>
      <c r="F165" s="32"/>
      <c r="G165" s="32"/>
      <c r="H165" s="32"/>
      <c r="I165" s="30"/>
      <c r="J165" s="31"/>
      <c r="K165" s="31"/>
      <c r="L165" s="31"/>
      <c r="M165" s="31"/>
      <c r="N165" s="142"/>
      <c r="O165" s="142"/>
      <c r="P165" s="142"/>
      <c r="Q165" s="10"/>
      <c r="R165" s="10"/>
      <c r="S165" s="10"/>
      <c r="T165" s="10"/>
      <c r="U165" s="10"/>
      <c r="V165" s="10"/>
    </row>
    <row r="166" spans="1:22">
      <c r="I166" s="33"/>
      <c r="J166" s="34"/>
      <c r="K166" s="34"/>
      <c r="L166" s="34"/>
      <c r="M166" s="34"/>
      <c r="N166" s="142"/>
      <c r="O166" s="142"/>
      <c r="P166" s="142"/>
      <c r="Q166" s="10"/>
      <c r="R166" s="10"/>
      <c r="S166" s="10"/>
      <c r="T166" s="10"/>
      <c r="U166" s="10"/>
      <c r="V166" s="10"/>
    </row>
    <row r="167" spans="1:22">
      <c r="I167" s="33"/>
      <c r="J167" s="34"/>
      <c r="K167" s="34"/>
      <c r="L167" s="34"/>
      <c r="M167" s="34"/>
      <c r="N167" s="142"/>
      <c r="O167" s="142"/>
      <c r="P167" s="142"/>
      <c r="Q167" s="10"/>
      <c r="R167" s="10"/>
      <c r="S167" s="10"/>
      <c r="T167" s="10"/>
      <c r="U167" s="10"/>
      <c r="V167" s="10"/>
    </row>
    <row r="168" spans="1:22">
      <c r="I168" s="33"/>
      <c r="J168" s="34"/>
      <c r="K168" s="34"/>
      <c r="L168" s="34"/>
      <c r="M168" s="34"/>
      <c r="N168" s="142"/>
      <c r="O168" s="142"/>
      <c r="P168" s="142"/>
      <c r="Q168" s="10"/>
      <c r="R168" s="10"/>
      <c r="S168" s="10"/>
      <c r="T168" s="10"/>
      <c r="U168" s="10"/>
      <c r="V168" s="10"/>
    </row>
    <row r="169" spans="1:22">
      <c r="I169" s="33"/>
      <c r="J169" s="34"/>
      <c r="K169" s="34"/>
      <c r="L169" s="34"/>
      <c r="M169" s="34"/>
      <c r="N169" s="142"/>
      <c r="O169" s="142"/>
      <c r="P169" s="142"/>
      <c r="Q169" s="10"/>
      <c r="R169" s="10"/>
      <c r="S169" s="10"/>
      <c r="T169" s="10"/>
      <c r="U169" s="10"/>
      <c r="V169" s="10"/>
    </row>
    <row r="170" spans="1:22">
      <c r="I170" s="33"/>
      <c r="J170" s="34"/>
      <c r="K170" s="34"/>
      <c r="L170" s="34"/>
      <c r="M170" s="34"/>
      <c r="N170" s="142"/>
      <c r="O170" s="142"/>
      <c r="P170" s="142"/>
      <c r="Q170" s="10"/>
      <c r="R170" s="10"/>
      <c r="S170" s="10"/>
      <c r="T170" s="10"/>
      <c r="U170" s="10"/>
      <c r="V170" s="10"/>
    </row>
    <row r="171" spans="1:22">
      <c r="I171" s="33"/>
      <c r="J171" s="34"/>
      <c r="K171" s="34"/>
      <c r="L171" s="34"/>
      <c r="M171" s="34"/>
      <c r="N171" s="142"/>
      <c r="O171" s="142"/>
      <c r="P171" s="142"/>
      <c r="Q171" s="10"/>
      <c r="R171" s="10"/>
      <c r="S171" s="10"/>
      <c r="T171" s="10"/>
      <c r="U171" s="10"/>
      <c r="V171" s="10"/>
    </row>
    <row r="172" spans="1:22">
      <c r="I172" s="33"/>
      <c r="J172" s="34"/>
      <c r="K172" s="34"/>
      <c r="L172" s="34"/>
      <c r="M172" s="34"/>
      <c r="N172" s="142"/>
      <c r="O172" s="142"/>
      <c r="P172" s="142"/>
      <c r="Q172" s="10"/>
      <c r="R172" s="10"/>
      <c r="S172" s="10"/>
      <c r="T172" s="10"/>
      <c r="U172" s="10"/>
      <c r="V172" s="10"/>
    </row>
    <row r="173" spans="1:22">
      <c r="I173" s="33"/>
      <c r="J173" s="34"/>
      <c r="K173" s="34"/>
      <c r="L173" s="34"/>
      <c r="M173" s="34"/>
      <c r="N173" s="142"/>
      <c r="O173" s="142"/>
      <c r="P173" s="142"/>
      <c r="Q173" s="10"/>
      <c r="R173" s="10"/>
      <c r="S173" s="10"/>
      <c r="T173" s="10"/>
      <c r="U173" s="10"/>
      <c r="V173" s="10"/>
    </row>
    <row r="174" spans="1:22">
      <c r="I174" s="33"/>
      <c r="J174" s="34"/>
      <c r="K174" s="34"/>
      <c r="L174" s="34"/>
      <c r="M174" s="34"/>
      <c r="N174" s="142"/>
      <c r="O174" s="142"/>
      <c r="P174" s="142"/>
      <c r="Q174" s="10"/>
      <c r="R174" s="10"/>
      <c r="S174" s="10"/>
      <c r="T174" s="10"/>
      <c r="U174" s="10"/>
      <c r="V174" s="10"/>
    </row>
    <row r="175" spans="1:22">
      <c r="I175" s="33"/>
      <c r="J175" s="34"/>
      <c r="K175" s="34"/>
      <c r="L175" s="34"/>
      <c r="M175" s="34"/>
      <c r="N175" s="142"/>
      <c r="O175" s="142"/>
      <c r="P175" s="142"/>
      <c r="Q175" s="10"/>
      <c r="R175" s="10"/>
      <c r="S175" s="10"/>
      <c r="T175" s="10"/>
      <c r="U175" s="10"/>
      <c r="V175" s="10"/>
    </row>
    <row r="176" spans="1:22">
      <c r="I176" s="33"/>
      <c r="J176" s="34"/>
      <c r="K176" s="34"/>
      <c r="L176" s="34"/>
      <c r="M176" s="34"/>
      <c r="N176" s="142"/>
      <c r="O176" s="142"/>
      <c r="P176" s="142"/>
      <c r="Q176" s="10"/>
      <c r="R176" s="10"/>
      <c r="S176" s="10"/>
      <c r="T176" s="10"/>
      <c r="U176" s="10"/>
      <c r="V176" s="10"/>
    </row>
    <row r="177" spans="9:22">
      <c r="I177" s="33"/>
      <c r="J177" s="34"/>
      <c r="K177" s="34"/>
      <c r="L177" s="34"/>
      <c r="M177" s="34"/>
      <c r="N177" s="142"/>
      <c r="O177" s="142"/>
      <c r="P177" s="142"/>
      <c r="Q177" s="10"/>
      <c r="R177" s="10"/>
      <c r="S177" s="10"/>
      <c r="T177" s="10"/>
      <c r="U177" s="10"/>
      <c r="V177" s="10"/>
    </row>
    <row r="178" spans="9:22">
      <c r="I178" s="33"/>
      <c r="J178" s="34"/>
      <c r="K178" s="34"/>
      <c r="L178" s="34"/>
      <c r="M178" s="34"/>
      <c r="N178" s="142"/>
      <c r="O178" s="142"/>
      <c r="P178" s="142"/>
      <c r="Q178" s="10"/>
      <c r="R178" s="10"/>
      <c r="S178" s="10"/>
      <c r="T178" s="10"/>
      <c r="U178" s="10"/>
      <c r="V178" s="10"/>
    </row>
    <row r="179" spans="9:22">
      <c r="I179" s="33"/>
      <c r="J179" s="34"/>
      <c r="K179" s="34"/>
      <c r="L179" s="34"/>
      <c r="M179" s="34"/>
      <c r="N179" s="142"/>
      <c r="O179" s="142"/>
      <c r="P179" s="142"/>
      <c r="Q179" s="10"/>
      <c r="R179" s="10"/>
      <c r="S179" s="10"/>
      <c r="T179" s="10"/>
      <c r="U179" s="10"/>
      <c r="V179" s="10"/>
    </row>
    <row r="180" spans="9:22">
      <c r="I180" s="33"/>
      <c r="J180" s="34"/>
      <c r="K180" s="34"/>
      <c r="L180" s="34"/>
      <c r="M180" s="34"/>
      <c r="N180" s="142"/>
      <c r="O180" s="142"/>
      <c r="P180" s="142"/>
      <c r="Q180" s="10"/>
      <c r="R180" s="10"/>
      <c r="S180" s="10"/>
      <c r="T180" s="10"/>
      <c r="U180" s="10"/>
      <c r="V180" s="10"/>
    </row>
    <row r="181" spans="9:22">
      <c r="I181" s="33"/>
      <c r="J181" s="34"/>
      <c r="K181" s="34"/>
      <c r="L181" s="34"/>
      <c r="M181" s="34"/>
      <c r="N181" s="142"/>
      <c r="O181" s="142"/>
      <c r="P181" s="142"/>
      <c r="Q181" s="10"/>
      <c r="R181" s="10"/>
      <c r="S181" s="10"/>
      <c r="T181" s="10"/>
      <c r="U181" s="10"/>
      <c r="V181" s="10"/>
    </row>
    <row r="182" spans="9:22">
      <c r="I182" s="33"/>
      <c r="J182" s="34"/>
      <c r="K182" s="34"/>
      <c r="L182" s="34"/>
      <c r="M182" s="34"/>
      <c r="N182" s="142"/>
      <c r="O182" s="142"/>
      <c r="P182" s="142"/>
      <c r="Q182" s="10"/>
      <c r="R182" s="10"/>
      <c r="S182" s="10"/>
      <c r="T182" s="10"/>
      <c r="U182" s="10"/>
      <c r="V182" s="10"/>
    </row>
    <row r="183" spans="9:22">
      <c r="I183" s="33"/>
      <c r="J183" s="34"/>
      <c r="K183" s="34"/>
      <c r="L183" s="34"/>
      <c r="M183" s="34"/>
      <c r="N183" s="142"/>
      <c r="O183" s="142"/>
      <c r="P183" s="142"/>
      <c r="Q183" s="10"/>
      <c r="R183" s="10"/>
      <c r="S183" s="10"/>
      <c r="T183" s="10"/>
      <c r="U183" s="10"/>
      <c r="V183" s="10"/>
    </row>
    <row r="184" spans="9:22">
      <c r="I184" s="33"/>
      <c r="J184" s="34"/>
      <c r="K184" s="34"/>
      <c r="L184" s="34"/>
      <c r="M184" s="34"/>
      <c r="N184" s="142"/>
      <c r="O184" s="142"/>
      <c r="P184" s="142"/>
      <c r="Q184" s="10"/>
      <c r="R184" s="10"/>
      <c r="S184" s="10"/>
      <c r="T184" s="10"/>
      <c r="U184" s="10"/>
      <c r="V184" s="10"/>
    </row>
    <row r="185" spans="9:22">
      <c r="I185" s="33"/>
      <c r="J185" s="34"/>
      <c r="K185" s="34"/>
      <c r="L185" s="34"/>
      <c r="M185" s="34"/>
      <c r="N185" s="142"/>
      <c r="O185" s="142"/>
      <c r="P185" s="142"/>
      <c r="Q185" s="10"/>
      <c r="R185" s="10"/>
      <c r="S185" s="10"/>
      <c r="T185" s="10"/>
      <c r="U185" s="10"/>
      <c r="V185" s="10"/>
    </row>
    <row r="186" spans="9:22">
      <c r="I186" s="33"/>
      <c r="J186" s="34"/>
      <c r="K186" s="34"/>
      <c r="L186" s="34"/>
      <c r="M186" s="34"/>
      <c r="N186" s="142"/>
      <c r="O186" s="142"/>
      <c r="P186" s="142"/>
      <c r="Q186" s="10"/>
      <c r="R186" s="10"/>
      <c r="S186" s="10"/>
      <c r="T186" s="10"/>
      <c r="U186" s="10"/>
      <c r="V186" s="10"/>
    </row>
    <row r="187" spans="9:22">
      <c r="I187" s="33"/>
      <c r="J187" s="34"/>
      <c r="K187" s="34"/>
      <c r="L187" s="34"/>
      <c r="M187" s="34"/>
      <c r="N187" s="142"/>
      <c r="O187" s="142"/>
      <c r="P187" s="142"/>
      <c r="Q187" s="10"/>
      <c r="R187" s="10"/>
      <c r="S187" s="10"/>
      <c r="T187" s="10"/>
      <c r="U187" s="10"/>
      <c r="V187" s="10"/>
    </row>
    <row r="188" spans="9:22">
      <c r="I188" s="33"/>
      <c r="J188" s="34"/>
      <c r="K188" s="34"/>
      <c r="L188" s="34"/>
      <c r="M188" s="34"/>
      <c r="N188" s="142"/>
      <c r="O188" s="142"/>
      <c r="P188" s="142"/>
      <c r="Q188" s="10"/>
      <c r="R188" s="10"/>
      <c r="S188" s="10"/>
      <c r="T188" s="10"/>
      <c r="U188" s="10"/>
      <c r="V188" s="10"/>
    </row>
    <row r="189" spans="9:22">
      <c r="I189" s="33"/>
      <c r="J189" s="34"/>
      <c r="K189" s="34"/>
      <c r="L189" s="34"/>
      <c r="M189" s="34"/>
      <c r="N189" s="142"/>
      <c r="O189" s="142"/>
      <c r="P189" s="142"/>
      <c r="Q189" s="10"/>
      <c r="R189" s="10"/>
      <c r="S189" s="10"/>
      <c r="T189" s="10"/>
      <c r="U189" s="10"/>
      <c r="V189" s="10"/>
    </row>
    <row r="190" spans="9:22">
      <c r="I190" s="33"/>
      <c r="J190" s="34"/>
      <c r="K190" s="34"/>
      <c r="L190" s="34"/>
      <c r="M190" s="34"/>
      <c r="N190" s="142"/>
      <c r="O190" s="142"/>
      <c r="P190" s="142"/>
      <c r="Q190" s="10"/>
      <c r="R190" s="10"/>
      <c r="S190" s="10"/>
      <c r="T190" s="10"/>
      <c r="U190" s="10"/>
      <c r="V190" s="10"/>
    </row>
    <row r="191" spans="9:22">
      <c r="I191" s="33"/>
      <c r="J191" s="34"/>
      <c r="K191" s="34"/>
      <c r="L191" s="34"/>
      <c r="M191" s="34"/>
      <c r="N191" s="142"/>
      <c r="O191" s="142"/>
      <c r="P191" s="142"/>
      <c r="Q191" s="10"/>
      <c r="R191" s="10"/>
      <c r="S191" s="10"/>
      <c r="T191" s="10"/>
      <c r="U191" s="10"/>
      <c r="V191" s="10"/>
    </row>
    <row r="192" spans="9:22">
      <c r="I192" s="33"/>
      <c r="J192" s="34"/>
      <c r="K192" s="34"/>
      <c r="L192" s="34"/>
      <c r="M192" s="34"/>
      <c r="N192" s="142"/>
      <c r="O192" s="142"/>
      <c r="P192" s="142"/>
      <c r="Q192" s="10"/>
      <c r="R192" s="10"/>
      <c r="S192" s="10"/>
      <c r="T192" s="10"/>
      <c r="U192" s="10"/>
      <c r="V192" s="10"/>
    </row>
    <row r="193" spans="9:22">
      <c r="I193" s="33"/>
      <c r="J193" s="34"/>
      <c r="K193" s="34"/>
      <c r="L193" s="34"/>
      <c r="M193" s="34"/>
      <c r="N193" s="142"/>
      <c r="O193" s="142"/>
      <c r="P193" s="142"/>
      <c r="Q193" s="10"/>
      <c r="R193" s="10"/>
      <c r="S193" s="10"/>
      <c r="T193" s="10"/>
      <c r="U193" s="10"/>
      <c r="V193" s="10"/>
    </row>
    <row r="194" spans="9:22">
      <c r="I194" s="33"/>
      <c r="J194" s="34"/>
      <c r="K194" s="34"/>
      <c r="L194" s="34"/>
      <c r="M194" s="34"/>
      <c r="N194" s="142"/>
      <c r="O194" s="142"/>
      <c r="P194" s="142"/>
      <c r="Q194" s="10"/>
      <c r="R194" s="10"/>
      <c r="S194" s="10"/>
      <c r="T194" s="10"/>
      <c r="U194" s="10"/>
      <c r="V194" s="10"/>
    </row>
    <row r="195" spans="9:22">
      <c r="I195" s="33"/>
      <c r="J195" s="34"/>
      <c r="K195" s="34"/>
      <c r="L195" s="34"/>
      <c r="M195" s="34"/>
      <c r="N195" s="142"/>
      <c r="O195" s="142"/>
      <c r="P195" s="142"/>
      <c r="Q195" s="10"/>
      <c r="R195" s="10"/>
      <c r="S195" s="10"/>
      <c r="T195" s="10"/>
      <c r="U195" s="10"/>
      <c r="V195" s="10"/>
    </row>
    <row r="196" spans="9:22">
      <c r="I196" s="33"/>
      <c r="J196" s="34"/>
      <c r="K196" s="34"/>
      <c r="L196" s="34"/>
      <c r="M196" s="34"/>
      <c r="N196" s="142"/>
      <c r="O196" s="142"/>
      <c r="P196" s="142"/>
      <c r="Q196" s="10"/>
      <c r="R196" s="10"/>
      <c r="S196" s="10"/>
      <c r="T196" s="10"/>
      <c r="U196" s="10"/>
      <c r="V196" s="10"/>
    </row>
    <row r="197" spans="9:22">
      <c r="I197" s="33"/>
      <c r="J197" s="34"/>
      <c r="K197" s="34"/>
      <c r="L197" s="34"/>
      <c r="M197" s="34"/>
      <c r="N197" s="142"/>
      <c r="O197" s="142"/>
      <c r="P197" s="142"/>
      <c r="Q197" s="10"/>
      <c r="R197" s="10"/>
      <c r="S197" s="10"/>
      <c r="T197" s="10"/>
      <c r="U197" s="10"/>
      <c r="V197" s="10"/>
    </row>
    <row r="198" spans="9:22">
      <c r="I198" s="33"/>
      <c r="J198" s="34"/>
      <c r="K198" s="34"/>
      <c r="L198" s="34"/>
      <c r="M198" s="34"/>
      <c r="N198" s="142"/>
      <c r="O198" s="142"/>
      <c r="P198" s="142"/>
      <c r="Q198" s="10"/>
      <c r="R198" s="10"/>
      <c r="S198" s="10"/>
      <c r="T198" s="10"/>
      <c r="U198" s="10"/>
      <c r="V198" s="10"/>
    </row>
    <row r="199" spans="9:22">
      <c r="I199" s="33"/>
      <c r="J199" s="34"/>
      <c r="K199" s="34"/>
      <c r="L199" s="34"/>
      <c r="M199" s="34"/>
      <c r="N199" s="142"/>
      <c r="O199" s="142"/>
      <c r="P199" s="142"/>
      <c r="Q199" s="10"/>
      <c r="R199" s="10"/>
      <c r="S199" s="10"/>
      <c r="T199" s="10"/>
      <c r="U199" s="10"/>
      <c r="V199" s="10"/>
    </row>
    <row r="200" spans="9:22">
      <c r="I200" s="33"/>
      <c r="J200" s="34"/>
      <c r="K200" s="34"/>
      <c r="L200" s="34"/>
      <c r="M200" s="34"/>
      <c r="N200" s="142"/>
      <c r="O200" s="142"/>
      <c r="P200" s="142"/>
      <c r="Q200" s="10"/>
      <c r="R200" s="10"/>
      <c r="S200" s="10"/>
      <c r="T200" s="10"/>
      <c r="U200" s="10"/>
      <c r="V200" s="10"/>
    </row>
    <row r="201" spans="9:22">
      <c r="I201" s="33"/>
      <c r="J201" s="34"/>
      <c r="K201" s="34"/>
      <c r="L201" s="34"/>
      <c r="M201" s="34"/>
      <c r="N201" s="142"/>
      <c r="O201" s="142"/>
      <c r="P201" s="142"/>
      <c r="Q201" s="10"/>
      <c r="R201" s="10"/>
      <c r="S201" s="10"/>
      <c r="T201" s="10"/>
      <c r="U201" s="10"/>
      <c r="V201" s="10"/>
    </row>
    <row r="202" spans="9:22">
      <c r="I202" s="33"/>
      <c r="J202" s="34"/>
      <c r="K202" s="34"/>
      <c r="L202" s="34"/>
      <c r="M202" s="34"/>
      <c r="N202" s="142"/>
      <c r="O202" s="142"/>
      <c r="P202" s="142"/>
      <c r="Q202" s="10"/>
      <c r="R202" s="10"/>
      <c r="S202" s="10"/>
      <c r="T202" s="10"/>
      <c r="U202" s="10"/>
      <c r="V202" s="10"/>
    </row>
    <row r="203" spans="9:22">
      <c r="I203" s="33"/>
      <c r="J203" s="34"/>
      <c r="K203" s="34"/>
      <c r="L203" s="34"/>
      <c r="M203" s="34"/>
      <c r="N203" s="142"/>
      <c r="O203" s="142"/>
      <c r="P203" s="142"/>
      <c r="Q203" s="10"/>
      <c r="R203" s="10"/>
      <c r="S203" s="10"/>
      <c r="T203" s="10"/>
      <c r="U203" s="10"/>
      <c r="V203" s="10"/>
    </row>
    <row r="204" spans="9:22">
      <c r="I204" s="33"/>
      <c r="J204" s="34"/>
      <c r="K204" s="34"/>
      <c r="L204" s="34"/>
      <c r="M204" s="34"/>
      <c r="N204" s="142"/>
      <c r="O204" s="142"/>
      <c r="P204" s="142"/>
      <c r="Q204" s="10"/>
      <c r="R204" s="10"/>
      <c r="S204" s="10"/>
      <c r="T204" s="10"/>
      <c r="U204" s="10"/>
      <c r="V204" s="10"/>
    </row>
    <row r="205" spans="9:22">
      <c r="I205" s="33"/>
      <c r="J205" s="34"/>
      <c r="K205" s="34"/>
      <c r="L205" s="34"/>
      <c r="M205" s="34"/>
      <c r="N205" s="142"/>
      <c r="O205" s="142"/>
      <c r="P205" s="142"/>
      <c r="Q205" s="10"/>
      <c r="R205" s="10"/>
      <c r="S205" s="10"/>
      <c r="T205" s="10"/>
      <c r="U205" s="10"/>
      <c r="V205" s="10"/>
    </row>
    <row r="206" spans="9:22">
      <c r="I206" s="33"/>
      <c r="J206" s="34"/>
      <c r="K206" s="34"/>
      <c r="L206" s="34"/>
      <c r="M206" s="34"/>
      <c r="N206" s="142"/>
      <c r="O206" s="142"/>
      <c r="P206" s="142"/>
      <c r="Q206" s="10"/>
      <c r="R206" s="10"/>
      <c r="S206" s="10"/>
      <c r="T206" s="10"/>
      <c r="U206" s="10"/>
      <c r="V206" s="10"/>
    </row>
    <row r="207" spans="9:22">
      <c r="I207" s="33"/>
      <c r="J207" s="34"/>
      <c r="K207" s="34"/>
      <c r="L207" s="34"/>
      <c r="M207" s="34"/>
      <c r="N207" s="142"/>
      <c r="O207" s="142"/>
      <c r="P207" s="142"/>
      <c r="Q207" s="10"/>
      <c r="R207" s="10"/>
      <c r="S207" s="10"/>
      <c r="T207" s="10"/>
      <c r="U207" s="10"/>
      <c r="V207" s="10"/>
    </row>
    <row r="208" spans="9:22">
      <c r="I208" s="33"/>
      <c r="J208" s="34"/>
      <c r="K208" s="34"/>
      <c r="L208" s="34"/>
      <c r="M208" s="34"/>
      <c r="N208" s="142"/>
      <c r="O208" s="142"/>
      <c r="P208" s="142"/>
      <c r="Q208" s="10"/>
      <c r="R208" s="10"/>
      <c r="S208" s="10"/>
      <c r="T208" s="10"/>
      <c r="U208" s="10"/>
      <c r="V208" s="10"/>
    </row>
    <row r="209" spans="9:22">
      <c r="I209" s="33"/>
      <c r="J209" s="34"/>
      <c r="K209" s="34"/>
      <c r="L209" s="34"/>
      <c r="M209" s="34"/>
      <c r="N209" s="142"/>
      <c r="O209" s="142"/>
      <c r="P209" s="142"/>
      <c r="Q209" s="10"/>
      <c r="R209" s="10"/>
      <c r="S209" s="10"/>
      <c r="T209" s="10"/>
      <c r="U209" s="10"/>
      <c r="V209" s="10"/>
    </row>
    <row r="210" spans="9:22">
      <c r="I210" s="33"/>
      <c r="J210" s="34"/>
      <c r="K210" s="34"/>
      <c r="L210" s="34"/>
      <c r="M210" s="34"/>
      <c r="N210" s="142"/>
      <c r="O210" s="142"/>
      <c r="P210" s="142"/>
      <c r="Q210" s="10"/>
      <c r="R210" s="10"/>
      <c r="S210" s="10"/>
      <c r="T210" s="10"/>
      <c r="U210" s="10"/>
      <c r="V210" s="10"/>
    </row>
    <row r="211" spans="9:22">
      <c r="I211" s="33"/>
      <c r="J211" s="34"/>
      <c r="K211" s="34"/>
      <c r="L211" s="34"/>
      <c r="M211" s="34"/>
      <c r="N211" s="142"/>
      <c r="O211" s="142"/>
      <c r="P211" s="142"/>
      <c r="Q211" s="10"/>
      <c r="R211" s="10"/>
      <c r="S211" s="10"/>
      <c r="T211" s="10"/>
      <c r="U211" s="10"/>
      <c r="V211" s="10"/>
    </row>
    <row r="212" spans="9:22">
      <c r="I212" s="33"/>
      <c r="J212" s="34"/>
      <c r="K212" s="34"/>
      <c r="L212" s="34"/>
      <c r="M212" s="34"/>
      <c r="N212" s="142"/>
      <c r="O212" s="142"/>
      <c r="P212" s="142"/>
      <c r="Q212" s="10"/>
      <c r="R212" s="10"/>
      <c r="S212" s="10"/>
      <c r="T212" s="10"/>
      <c r="U212" s="10"/>
      <c r="V212" s="10"/>
    </row>
    <row r="213" spans="9:22">
      <c r="I213" s="33"/>
      <c r="J213" s="34"/>
      <c r="K213" s="34"/>
      <c r="L213" s="34"/>
      <c r="M213" s="34"/>
    </row>
  </sheetData>
  <mergeCells count="7">
    <mergeCell ref="A2:M2"/>
    <mergeCell ref="A4:M4"/>
    <mergeCell ref="A6:A7"/>
    <mergeCell ref="B6:B7"/>
    <mergeCell ref="C6:H6"/>
    <mergeCell ref="I6:K6"/>
    <mergeCell ref="A3:M3"/>
  </mergeCells>
  <printOptions horizontalCentered="1" verticalCentered="1"/>
  <pageMargins left="0.59055118110236227" right="0.19685039370078741" top="0.39370078740157483" bottom="0.59055118110236227" header="0.11811023622047245" footer="0.11811023622047245"/>
  <pageSetup paperSize="9" scale="68" orientation="landscape" r:id="rId1"/>
  <rowBreaks count="1" manualBreakCount="1">
    <brk id="54" max="12" man="1"/>
  </rowBreaks>
  <customProperties>
    <customPr name="EpmWorksheetKeyString_GUID" r:id="rId2"/>
  </customProperties>
  <ignoredErrors>
    <ignoredError sqref="J104" formulaRange="1"/>
    <ignoredError sqref="J106" formula="1"/>
  </ignoredError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Q63"/>
  <sheetViews>
    <sheetView showGridLines="0" view="pageBreakPreview" zoomScaleSheetLayoutView="100" workbookViewId="0">
      <pane xSplit="1" ySplit="9" topLeftCell="B55" activePane="bottomRight" state="frozen"/>
      <selection activeCell="I10" sqref="I10"/>
      <selection pane="topRight" activeCell="I10" sqref="I10"/>
      <selection pane="bottomLeft" activeCell="I10" sqref="I10"/>
      <selection pane="bottomRight" activeCell="A5" sqref="A5"/>
    </sheetView>
  </sheetViews>
  <sheetFormatPr defaultColWidth="8.85546875" defaultRowHeight="12.75" customHeight="1"/>
  <cols>
    <col min="1" max="1" width="14.140625" style="280" customWidth="1"/>
    <col min="2" max="2" width="60.42578125" style="280" customWidth="1"/>
    <col min="3" max="3" width="16.42578125" style="297" customWidth="1"/>
    <col min="4" max="5" width="16.5703125" style="297" hidden="1" customWidth="1"/>
    <col min="6" max="6" width="17.5703125" style="297" hidden="1" customWidth="1"/>
    <col min="7" max="7" width="17.85546875" style="297" hidden="1" customWidth="1"/>
    <col min="8" max="8" width="18" style="280" customWidth="1"/>
    <col min="9" max="9" width="17.7109375" style="280" customWidth="1"/>
    <col min="10" max="10" width="19.85546875" style="280" customWidth="1"/>
    <col min="11" max="11" width="16.140625" style="280" hidden="1" customWidth="1"/>
    <col min="12" max="12" width="19.7109375" style="281" customWidth="1"/>
    <col min="13" max="251" width="8.85546875" style="280" customWidth="1"/>
    <col min="252" max="16384" width="8.85546875" style="294"/>
  </cols>
  <sheetData>
    <row r="1" spans="1:11" ht="19.5" customHeight="1">
      <c r="A1" s="279" t="s">
        <v>948</v>
      </c>
    </row>
    <row r="2" spans="1:11" ht="12.75" customHeight="1">
      <c r="A2" s="282" t="s">
        <v>1231</v>
      </c>
    </row>
    <row r="3" spans="1:11" ht="15.75" customHeight="1">
      <c r="A3" s="283" t="s">
        <v>1232</v>
      </c>
    </row>
    <row r="4" spans="1:11" ht="15" customHeight="1">
      <c r="A4" s="284" t="s">
        <v>1450</v>
      </c>
    </row>
    <row r="5" spans="1:11" ht="15" customHeight="1">
      <c r="A5" s="285" t="s">
        <v>1233</v>
      </c>
    </row>
    <row r="6" spans="1:11" ht="8.25" customHeight="1" thickBot="1"/>
    <row r="7" spans="1:11" ht="18.75" customHeight="1" thickTop="1" thickBot="1">
      <c r="A7" s="807" t="s">
        <v>1234</v>
      </c>
      <c r="B7" s="807" t="s">
        <v>1319</v>
      </c>
      <c r="C7" s="804" t="s">
        <v>952</v>
      </c>
      <c r="D7" s="805"/>
      <c r="E7" s="805"/>
      <c r="F7" s="805"/>
      <c r="G7" s="806"/>
      <c r="H7" s="809" t="s">
        <v>947</v>
      </c>
      <c r="I7" s="810"/>
      <c r="J7" s="811"/>
    </row>
    <row r="8" spans="1:11" ht="18.75" customHeight="1" thickTop="1">
      <c r="A8" s="808"/>
      <c r="B8" s="808"/>
      <c r="C8" s="296" t="s">
        <v>1368</v>
      </c>
      <c r="D8" s="416" t="s">
        <v>954</v>
      </c>
      <c r="E8" s="403" t="s">
        <v>955</v>
      </c>
      <c r="F8" s="415" t="s">
        <v>1354</v>
      </c>
      <c r="G8" s="296" t="s">
        <v>1358</v>
      </c>
      <c r="H8" s="296" t="s">
        <v>1321</v>
      </c>
      <c r="I8" s="296" t="s">
        <v>945</v>
      </c>
      <c r="J8" s="296" t="s">
        <v>1320</v>
      </c>
    </row>
    <row r="9" spans="1:11" ht="8.25" customHeight="1">
      <c r="A9" s="286"/>
      <c r="B9" s="286"/>
      <c r="C9" s="305"/>
      <c r="D9" s="308"/>
      <c r="E9" s="308"/>
      <c r="F9" s="308"/>
      <c r="G9" s="308"/>
      <c r="H9" s="307"/>
      <c r="I9" s="299"/>
      <c r="J9" s="299"/>
    </row>
    <row r="10" spans="1:11" ht="13.7" customHeight="1">
      <c r="A10" s="287" t="s">
        <v>1235</v>
      </c>
      <c r="B10" s="288" t="s">
        <v>959</v>
      </c>
      <c r="C10" s="300">
        <f t="shared" ref="C10:J10" si="0">C11-C17</f>
        <v>0</v>
      </c>
      <c r="D10" s="300">
        <f t="shared" ref="D10" si="1">D11-D17</f>
        <v>0</v>
      </c>
      <c r="E10" s="300">
        <f t="shared" si="0"/>
        <v>0</v>
      </c>
      <c r="F10" s="300">
        <f t="shared" ref="F10" si="2">F11-F17</f>
        <v>0</v>
      </c>
      <c r="G10" s="300">
        <f t="shared" si="0"/>
        <v>0</v>
      </c>
      <c r="H10" s="301">
        <f t="shared" si="0"/>
        <v>0</v>
      </c>
      <c r="I10" s="301">
        <f t="shared" si="0"/>
        <v>-3243039536</v>
      </c>
      <c r="J10" s="301">
        <f t="shared" si="0"/>
        <v>-3243039536</v>
      </c>
      <c r="K10" s="289">
        <v>1800401453</v>
      </c>
    </row>
    <row r="11" spans="1:11" ht="13.7" customHeight="1">
      <c r="A11" s="290" t="s">
        <v>1236</v>
      </c>
      <c r="B11" s="290" t="s">
        <v>1237</v>
      </c>
      <c r="C11" s="300">
        <f t="shared" ref="C11:J11" si="3">C12+C13+C16</f>
        <v>0</v>
      </c>
      <c r="D11" s="300">
        <f t="shared" ref="D11" si="4">D12+D13+D16</f>
        <v>0</v>
      </c>
      <c r="E11" s="300">
        <f t="shared" si="3"/>
        <v>0</v>
      </c>
      <c r="F11" s="300">
        <f t="shared" ref="F11" si="5">F12+F13+F16</f>
        <v>0</v>
      </c>
      <c r="G11" s="300">
        <f t="shared" si="3"/>
        <v>0</v>
      </c>
      <c r="H11" s="301">
        <f t="shared" si="3"/>
        <v>0</v>
      </c>
      <c r="I11" s="300">
        <f t="shared" si="3"/>
        <v>241788660</v>
      </c>
      <c r="J11" s="301">
        <f t="shared" si="3"/>
        <v>241788660</v>
      </c>
      <c r="K11" s="291">
        <v>3805655139</v>
      </c>
    </row>
    <row r="12" spans="1:11" ht="13.7" customHeight="1">
      <c r="A12" s="290" t="s">
        <v>1238</v>
      </c>
      <c r="B12" s="290" t="s">
        <v>1239</v>
      </c>
      <c r="C12" s="306">
        <v>0</v>
      </c>
      <c r="D12" s="306">
        <v>0</v>
      </c>
      <c r="E12" s="306">
        <v>0</v>
      </c>
      <c r="F12" s="306">
        <v>0</v>
      </c>
      <c r="G12" s="306">
        <v>0</v>
      </c>
      <c r="H12" s="301">
        <v>0</v>
      </c>
      <c r="I12" s="300">
        <v>0</v>
      </c>
      <c r="J12" s="301">
        <f>I12+K12</f>
        <v>0</v>
      </c>
      <c r="K12" s="291">
        <v>0</v>
      </c>
    </row>
    <row r="13" spans="1:11" ht="13.7" customHeight="1">
      <c r="A13" s="290" t="s">
        <v>1240</v>
      </c>
      <c r="B13" s="290" t="s">
        <v>1241</v>
      </c>
      <c r="C13" s="306">
        <v>0</v>
      </c>
      <c r="D13" s="306">
        <v>0</v>
      </c>
      <c r="E13" s="306">
        <v>0</v>
      </c>
      <c r="F13" s="306">
        <v>0</v>
      </c>
      <c r="G13" s="306">
        <v>0</v>
      </c>
      <c r="H13" s="306">
        <v>0</v>
      </c>
      <c r="I13" s="300">
        <v>230682650</v>
      </c>
      <c r="J13" s="301">
        <f>+H13+I13</f>
        <v>230682650</v>
      </c>
      <c r="K13" s="291">
        <v>42440734</v>
      </c>
    </row>
    <row r="14" spans="1:11" ht="13.7" customHeight="1">
      <c r="A14" s="290" t="s">
        <v>1242</v>
      </c>
      <c r="B14" s="290" t="s">
        <v>1243</v>
      </c>
      <c r="C14" s="306"/>
      <c r="D14" s="306"/>
      <c r="E14" s="306"/>
      <c r="F14" s="306"/>
      <c r="G14" s="306"/>
      <c r="H14" s="301">
        <v>0</v>
      </c>
      <c r="I14" s="300"/>
      <c r="J14" s="301">
        <f t="shared" ref="J14:J16" si="6">+H14+I14</f>
        <v>0</v>
      </c>
      <c r="K14" s="291"/>
    </row>
    <row r="15" spans="1:11" ht="13.7" customHeight="1">
      <c r="A15" s="290" t="s">
        <v>1244</v>
      </c>
      <c r="B15" s="290" t="s">
        <v>1245</v>
      </c>
      <c r="C15" s="306"/>
      <c r="D15" s="306"/>
      <c r="E15" s="306"/>
      <c r="F15" s="306"/>
      <c r="G15" s="306"/>
      <c r="H15" s="301">
        <v>0</v>
      </c>
      <c r="I15" s="300"/>
      <c r="J15" s="301">
        <f t="shared" si="6"/>
        <v>0</v>
      </c>
      <c r="K15" s="291"/>
    </row>
    <row r="16" spans="1:11" ht="13.7" customHeight="1">
      <c r="A16" s="290" t="s">
        <v>1246</v>
      </c>
      <c r="B16" s="290" t="s">
        <v>1247</v>
      </c>
      <c r="C16" s="306">
        <v>0</v>
      </c>
      <c r="D16" s="306">
        <v>0</v>
      </c>
      <c r="E16" s="306">
        <v>0</v>
      </c>
      <c r="F16" s="306">
        <v>0</v>
      </c>
      <c r="G16" s="306">
        <v>0</v>
      </c>
      <c r="H16" s="306">
        <v>0</v>
      </c>
      <c r="I16" s="300">
        <v>11106010</v>
      </c>
      <c r="J16" s="301">
        <f t="shared" si="6"/>
        <v>11106010</v>
      </c>
      <c r="K16" s="291">
        <v>3763214405</v>
      </c>
    </row>
    <row r="17" spans="1:11" ht="13.7" customHeight="1">
      <c r="A17" s="290" t="s">
        <v>1248</v>
      </c>
      <c r="B17" s="290" t="s">
        <v>1249</v>
      </c>
      <c r="C17" s="300">
        <f t="shared" ref="C17:J17" si="7">C18+C19+C20+C21+C22+C23</f>
        <v>0</v>
      </c>
      <c r="D17" s="300">
        <f t="shared" ref="D17" si="8">D18+D19+D20+D21+D22+D23</f>
        <v>0</v>
      </c>
      <c r="E17" s="300">
        <f t="shared" si="7"/>
        <v>0</v>
      </c>
      <c r="F17" s="300">
        <f t="shared" ref="F17" si="9">F18+F19+F20+F21+F22+F23</f>
        <v>0</v>
      </c>
      <c r="G17" s="300">
        <f t="shared" si="7"/>
        <v>0</v>
      </c>
      <c r="H17" s="301">
        <f t="shared" si="7"/>
        <v>0</v>
      </c>
      <c r="I17" s="300">
        <f t="shared" si="7"/>
        <v>3484828196</v>
      </c>
      <c r="J17" s="301">
        <f t="shared" si="7"/>
        <v>3484828196</v>
      </c>
      <c r="K17" s="291">
        <v>2005253686</v>
      </c>
    </row>
    <row r="18" spans="1:11" ht="13.7" customHeight="1">
      <c r="A18" s="290" t="s">
        <v>1250</v>
      </c>
      <c r="B18" s="290" t="s">
        <v>1251</v>
      </c>
      <c r="C18" s="306">
        <v>0</v>
      </c>
      <c r="D18" s="306">
        <v>0</v>
      </c>
      <c r="E18" s="306">
        <v>0</v>
      </c>
      <c r="F18" s="306">
        <v>0</v>
      </c>
      <c r="G18" s="306">
        <v>0</v>
      </c>
      <c r="H18" s="306">
        <v>0</v>
      </c>
      <c r="I18" s="300">
        <v>1231612351</v>
      </c>
      <c r="J18" s="301">
        <f t="shared" ref="J18:J35" si="10">+H18+I18</f>
        <v>1231612351</v>
      </c>
      <c r="K18" s="291">
        <v>390746596</v>
      </c>
    </row>
    <row r="19" spans="1:11" ht="13.7" customHeight="1">
      <c r="A19" s="290" t="s">
        <v>1252</v>
      </c>
      <c r="B19" s="290" t="s">
        <v>1253</v>
      </c>
      <c r="C19" s="306"/>
      <c r="D19" s="306"/>
      <c r="E19" s="306"/>
      <c r="F19" s="306"/>
      <c r="G19" s="306"/>
      <c r="H19" s="301">
        <v>0</v>
      </c>
      <c r="I19" s="300"/>
      <c r="J19" s="301">
        <f t="shared" si="10"/>
        <v>0</v>
      </c>
      <c r="K19" s="291"/>
    </row>
    <row r="20" spans="1:11" ht="13.7" customHeight="1">
      <c r="A20" s="290" t="s">
        <v>1254</v>
      </c>
      <c r="B20" s="290" t="s">
        <v>1255</v>
      </c>
      <c r="C20" s="306">
        <v>0</v>
      </c>
      <c r="D20" s="306">
        <v>0</v>
      </c>
      <c r="E20" s="306">
        <v>0</v>
      </c>
      <c r="F20" s="306">
        <v>0</v>
      </c>
      <c r="G20" s="306">
        <v>0</v>
      </c>
      <c r="H20" s="306">
        <v>0</v>
      </c>
      <c r="I20" s="300">
        <v>888598172</v>
      </c>
      <c r="J20" s="301">
        <f t="shared" si="10"/>
        <v>888598172</v>
      </c>
      <c r="K20" s="291">
        <v>951269820</v>
      </c>
    </row>
    <row r="21" spans="1:11" ht="13.7" customHeight="1">
      <c r="A21" s="290" t="s">
        <v>1256</v>
      </c>
      <c r="B21" s="290" t="s">
        <v>1257</v>
      </c>
      <c r="C21" s="306">
        <v>0</v>
      </c>
      <c r="D21" s="306">
        <v>0</v>
      </c>
      <c r="E21" s="306">
        <v>0</v>
      </c>
      <c r="F21" s="306">
        <v>0</v>
      </c>
      <c r="G21" s="306">
        <v>0</v>
      </c>
      <c r="H21" s="306">
        <v>0</v>
      </c>
      <c r="I21" s="300">
        <v>7509696</v>
      </c>
      <c r="J21" s="301">
        <f t="shared" si="10"/>
        <v>7509696</v>
      </c>
      <c r="K21" s="291">
        <v>0</v>
      </c>
    </row>
    <row r="22" spans="1:11" ht="13.7" customHeight="1">
      <c r="A22" s="290" t="s">
        <v>1258</v>
      </c>
      <c r="B22" s="290" t="s">
        <v>1241</v>
      </c>
      <c r="C22" s="306"/>
      <c r="D22" s="306"/>
      <c r="E22" s="306"/>
      <c r="F22" s="306"/>
      <c r="G22" s="306"/>
      <c r="H22" s="301">
        <v>0</v>
      </c>
      <c r="I22" s="300"/>
      <c r="J22" s="301">
        <f t="shared" si="10"/>
        <v>0</v>
      </c>
      <c r="K22" s="291"/>
    </row>
    <row r="23" spans="1:11" ht="13.7" customHeight="1">
      <c r="A23" s="290" t="s">
        <v>1259</v>
      </c>
      <c r="B23" s="290" t="s">
        <v>1260</v>
      </c>
      <c r="C23" s="306">
        <v>0</v>
      </c>
      <c r="D23" s="306">
        <v>0</v>
      </c>
      <c r="E23" s="306">
        <v>0</v>
      </c>
      <c r="F23" s="306">
        <v>0</v>
      </c>
      <c r="G23" s="306">
        <v>0</v>
      </c>
      <c r="H23" s="306">
        <v>0</v>
      </c>
      <c r="I23" s="300">
        <v>1357107977</v>
      </c>
      <c r="J23" s="301">
        <f t="shared" si="10"/>
        <v>1357107977</v>
      </c>
      <c r="K23" s="291">
        <v>663237270</v>
      </c>
    </row>
    <row r="24" spans="1:11" ht="13.7" customHeight="1">
      <c r="A24" s="290" t="s">
        <v>1261</v>
      </c>
      <c r="B24" s="292" t="s">
        <v>1030</v>
      </c>
      <c r="C24" s="300">
        <f t="shared" ref="C24:J24" si="11">C25-C30</f>
        <v>0</v>
      </c>
      <c r="D24" s="300">
        <f t="shared" ref="D24" si="12">D25-D30</f>
        <v>0</v>
      </c>
      <c r="E24" s="300">
        <f t="shared" si="11"/>
        <v>0</v>
      </c>
      <c r="F24" s="300">
        <f t="shared" ref="F24" si="13">F25-F30</f>
        <v>0</v>
      </c>
      <c r="G24" s="300">
        <f t="shared" si="11"/>
        <v>0</v>
      </c>
      <c r="H24" s="301">
        <f t="shared" si="11"/>
        <v>0</v>
      </c>
      <c r="I24" s="300">
        <f t="shared" si="11"/>
        <v>-10837098038</v>
      </c>
      <c r="J24" s="301">
        <f t="shared" si="11"/>
        <v>-10837098038</v>
      </c>
      <c r="K24" s="291">
        <v>0</v>
      </c>
    </row>
    <row r="25" spans="1:11" ht="13.7" customHeight="1">
      <c r="A25" s="290" t="s">
        <v>1262</v>
      </c>
      <c r="B25" s="290" t="s">
        <v>1263</v>
      </c>
      <c r="C25" s="306"/>
      <c r="D25" s="306"/>
      <c r="E25" s="306"/>
      <c r="F25" s="306"/>
      <c r="G25" s="306"/>
      <c r="H25" s="301">
        <v>0</v>
      </c>
      <c r="I25" s="300">
        <f>I26+I27+I28+I29</f>
        <v>0</v>
      </c>
      <c r="J25" s="301">
        <f t="shared" si="10"/>
        <v>0</v>
      </c>
      <c r="K25" s="291">
        <v>0</v>
      </c>
    </row>
    <row r="26" spans="1:11" ht="13.7" customHeight="1">
      <c r="A26" s="290" t="s">
        <v>1264</v>
      </c>
      <c r="B26" s="290" t="s">
        <v>1265</v>
      </c>
      <c r="C26" s="306"/>
      <c r="D26" s="306"/>
      <c r="E26" s="306"/>
      <c r="F26" s="306"/>
      <c r="G26" s="306"/>
      <c r="H26" s="301">
        <v>0</v>
      </c>
      <c r="I26" s="300"/>
      <c r="J26" s="301">
        <f t="shared" si="10"/>
        <v>0</v>
      </c>
      <c r="K26" s="291"/>
    </row>
    <row r="27" spans="1:11" ht="13.7" customHeight="1">
      <c r="A27" s="290" t="s">
        <v>1266</v>
      </c>
      <c r="B27" s="290" t="s">
        <v>1267</v>
      </c>
      <c r="C27" s="306"/>
      <c r="D27" s="306"/>
      <c r="E27" s="306"/>
      <c r="F27" s="306"/>
      <c r="G27" s="306"/>
      <c r="H27" s="301">
        <v>0</v>
      </c>
      <c r="I27" s="300"/>
      <c r="J27" s="301">
        <f t="shared" si="10"/>
        <v>0</v>
      </c>
      <c r="K27" s="291"/>
    </row>
    <row r="28" spans="1:11" ht="13.7" customHeight="1">
      <c r="A28" s="290" t="s">
        <v>1268</v>
      </c>
      <c r="B28" s="290" t="s">
        <v>1269</v>
      </c>
      <c r="C28" s="306"/>
      <c r="D28" s="306"/>
      <c r="E28" s="306"/>
      <c r="F28" s="306"/>
      <c r="G28" s="306"/>
      <c r="H28" s="301">
        <v>0</v>
      </c>
      <c r="I28" s="300"/>
      <c r="J28" s="301">
        <f t="shared" si="10"/>
        <v>0</v>
      </c>
      <c r="K28" s="291"/>
    </row>
    <row r="29" spans="1:11" ht="13.7" customHeight="1">
      <c r="A29" s="290" t="s">
        <v>1270</v>
      </c>
      <c r="B29" s="290" t="s">
        <v>1247</v>
      </c>
      <c r="C29" s="306"/>
      <c r="D29" s="306"/>
      <c r="E29" s="306"/>
      <c r="F29" s="306"/>
      <c r="G29" s="306"/>
      <c r="H29" s="301">
        <v>0</v>
      </c>
      <c r="I29" s="300">
        <f>[65]Ikt.Jrnal!D15+[65]Ikt.Jrnal!D389</f>
        <v>0</v>
      </c>
      <c r="J29" s="301">
        <f t="shared" si="10"/>
        <v>0</v>
      </c>
      <c r="K29" s="291">
        <v>0</v>
      </c>
    </row>
    <row r="30" spans="1:11" ht="13.7" customHeight="1">
      <c r="A30" s="290" t="s">
        <v>1271</v>
      </c>
      <c r="B30" s="290" t="s">
        <v>1272</v>
      </c>
      <c r="C30" s="300">
        <f t="shared" ref="C30:J30" si="14">C31+C32+C33+C34+C35</f>
        <v>0</v>
      </c>
      <c r="D30" s="300">
        <f t="shared" ref="D30" si="15">D31+D32+D33+D34+D35</f>
        <v>0</v>
      </c>
      <c r="E30" s="300">
        <f t="shared" si="14"/>
        <v>0</v>
      </c>
      <c r="F30" s="300">
        <f t="shared" ref="F30" si="16">F31+F32+F33+F34+F35</f>
        <v>0</v>
      </c>
      <c r="G30" s="300">
        <f t="shared" si="14"/>
        <v>0</v>
      </c>
      <c r="H30" s="301">
        <f t="shared" si="14"/>
        <v>0</v>
      </c>
      <c r="I30" s="300">
        <f t="shared" si="14"/>
        <v>10837098038</v>
      </c>
      <c r="J30" s="301">
        <f t="shared" si="14"/>
        <v>10837098038</v>
      </c>
      <c r="K30" s="291">
        <v>0</v>
      </c>
    </row>
    <row r="31" spans="1:11" ht="13.7" customHeight="1">
      <c r="A31" s="290" t="s">
        <v>1273</v>
      </c>
      <c r="B31" s="290" t="s">
        <v>1274</v>
      </c>
      <c r="C31" s="306">
        <v>0</v>
      </c>
      <c r="D31" s="306">
        <v>0</v>
      </c>
      <c r="E31" s="306">
        <v>0</v>
      </c>
      <c r="F31" s="306">
        <v>0</v>
      </c>
      <c r="G31" s="306">
        <v>0</v>
      </c>
      <c r="H31" s="306">
        <v>0</v>
      </c>
      <c r="I31" s="300">
        <v>10837098038</v>
      </c>
      <c r="J31" s="301">
        <f t="shared" si="10"/>
        <v>10837098038</v>
      </c>
      <c r="K31" s="291">
        <v>0</v>
      </c>
    </row>
    <row r="32" spans="1:11" ht="13.7" customHeight="1">
      <c r="A32" s="290" t="s">
        <v>1275</v>
      </c>
      <c r="B32" s="290" t="s">
        <v>1276</v>
      </c>
      <c r="C32" s="306"/>
      <c r="D32" s="306"/>
      <c r="E32" s="306"/>
      <c r="F32" s="306"/>
      <c r="G32" s="306"/>
      <c r="H32" s="301">
        <v>0</v>
      </c>
      <c r="I32" s="300"/>
      <c r="J32" s="301">
        <f t="shared" si="10"/>
        <v>0</v>
      </c>
      <c r="K32" s="291">
        <v>0</v>
      </c>
    </row>
    <row r="33" spans="1:11" ht="13.7" customHeight="1">
      <c r="A33" s="290" t="s">
        <v>1277</v>
      </c>
      <c r="B33" s="290" t="s">
        <v>1278</v>
      </c>
      <c r="C33" s="306"/>
      <c r="D33" s="306"/>
      <c r="E33" s="306"/>
      <c r="F33" s="306"/>
      <c r="G33" s="306"/>
      <c r="H33" s="301">
        <v>0</v>
      </c>
      <c r="I33" s="300">
        <v>0</v>
      </c>
      <c r="J33" s="301">
        <f t="shared" si="10"/>
        <v>0</v>
      </c>
      <c r="K33" s="291">
        <v>0</v>
      </c>
    </row>
    <row r="34" spans="1:11" ht="13.7" customHeight="1">
      <c r="A34" s="290" t="s">
        <v>1279</v>
      </c>
      <c r="B34" s="290" t="s">
        <v>1280</v>
      </c>
      <c r="C34" s="306"/>
      <c r="D34" s="306"/>
      <c r="E34" s="306"/>
      <c r="F34" s="306"/>
      <c r="G34" s="306"/>
      <c r="H34" s="301">
        <v>0</v>
      </c>
      <c r="I34" s="300">
        <v>0</v>
      </c>
      <c r="J34" s="301">
        <f t="shared" si="10"/>
        <v>0</v>
      </c>
      <c r="K34" s="291">
        <v>0</v>
      </c>
    </row>
    <row r="35" spans="1:11" ht="13.7" customHeight="1">
      <c r="A35" s="290" t="s">
        <v>1281</v>
      </c>
      <c r="B35" s="290" t="s">
        <v>1260</v>
      </c>
      <c r="C35" s="306">
        <v>0</v>
      </c>
      <c r="D35" s="306">
        <v>0</v>
      </c>
      <c r="E35" s="306">
        <v>0</v>
      </c>
      <c r="F35" s="306">
        <v>0</v>
      </c>
      <c r="G35" s="306">
        <v>0</v>
      </c>
      <c r="H35" s="301">
        <v>0</v>
      </c>
      <c r="I35" s="300">
        <f>[65]Ikt.Jrnal!D90+[65]Ikt.Jrnal!D302</f>
        <v>0</v>
      </c>
      <c r="J35" s="301">
        <f t="shared" si="10"/>
        <v>0</v>
      </c>
      <c r="K35" s="291">
        <v>0</v>
      </c>
    </row>
    <row r="36" spans="1:11" ht="13.7" customHeight="1">
      <c r="A36" s="290" t="s">
        <v>1282</v>
      </c>
      <c r="B36" s="292" t="s">
        <v>1044</v>
      </c>
      <c r="C36" s="300">
        <f t="shared" ref="C36:J36" si="17">C37-C44</f>
        <v>0</v>
      </c>
      <c r="D36" s="300">
        <f t="shared" ref="D36" si="18">D37-D44</f>
        <v>0</v>
      </c>
      <c r="E36" s="300">
        <f t="shared" si="17"/>
        <v>0</v>
      </c>
      <c r="F36" s="300">
        <f t="shared" ref="F36" si="19">F37-F44</f>
        <v>0</v>
      </c>
      <c r="G36" s="300">
        <f t="shared" si="17"/>
        <v>0</v>
      </c>
      <c r="H36" s="301">
        <f t="shared" si="17"/>
        <v>0</v>
      </c>
      <c r="I36" s="300">
        <f t="shared" si="17"/>
        <v>0</v>
      </c>
      <c r="J36" s="301">
        <f t="shared" si="17"/>
        <v>0</v>
      </c>
      <c r="K36" s="291">
        <v>0</v>
      </c>
    </row>
    <row r="37" spans="1:11" ht="13.7" customHeight="1">
      <c r="A37" s="290" t="s">
        <v>1283</v>
      </c>
      <c r="B37" s="290" t="s">
        <v>1284</v>
      </c>
      <c r="C37" s="300">
        <f t="shared" ref="C37:J37" si="20">C38+C39+C40+C41+C42+C43</f>
        <v>0</v>
      </c>
      <c r="D37" s="300">
        <f t="shared" ref="D37" si="21">D38+D39+D40+D41+D42+D43</f>
        <v>0</v>
      </c>
      <c r="E37" s="300">
        <f t="shared" si="20"/>
        <v>0</v>
      </c>
      <c r="F37" s="300">
        <f t="shared" ref="F37" si="22">F38+F39+F40+F41+F42+F43</f>
        <v>0</v>
      </c>
      <c r="G37" s="300">
        <f t="shared" si="20"/>
        <v>0</v>
      </c>
      <c r="H37" s="301">
        <f t="shared" si="20"/>
        <v>0</v>
      </c>
      <c r="I37" s="300">
        <f t="shared" si="20"/>
        <v>0</v>
      </c>
      <c r="J37" s="301">
        <f t="shared" si="20"/>
        <v>0</v>
      </c>
      <c r="K37" s="291">
        <v>0</v>
      </c>
    </row>
    <row r="38" spans="1:11" ht="13.7" customHeight="1">
      <c r="A38" s="290" t="s">
        <v>1285</v>
      </c>
      <c r="B38" s="290" t="s">
        <v>1286</v>
      </c>
      <c r="C38" s="306">
        <v>0</v>
      </c>
      <c r="D38" s="306">
        <v>0</v>
      </c>
      <c r="E38" s="306">
        <v>0</v>
      </c>
      <c r="F38" s="306">
        <v>0</v>
      </c>
      <c r="G38" s="306">
        <v>0</v>
      </c>
      <c r="H38" s="301">
        <v>0</v>
      </c>
      <c r="I38" s="300">
        <v>0</v>
      </c>
      <c r="J38" s="301">
        <f t="shared" ref="J38:J51" si="23">+H38+I38</f>
        <v>0</v>
      </c>
      <c r="K38" s="291">
        <v>0</v>
      </c>
    </row>
    <row r="39" spans="1:11" ht="13.7" customHeight="1">
      <c r="A39" s="290" t="s">
        <v>1287</v>
      </c>
      <c r="B39" s="290" t="s">
        <v>1288</v>
      </c>
      <c r="C39" s="306"/>
      <c r="D39" s="306"/>
      <c r="E39" s="306"/>
      <c r="F39" s="306"/>
      <c r="G39" s="306"/>
      <c r="H39" s="301">
        <v>0</v>
      </c>
      <c r="I39" s="300">
        <v>0</v>
      </c>
      <c r="J39" s="301">
        <f t="shared" si="23"/>
        <v>0</v>
      </c>
      <c r="K39" s="291">
        <v>0</v>
      </c>
    </row>
    <row r="40" spans="1:11" ht="13.7" customHeight="1">
      <c r="A40" s="290" t="s">
        <v>1289</v>
      </c>
      <c r="B40" s="290" t="s">
        <v>1290</v>
      </c>
      <c r="C40" s="306"/>
      <c r="D40" s="306"/>
      <c r="E40" s="306"/>
      <c r="F40" s="306"/>
      <c r="G40" s="306"/>
      <c r="H40" s="301">
        <v>0</v>
      </c>
      <c r="I40" s="300">
        <v>0</v>
      </c>
      <c r="J40" s="301">
        <f t="shared" si="23"/>
        <v>0</v>
      </c>
      <c r="K40" s="291">
        <v>0</v>
      </c>
    </row>
    <row r="41" spans="1:11" ht="13.7" customHeight="1">
      <c r="A41" s="290" t="s">
        <v>1291</v>
      </c>
      <c r="B41" s="290" t="s">
        <v>1292</v>
      </c>
      <c r="C41" s="306"/>
      <c r="D41" s="306"/>
      <c r="E41" s="306"/>
      <c r="F41" s="306"/>
      <c r="G41" s="306"/>
      <c r="H41" s="301">
        <v>0</v>
      </c>
      <c r="I41" s="300">
        <v>0</v>
      </c>
      <c r="J41" s="301">
        <f t="shared" si="23"/>
        <v>0</v>
      </c>
      <c r="K41" s="291">
        <v>0</v>
      </c>
    </row>
    <row r="42" spans="1:11" ht="13.7" customHeight="1">
      <c r="A42" s="290" t="s">
        <v>1293</v>
      </c>
      <c r="B42" s="290" t="s">
        <v>1294</v>
      </c>
      <c r="C42" s="306">
        <v>0</v>
      </c>
      <c r="D42" s="306">
        <v>0</v>
      </c>
      <c r="E42" s="306">
        <v>0</v>
      </c>
      <c r="F42" s="306">
        <v>0</v>
      </c>
      <c r="G42" s="306">
        <v>0</v>
      </c>
      <c r="H42" s="306">
        <v>0</v>
      </c>
      <c r="I42" s="300">
        <v>0</v>
      </c>
      <c r="J42" s="301">
        <f t="shared" si="23"/>
        <v>0</v>
      </c>
      <c r="K42" s="291">
        <v>0</v>
      </c>
    </row>
    <row r="43" spans="1:11" ht="13.7" customHeight="1">
      <c r="A43" s="290" t="s">
        <v>1295</v>
      </c>
      <c r="B43" s="290" t="s">
        <v>1247</v>
      </c>
      <c r="C43" s="306"/>
      <c r="D43" s="306"/>
      <c r="E43" s="306"/>
      <c r="F43" s="306"/>
      <c r="G43" s="306"/>
      <c r="H43" s="301">
        <v>0</v>
      </c>
      <c r="I43" s="300">
        <v>0</v>
      </c>
      <c r="J43" s="301">
        <f t="shared" si="23"/>
        <v>0</v>
      </c>
      <c r="K43" s="291">
        <v>0</v>
      </c>
    </row>
    <row r="44" spans="1:11" ht="13.7" customHeight="1">
      <c r="A44" s="290" t="s">
        <v>1296</v>
      </c>
      <c r="B44" s="290" t="s">
        <v>1297</v>
      </c>
      <c r="C44" s="300">
        <f>C45+C46+C47+C48+C49+C50+C51</f>
        <v>0</v>
      </c>
      <c r="D44" s="300">
        <f>D45+D46+D47+D48+D49+D50+D51</f>
        <v>0</v>
      </c>
      <c r="E44" s="300">
        <f>E45+E46+E47+E48+E49+E50+E51</f>
        <v>0</v>
      </c>
      <c r="F44" s="300">
        <f>F45+F46+F47+F48+F49+F50+F51</f>
        <v>0</v>
      </c>
      <c r="G44" s="300">
        <f>G45+G46+G47+G48+G49+G50+G51</f>
        <v>0</v>
      </c>
      <c r="H44" s="301">
        <v>0</v>
      </c>
      <c r="I44" s="300">
        <f>I45+I46+I47+I48+I49+I50+I51</f>
        <v>0</v>
      </c>
      <c r="J44" s="301">
        <f t="shared" si="23"/>
        <v>0</v>
      </c>
      <c r="K44" s="291">
        <v>0</v>
      </c>
    </row>
    <row r="45" spans="1:11" ht="13.7" customHeight="1">
      <c r="A45" s="290" t="s">
        <v>1298</v>
      </c>
      <c r="B45" s="290" t="s">
        <v>1299</v>
      </c>
      <c r="C45" s="306"/>
      <c r="D45" s="306"/>
      <c r="E45" s="306"/>
      <c r="F45" s="306"/>
      <c r="G45" s="306"/>
      <c r="H45" s="301">
        <v>0</v>
      </c>
      <c r="I45" s="300">
        <v>0</v>
      </c>
      <c r="J45" s="301">
        <f t="shared" si="23"/>
        <v>0</v>
      </c>
      <c r="K45" s="291">
        <v>0</v>
      </c>
    </row>
    <row r="46" spans="1:11" ht="13.7" customHeight="1">
      <c r="A46" s="290" t="s">
        <v>1300</v>
      </c>
      <c r="B46" s="290" t="s">
        <v>1301</v>
      </c>
      <c r="C46" s="306"/>
      <c r="D46" s="306"/>
      <c r="E46" s="306"/>
      <c r="F46" s="306"/>
      <c r="G46" s="306"/>
      <c r="H46" s="301">
        <v>0</v>
      </c>
      <c r="I46" s="300">
        <v>0</v>
      </c>
      <c r="J46" s="301">
        <f t="shared" si="23"/>
        <v>0</v>
      </c>
      <c r="K46" s="291">
        <v>0</v>
      </c>
    </row>
    <row r="47" spans="1:11" ht="13.7" customHeight="1">
      <c r="A47" s="290" t="s">
        <v>1302</v>
      </c>
      <c r="B47" s="290" t="s">
        <v>1303</v>
      </c>
      <c r="C47" s="306"/>
      <c r="D47" s="306"/>
      <c r="E47" s="306"/>
      <c r="F47" s="306"/>
      <c r="G47" s="306"/>
      <c r="H47" s="301">
        <v>0</v>
      </c>
      <c r="I47" s="300">
        <v>0</v>
      </c>
      <c r="J47" s="301">
        <f t="shared" si="23"/>
        <v>0</v>
      </c>
      <c r="K47" s="291">
        <v>0</v>
      </c>
    </row>
    <row r="48" spans="1:11" ht="13.7" customHeight="1">
      <c r="A48" s="290" t="s">
        <v>1304</v>
      </c>
      <c r="B48" s="290" t="s">
        <v>1305</v>
      </c>
      <c r="C48" s="306"/>
      <c r="D48" s="306"/>
      <c r="E48" s="306"/>
      <c r="F48" s="306"/>
      <c r="G48" s="306"/>
      <c r="H48" s="301">
        <v>0</v>
      </c>
      <c r="I48" s="300">
        <v>0</v>
      </c>
      <c r="J48" s="301">
        <f t="shared" si="23"/>
        <v>0</v>
      </c>
      <c r="K48" s="291">
        <v>0</v>
      </c>
    </row>
    <row r="49" spans="1:11" ht="13.7" customHeight="1">
      <c r="A49" s="290" t="s">
        <v>1306</v>
      </c>
      <c r="B49" s="290" t="s">
        <v>1307</v>
      </c>
      <c r="C49" s="306">
        <v>0</v>
      </c>
      <c r="D49" s="306">
        <v>0</v>
      </c>
      <c r="E49" s="306">
        <v>0</v>
      </c>
      <c r="F49" s="306">
        <v>0</v>
      </c>
      <c r="G49" s="306">
        <v>0</v>
      </c>
      <c r="H49" s="301">
        <v>0</v>
      </c>
      <c r="I49" s="300">
        <v>0</v>
      </c>
      <c r="J49" s="301">
        <f t="shared" si="23"/>
        <v>0</v>
      </c>
      <c r="K49" s="291">
        <v>0</v>
      </c>
    </row>
    <row r="50" spans="1:11" ht="13.7" customHeight="1">
      <c r="A50" s="290" t="s">
        <v>1308</v>
      </c>
      <c r="B50" s="290" t="s">
        <v>1309</v>
      </c>
      <c r="C50" s="306"/>
      <c r="D50" s="306"/>
      <c r="E50" s="306"/>
      <c r="F50" s="306"/>
      <c r="G50" s="306"/>
      <c r="H50" s="301">
        <v>0</v>
      </c>
      <c r="I50" s="300">
        <v>0</v>
      </c>
      <c r="J50" s="301">
        <f t="shared" si="23"/>
        <v>0</v>
      </c>
      <c r="K50" s="291">
        <v>0</v>
      </c>
    </row>
    <row r="51" spans="1:11" ht="13.7" customHeight="1">
      <c r="A51" s="290" t="s">
        <v>1310</v>
      </c>
      <c r="B51" s="290" t="s">
        <v>1311</v>
      </c>
      <c r="C51" s="306"/>
      <c r="D51" s="306"/>
      <c r="E51" s="306"/>
      <c r="F51" s="306"/>
      <c r="G51" s="306"/>
      <c r="H51" s="301">
        <v>0</v>
      </c>
      <c r="I51" s="300">
        <v>0</v>
      </c>
      <c r="J51" s="301">
        <f t="shared" si="23"/>
        <v>0</v>
      </c>
      <c r="K51" s="291">
        <v>0</v>
      </c>
    </row>
    <row r="52" spans="1:11" ht="13.7" customHeight="1">
      <c r="A52" s="290" t="s">
        <v>1312</v>
      </c>
      <c r="B52" s="290" t="s">
        <v>1313</v>
      </c>
      <c r="C52" s="302">
        <f t="shared" ref="C52:J52" si="24">C10+C24+C36</f>
        <v>0</v>
      </c>
      <c r="D52" s="302">
        <f t="shared" ref="D52" si="25">D10+D24+D36</f>
        <v>0</v>
      </c>
      <c r="E52" s="302">
        <f t="shared" si="24"/>
        <v>0</v>
      </c>
      <c r="F52" s="302">
        <f t="shared" ref="F52" si="26">F10+F24+F36</f>
        <v>0</v>
      </c>
      <c r="G52" s="302">
        <f t="shared" si="24"/>
        <v>0</v>
      </c>
      <c r="H52" s="303">
        <f t="shared" si="24"/>
        <v>0</v>
      </c>
      <c r="I52" s="302">
        <f t="shared" si="24"/>
        <v>-14080137574</v>
      </c>
      <c r="J52" s="303">
        <f t="shared" si="24"/>
        <v>-14080137574</v>
      </c>
      <c r="K52" s="291">
        <v>1800401453</v>
      </c>
    </row>
    <row r="53" spans="1:11" ht="13.7" customHeight="1">
      <c r="A53" s="290" t="s">
        <v>1314</v>
      </c>
      <c r="B53" s="290" t="s">
        <v>1315</v>
      </c>
      <c r="C53" s="306">
        <v>0</v>
      </c>
      <c r="D53" s="306">
        <v>0</v>
      </c>
      <c r="E53" s="306">
        <v>0</v>
      </c>
      <c r="F53" s="306">
        <v>0</v>
      </c>
      <c r="G53" s="306">
        <v>0</v>
      </c>
      <c r="H53" s="306">
        <v>0</v>
      </c>
      <c r="I53" s="302">
        <f>+H55+H56</f>
        <v>22891136934</v>
      </c>
      <c r="J53" s="303">
        <f>+H53</f>
        <v>0</v>
      </c>
      <c r="K53" s="291">
        <v>16161588052</v>
      </c>
    </row>
    <row r="54" spans="1:11" ht="13.7" customHeight="1">
      <c r="A54" s="304" t="s">
        <v>1316</v>
      </c>
      <c r="B54" s="304" t="s">
        <v>1317</v>
      </c>
      <c r="C54" s="302">
        <f t="shared" ref="C54:J54" si="27">+C52+C53</f>
        <v>0</v>
      </c>
      <c r="D54" s="302">
        <f t="shared" ref="D54" si="28">+D52+D53</f>
        <v>0</v>
      </c>
      <c r="E54" s="302">
        <f t="shared" si="27"/>
        <v>0</v>
      </c>
      <c r="F54" s="302">
        <f t="shared" ref="F54" si="29">+F52+F53</f>
        <v>0</v>
      </c>
      <c r="G54" s="302">
        <f t="shared" si="27"/>
        <v>0</v>
      </c>
      <c r="H54" s="303">
        <f t="shared" si="27"/>
        <v>0</v>
      </c>
      <c r="I54" s="303">
        <f t="shared" si="27"/>
        <v>8810999360</v>
      </c>
      <c r="J54" s="303">
        <f t="shared" si="27"/>
        <v>-14080137574</v>
      </c>
      <c r="K54" s="291">
        <v>17961989505</v>
      </c>
    </row>
    <row r="55" spans="1:11" ht="13.7" customHeight="1">
      <c r="A55" s="304"/>
      <c r="B55" s="304" t="s">
        <v>1322</v>
      </c>
      <c r="C55" s="306">
        <v>0</v>
      </c>
      <c r="D55" s="306">
        <v>0</v>
      </c>
      <c r="E55" s="306">
        <v>0</v>
      </c>
      <c r="F55" s="306">
        <v>0</v>
      </c>
      <c r="G55" s="306">
        <v>0</v>
      </c>
      <c r="H55" s="303">
        <f>+'Arus Kas'!I104</f>
        <v>22891136934</v>
      </c>
      <c r="I55" s="303" t="e">
        <f>+SUM(#REF!)</f>
        <v>#REF!</v>
      </c>
      <c r="J55" s="303" t="e">
        <f>+I55</f>
        <v>#REF!</v>
      </c>
      <c r="K55" s="291">
        <v>17961989505</v>
      </c>
    </row>
    <row r="56" spans="1:11" ht="13.7" customHeight="1">
      <c r="A56" s="304"/>
      <c r="B56" s="304" t="s">
        <v>5</v>
      </c>
      <c r="C56" s="306">
        <v>0</v>
      </c>
      <c r="D56" s="306">
        <v>0</v>
      </c>
      <c r="E56" s="306">
        <v>0</v>
      </c>
      <c r="F56" s="306">
        <v>0</v>
      </c>
      <c r="G56" s="306">
        <v>0</v>
      </c>
      <c r="H56" s="303">
        <f>+'Arus Kas'!I105</f>
        <v>0</v>
      </c>
      <c r="I56" s="303" t="e">
        <f>+#REF!</f>
        <v>#REF!</v>
      </c>
      <c r="J56" s="303" t="e">
        <f>+I56</f>
        <v>#REF!</v>
      </c>
      <c r="K56" s="291">
        <v>17961989505</v>
      </c>
    </row>
    <row r="57" spans="1:11" ht="13.7" customHeight="1" thickBot="1">
      <c r="A57" s="293" t="s">
        <v>1318</v>
      </c>
      <c r="B57" s="293"/>
      <c r="C57" s="298">
        <f t="shared" ref="C57:J57" si="30">+C54-C55-C56</f>
        <v>0</v>
      </c>
      <c r="D57" s="298">
        <f t="shared" ref="D57" si="31">+D54-D55-D56</f>
        <v>0</v>
      </c>
      <c r="E57" s="298">
        <f t="shared" si="30"/>
        <v>0</v>
      </c>
      <c r="F57" s="298">
        <f t="shared" ref="F57" si="32">+F54-F55-F56</f>
        <v>0</v>
      </c>
      <c r="G57" s="298">
        <f t="shared" si="30"/>
        <v>0</v>
      </c>
      <c r="H57" s="295">
        <f t="shared" si="30"/>
        <v>-22891136934</v>
      </c>
      <c r="I57" s="295" t="e">
        <f t="shared" si="30"/>
        <v>#REF!</v>
      </c>
      <c r="J57" s="295" t="e">
        <f t="shared" si="30"/>
        <v>#REF!</v>
      </c>
    </row>
    <row r="58" spans="1:11" ht="12.75" customHeight="1" thickTop="1"/>
    <row r="63" spans="1:11" ht="12.75" customHeight="1">
      <c r="I63" s="360"/>
    </row>
  </sheetData>
  <mergeCells count="4">
    <mergeCell ref="C7:G7"/>
    <mergeCell ref="B7:B8"/>
    <mergeCell ref="A7:A8"/>
    <mergeCell ref="H7:J7"/>
  </mergeCells>
  <printOptions horizontalCentered="1"/>
  <pageMargins left="0.35433070866141736" right="0.74803149606299213" top="0.19685039370078741" bottom="0.19685039370078741" header="0.51181102362204722" footer="0.51181102362204722"/>
  <pageSetup paperSize="9" scale="62" orientation="landscape" r:id="rId1"/>
  <headerFooter scaleWithDoc="0" alignWithMargins="0"/>
  <customProperties>
    <customPr name="EpmWorksheetKeyString_GUID" r:id="rId2"/>
  </customPropertie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L129"/>
  <sheetViews>
    <sheetView view="pageBreakPreview" zoomScale="85" zoomScaleNormal="80" zoomScaleSheetLayoutView="85" workbookViewId="0">
      <pane xSplit="3" ySplit="5" topLeftCell="G88" activePane="bottomRight" state="frozen"/>
      <selection activeCell="H157" sqref="H157"/>
      <selection pane="topRight" activeCell="H157" sqref="H157"/>
      <selection pane="bottomLeft" activeCell="H157" sqref="H157"/>
      <selection pane="bottomRight" sqref="A1:XFD1048576"/>
    </sheetView>
  </sheetViews>
  <sheetFormatPr defaultRowHeight="15"/>
  <cols>
    <col min="1" max="1" width="34.7109375" style="133" customWidth="1"/>
    <col min="2" max="2" width="24.42578125" style="110" bestFit="1" customWidth="1"/>
    <col min="3" max="3" width="60.85546875" style="112" customWidth="1"/>
    <col min="4" max="5" width="21.28515625" style="112" customWidth="1"/>
    <col min="6" max="6" width="22.85546875" style="112" customWidth="1"/>
    <col min="7" max="7" width="20.140625" style="109" customWidth="1"/>
    <col min="8" max="8" width="19.5703125" style="109" customWidth="1"/>
    <col min="9" max="9" width="12.85546875" style="740" customWidth="1"/>
    <col min="10" max="10" width="21.85546875" style="740" customWidth="1"/>
    <col min="11" max="11" width="20.28515625" customWidth="1"/>
    <col min="12" max="12" width="10.28515625" bestFit="1" customWidth="1"/>
  </cols>
  <sheetData>
    <row r="1" spans="1:10">
      <c r="A1" s="133" t="s">
        <v>1101</v>
      </c>
    </row>
    <row r="2" spans="1:10">
      <c r="A2" s="133" t="s">
        <v>1102</v>
      </c>
      <c r="D2" s="158"/>
      <c r="E2" s="158"/>
      <c r="F2" s="158"/>
      <c r="G2" s="421"/>
    </row>
    <row r="3" spans="1:10">
      <c r="A3" s="504" t="str">
        <f>+'Arus Kas'!A4:M4</f>
        <v>PER 31 MEI 2022</v>
      </c>
    </row>
    <row r="4" spans="1:10">
      <c r="A4" s="825" t="s">
        <v>1100</v>
      </c>
      <c r="B4" s="826"/>
      <c r="C4" s="823" t="s">
        <v>1158</v>
      </c>
      <c r="D4" s="815" t="s">
        <v>1368</v>
      </c>
      <c r="E4" s="815" t="s">
        <v>1449</v>
      </c>
      <c r="F4" s="812" t="s">
        <v>947</v>
      </c>
      <c r="G4" s="813"/>
      <c r="H4" s="814"/>
    </row>
    <row r="5" spans="1:10">
      <c r="A5" s="827"/>
      <c r="B5" s="828"/>
      <c r="C5" s="824"/>
      <c r="D5" s="816"/>
      <c r="E5" s="816"/>
      <c r="F5" s="501" t="s">
        <v>944</v>
      </c>
      <c r="G5" s="501" t="s">
        <v>945</v>
      </c>
      <c r="H5" s="501" t="s">
        <v>946</v>
      </c>
    </row>
    <row r="6" spans="1:10">
      <c r="A6" s="660" t="s">
        <v>1202</v>
      </c>
      <c r="B6" s="661"/>
      <c r="C6" s="662"/>
      <c r="D6" s="148"/>
      <c r="E6" s="148"/>
      <c r="F6" s="148"/>
      <c r="G6" s="155"/>
      <c r="H6" s="151"/>
    </row>
    <row r="7" spans="1:10" s="146" customFormat="1">
      <c r="A7" s="663" t="s">
        <v>1203</v>
      </c>
      <c r="B7" s="330">
        <v>4101050000</v>
      </c>
      <c r="C7" s="154" t="s">
        <v>1373</v>
      </c>
      <c r="D7" s="153">
        <f>+'Laba Rugi'!B18</f>
        <v>0</v>
      </c>
      <c r="E7" s="153">
        <f>+'Laba Rugi'!G18</f>
        <v>0</v>
      </c>
      <c r="F7" s="153">
        <f>+'Laba Rugi'!H19</f>
        <v>1642581811</v>
      </c>
      <c r="G7" s="153">
        <f>+'Laba Rugi'!I19</f>
        <v>269966969</v>
      </c>
      <c r="H7" s="153">
        <f>+'Laba Rugi'!J19</f>
        <v>1912548780</v>
      </c>
      <c r="I7" s="741"/>
      <c r="J7" s="741"/>
    </row>
    <row r="8" spans="1:10" s="146" customFormat="1">
      <c r="A8" s="820" t="s">
        <v>1482</v>
      </c>
      <c r="B8" s="821"/>
      <c r="C8" s="822"/>
      <c r="D8" s="127">
        <f>+SUM(D7)</f>
        <v>0</v>
      </c>
      <c r="E8" s="127">
        <f>+SUM(E7)</f>
        <v>0</v>
      </c>
      <c r="F8" s="127">
        <f t="shared" ref="F8:H8" si="0">+SUM(F7)</f>
        <v>1642581811</v>
      </c>
      <c r="G8" s="127">
        <f t="shared" ref="G8" si="1">+SUM(G7)</f>
        <v>269966969</v>
      </c>
      <c r="H8" s="127">
        <f t="shared" si="0"/>
        <v>1912548780</v>
      </c>
      <c r="I8" s="741"/>
      <c r="J8" s="741"/>
    </row>
    <row r="9" spans="1:10" s="146" customFormat="1">
      <c r="A9" s="664" t="s">
        <v>1374</v>
      </c>
      <c r="B9" s="588" t="s">
        <v>1201</v>
      </c>
      <c r="C9" s="665" t="s">
        <v>1375</v>
      </c>
      <c r="D9" s="153">
        <f>+'Laba Rugi'!B20</f>
        <v>0</v>
      </c>
      <c r="E9" s="153">
        <f>+'Laba Rugi'!G20</f>
        <v>0</v>
      </c>
      <c r="F9" s="152">
        <f>+'Laba Rugi'!H21</f>
        <v>62240144179</v>
      </c>
      <c r="G9" s="152">
        <f>'Laba Rugi'!I21</f>
        <v>12865746673</v>
      </c>
      <c r="H9" s="152">
        <f>+'Laba Rugi'!J21</f>
        <v>75105890852</v>
      </c>
      <c r="I9" s="741"/>
      <c r="J9" s="741"/>
    </row>
    <row r="10" spans="1:10" s="146" customFormat="1">
      <c r="A10" s="820" t="s">
        <v>1483</v>
      </c>
      <c r="B10" s="821"/>
      <c r="C10" s="822"/>
      <c r="D10" s="127">
        <f t="shared" ref="D10:H10" si="2">+SUM(D9)</f>
        <v>0</v>
      </c>
      <c r="E10" s="127">
        <f t="shared" si="2"/>
        <v>0</v>
      </c>
      <c r="F10" s="127">
        <f t="shared" si="2"/>
        <v>62240144179</v>
      </c>
      <c r="G10" s="127">
        <f t="shared" si="2"/>
        <v>12865746673</v>
      </c>
      <c r="H10" s="127">
        <f t="shared" si="2"/>
        <v>75105890852</v>
      </c>
      <c r="I10" s="741"/>
      <c r="J10" s="741"/>
    </row>
    <row r="11" spans="1:10" s="146" customFormat="1">
      <c r="A11" s="664" t="s">
        <v>1221</v>
      </c>
      <c r="B11" s="666" t="s">
        <v>1467</v>
      </c>
      <c r="C11" s="667" t="s">
        <v>1468</v>
      </c>
      <c r="D11" s="153">
        <f>+'Laba Rugi'!B59</f>
        <v>0</v>
      </c>
      <c r="E11" s="153">
        <f>+'Laba Rugi'!G59</f>
        <v>0</v>
      </c>
      <c r="F11" s="152">
        <f>+'Laba Rugi'!H60</f>
        <v>0</v>
      </c>
      <c r="G11" s="152">
        <f>'Laba Rugi'!I60</f>
        <v>0</v>
      </c>
      <c r="H11" s="152">
        <f>'Laba Rugi'!J60</f>
        <v>0</v>
      </c>
      <c r="I11" s="741"/>
      <c r="J11" s="741"/>
    </row>
    <row r="12" spans="1:10" s="146" customFormat="1">
      <c r="A12" s="820" t="s">
        <v>1371</v>
      </c>
      <c r="B12" s="821"/>
      <c r="C12" s="822"/>
      <c r="D12" s="127">
        <f t="shared" ref="D12:H12" si="3">+SUM(D11)</f>
        <v>0</v>
      </c>
      <c r="E12" s="127">
        <f t="shared" si="3"/>
        <v>0</v>
      </c>
      <c r="F12" s="127">
        <f t="shared" si="3"/>
        <v>0</v>
      </c>
      <c r="G12" s="127">
        <f t="shared" si="3"/>
        <v>0</v>
      </c>
      <c r="H12" s="127">
        <f t="shared" si="3"/>
        <v>0</v>
      </c>
      <c r="I12" s="741"/>
      <c r="J12" s="741"/>
    </row>
    <row r="13" spans="1:10" s="146" customFormat="1">
      <c r="A13" s="820" t="s">
        <v>1205</v>
      </c>
      <c r="B13" s="821"/>
      <c r="C13" s="822"/>
      <c r="D13" s="127">
        <f t="shared" ref="D13:F13" si="4">+D8+D10+D12</f>
        <v>0</v>
      </c>
      <c r="E13" s="127">
        <f t="shared" si="4"/>
        <v>0</v>
      </c>
      <c r="F13" s="127">
        <f t="shared" si="4"/>
        <v>63882725990</v>
      </c>
      <c r="G13" s="127">
        <f>+G8+G10+G12</f>
        <v>13135713642</v>
      </c>
      <c r="H13" s="127">
        <f>+H8+H10+H12</f>
        <v>77018439632</v>
      </c>
      <c r="I13" s="168">
        <f>G21+G24</f>
        <v>246600000</v>
      </c>
      <c r="J13" s="741"/>
    </row>
    <row r="14" spans="1:10">
      <c r="A14" s="660" t="s">
        <v>1152</v>
      </c>
      <c r="B14" s="668"/>
      <c r="C14" s="662"/>
      <c r="D14" s="149"/>
      <c r="E14" s="149"/>
      <c r="F14" s="148"/>
      <c r="G14" s="150"/>
      <c r="H14" s="151"/>
    </row>
    <row r="15" spans="1:10" s="164" customFormat="1">
      <c r="A15" s="817" t="s">
        <v>1089</v>
      </c>
      <c r="B15" s="588" t="s">
        <v>1090</v>
      </c>
      <c r="C15" s="669" t="s">
        <v>1376</v>
      </c>
      <c r="D15" s="168">
        <f>+'Laba Rugi'!B105</f>
        <v>0</v>
      </c>
      <c r="E15" s="168">
        <f>+'Laba Rugi'!G105</f>
        <v>0</v>
      </c>
      <c r="F15" s="168">
        <f>+'Laba Rugi'!H105</f>
        <v>544357025</v>
      </c>
      <c r="G15" s="168">
        <f>+'Laba Rugi'!I105</f>
        <v>132298740</v>
      </c>
      <c r="H15" s="737">
        <f>+'Laba Rugi'!J105</f>
        <v>676655765</v>
      </c>
      <c r="I15" s="742">
        <v>5010100000</v>
      </c>
      <c r="J15" s="742" t="s">
        <v>1562</v>
      </c>
    </row>
    <row r="16" spans="1:10" s="164" customFormat="1">
      <c r="A16" s="818"/>
      <c r="B16" s="500" t="s">
        <v>1091</v>
      </c>
      <c r="C16" s="506" t="s">
        <v>1377</v>
      </c>
      <c r="D16" s="170">
        <f>+'Laba Rugi'!B106</f>
        <v>0</v>
      </c>
      <c r="E16" s="170">
        <f>+'Laba Rugi'!G106</f>
        <v>0</v>
      </c>
      <c r="F16" s="170">
        <f>+'Laba Rugi'!H106</f>
        <v>1666788421</v>
      </c>
      <c r="G16" s="170">
        <f>+'Laba Rugi'!I106</f>
        <v>294597972</v>
      </c>
      <c r="H16" s="719">
        <f>+'Laba Rugi'!J106</f>
        <v>1961386393</v>
      </c>
      <c r="I16" s="742">
        <v>5010315000</v>
      </c>
      <c r="J16" s="742" t="s">
        <v>1563</v>
      </c>
    </row>
    <row r="17" spans="1:10" s="164" customFormat="1">
      <c r="A17" s="818"/>
      <c r="B17" s="500" t="s">
        <v>1092</v>
      </c>
      <c r="C17" s="506" t="s">
        <v>1378</v>
      </c>
      <c r="D17" s="170">
        <f>+'Laba Rugi'!B107</f>
        <v>0</v>
      </c>
      <c r="E17" s="170">
        <f>+'Laba Rugi'!G107</f>
        <v>0</v>
      </c>
      <c r="F17" s="170">
        <f>+'Laba Rugi'!H107</f>
        <v>225891644</v>
      </c>
      <c r="G17" s="170">
        <f>+'Laba Rugi'!I107</f>
        <v>13483401</v>
      </c>
      <c r="H17" s="719">
        <f>+'Laba Rugi'!J107</f>
        <v>239375045</v>
      </c>
      <c r="I17" s="742">
        <v>5010400000</v>
      </c>
      <c r="J17" s="742" t="s">
        <v>1564</v>
      </c>
    </row>
    <row r="18" spans="1:10" s="164" customFormat="1">
      <c r="A18" s="818"/>
      <c r="B18" s="500" t="s">
        <v>1093</v>
      </c>
      <c r="C18" s="506" t="s">
        <v>1379</v>
      </c>
      <c r="D18" s="170">
        <f>+'Laba Rugi'!B108</f>
        <v>0</v>
      </c>
      <c r="E18" s="170">
        <f>+'Laba Rugi'!G108</f>
        <v>0</v>
      </c>
      <c r="F18" s="170">
        <f>+'Laba Rugi'!H108</f>
        <v>896666667</v>
      </c>
      <c r="G18" s="170">
        <f>+'Laba Rugi'!I108</f>
        <v>224166667</v>
      </c>
      <c r="H18" s="719">
        <f>+'Laba Rugi'!J108</f>
        <v>1120833334</v>
      </c>
      <c r="I18" s="742">
        <v>5010505000</v>
      </c>
      <c r="J18" s="742" t="s">
        <v>1565</v>
      </c>
    </row>
    <row r="19" spans="1:10" s="164" customFormat="1">
      <c r="A19" s="818"/>
      <c r="B19" s="500" t="s">
        <v>1094</v>
      </c>
      <c r="C19" s="506" t="s">
        <v>1380</v>
      </c>
      <c r="D19" s="170">
        <f>+'Laba Rugi'!B109</f>
        <v>0</v>
      </c>
      <c r="E19" s="170">
        <f>+'Laba Rugi'!G109</f>
        <v>0</v>
      </c>
      <c r="F19" s="170">
        <f>+'Laba Rugi'!H109</f>
        <v>214004345</v>
      </c>
      <c r="G19" s="170">
        <f>+'Laba Rugi'!I109</f>
        <v>0</v>
      </c>
      <c r="H19" s="719">
        <f>+'Laba Rugi'!J109</f>
        <v>214004345</v>
      </c>
      <c r="I19" s="742">
        <v>5010100000</v>
      </c>
      <c r="J19" s="742" t="s">
        <v>1562</v>
      </c>
    </row>
    <row r="20" spans="1:10" s="164" customFormat="1">
      <c r="A20" s="818"/>
      <c r="B20" s="500" t="s">
        <v>1098</v>
      </c>
      <c r="C20" s="506" t="s">
        <v>1381</v>
      </c>
      <c r="D20" s="170">
        <f>+'Laba Rugi'!B110</f>
        <v>0</v>
      </c>
      <c r="E20" s="170">
        <f>+'Laba Rugi'!G110</f>
        <v>0</v>
      </c>
      <c r="F20" s="170">
        <f>+'Laba Rugi'!H110</f>
        <v>413867268</v>
      </c>
      <c r="G20" s="170">
        <f>+'Laba Rugi'!I110</f>
        <v>61483522</v>
      </c>
      <c r="H20" s="719">
        <f>+'Laba Rugi'!J110</f>
        <v>475350790</v>
      </c>
      <c r="I20" s="742">
        <v>5010301000</v>
      </c>
      <c r="J20" s="742" t="s">
        <v>1566</v>
      </c>
    </row>
    <row r="21" spans="1:10" s="164" customFormat="1">
      <c r="A21" s="818"/>
      <c r="B21" s="500" t="s">
        <v>1095</v>
      </c>
      <c r="C21" s="506" t="s">
        <v>1382</v>
      </c>
      <c r="D21" s="170">
        <f>+'Laba Rugi'!B217</f>
        <v>0</v>
      </c>
      <c r="E21" s="170">
        <f>+'Laba Rugi'!G217</f>
        <v>0</v>
      </c>
      <c r="F21" s="170">
        <f>+'Laba Rugi'!H217</f>
        <v>648000000</v>
      </c>
      <c r="G21" s="170">
        <f>+'Laba Rugi'!I217</f>
        <v>162000000</v>
      </c>
      <c r="H21" s="719">
        <f>+'Laba Rugi'!J217</f>
        <v>810000000</v>
      </c>
      <c r="I21" s="742">
        <v>5010201000</v>
      </c>
      <c r="J21" s="742" t="s">
        <v>1567</v>
      </c>
    </row>
    <row r="22" spans="1:10" s="164" customFormat="1">
      <c r="A22" s="818"/>
      <c r="B22" s="500" t="s">
        <v>1096</v>
      </c>
      <c r="C22" s="506" t="s">
        <v>1383</v>
      </c>
      <c r="D22" s="170">
        <f>+'Laba Rugi'!B218</f>
        <v>0</v>
      </c>
      <c r="E22" s="170">
        <f>+'Laba Rugi'!G218</f>
        <v>0</v>
      </c>
      <c r="F22" s="170">
        <f>+'Laba Rugi'!H218</f>
        <v>354606336</v>
      </c>
      <c r="G22" s="739">
        <f>+'Laba Rugi'!I218</f>
        <v>49229613</v>
      </c>
      <c r="H22" s="719">
        <f>+'Laba Rugi'!J218</f>
        <v>403835949</v>
      </c>
      <c r="I22" s="742"/>
      <c r="J22" s="742"/>
    </row>
    <row r="23" spans="1:10" s="164" customFormat="1">
      <c r="A23" s="818"/>
      <c r="B23" s="500" t="s">
        <v>1099</v>
      </c>
      <c r="C23" s="506" t="s">
        <v>1384</v>
      </c>
      <c r="D23" s="170">
        <f>+'Laba Rugi'!B219</f>
        <v>0</v>
      </c>
      <c r="E23" s="170">
        <f>+'Laba Rugi'!G219</f>
        <v>0</v>
      </c>
      <c r="F23" s="170">
        <f>+'Laba Rugi'!H219</f>
        <v>217564142</v>
      </c>
      <c r="G23" s="170">
        <f>+'Laba Rugi'!I219</f>
        <v>114857618</v>
      </c>
      <c r="H23" s="719">
        <f>+'Laba Rugi'!J219</f>
        <v>332421760</v>
      </c>
      <c r="I23" s="742">
        <v>5010301000</v>
      </c>
      <c r="J23" s="742" t="s">
        <v>1566</v>
      </c>
    </row>
    <row r="24" spans="1:10" s="164" customFormat="1">
      <c r="A24" s="818"/>
      <c r="B24" s="500" t="s">
        <v>1174</v>
      </c>
      <c r="C24" s="506" t="s">
        <v>1385</v>
      </c>
      <c r="D24" s="170">
        <f>+'Laba Rugi'!B220</f>
        <v>0</v>
      </c>
      <c r="E24" s="170">
        <f>+'Laba Rugi'!G220</f>
        <v>0</v>
      </c>
      <c r="F24" s="170">
        <f>+'Laba Rugi'!H220</f>
        <v>230400000</v>
      </c>
      <c r="G24" s="170">
        <f>+'Laba Rugi'!I220</f>
        <v>84600000</v>
      </c>
      <c r="H24" s="739">
        <f>+'Laba Rugi'!J220</f>
        <v>315000000</v>
      </c>
      <c r="I24" s="742">
        <v>5010201000</v>
      </c>
      <c r="J24" s="742" t="s">
        <v>1567</v>
      </c>
    </row>
    <row r="25" spans="1:10" s="164" customFormat="1">
      <c r="A25" s="818"/>
      <c r="B25" s="500" t="s">
        <v>1097</v>
      </c>
      <c r="C25" s="506" t="s">
        <v>1386</v>
      </c>
      <c r="D25" s="170">
        <f>+'Laba Rugi'!B221</f>
        <v>0</v>
      </c>
      <c r="E25" s="170">
        <f>+'Laba Rugi'!G221</f>
        <v>0</v>
      </c>
      <c r="F25" s="170">
        <f>+'Laba Rugi'!H221</f>
        <v>51280000</v>
      </c>
      <c r="G25" s="739">
        <f>+'Laba Rugi'!I221</f>
        <v>-4430000</v>
      </c>
      <c r="H25" s="739">
        <f>+'Laba Rugi'!J221</f>
        <v>46850000</v>
      </c>
      <c r="I25" s="742"/>
      <c r="J25" s="742"/>
    </row>
    <row r="26" spans="1:10" s="164" customFormat="1">
      <c r="A26" s="819"/>
      <c r="B26" s="123" t="s">
        <v>1175</v>
      </c>
      <c r="C26" s="172" t="s">
        <v>1387</v>
      </c>
      <c r="D26" s="173">
        <f>+'Laba Rugi'!B222</f>
        <v>0</v>
      </c>
      <c r="E26" s="173">
        <f>+'Laba Rugi'!G222</f>
        <v>0</v>
      </c>
      <c r="F26" s="173">
        <f>+'Laba Rugi'!H222</f>
        <v>39145500</v>
      </c>
      <c r="G26" s="173">
        <f>+'Laba Rugi'!I222</f>
        <v>23923574</v>
      </c>
      <c r="H26" s="738">
        <f>+'Laba Rugi'!J222</f>
        <v>63069074</v>
      </c>
      <c r="I26" s="742">
        <v>5010301000</v>
      </c>
      <c r="J26" s="742" t="s">
        <v>1566</v>
      </c>
    </row>
    <row r="27" spans="1:10" s="164" customFormat="1">
      <c r="A27" s="832" t="s">
        <v>1161</v>
      </c>
      <c r="B27" s="833"/>
      <c r="C27" s="834"/>
      <c r="D27" s="174">
        <f t="shared" ref="D27" si="5">+SUM(D15:D26)</f>
        <v>0</v>
      </c>
      <c r="E27" s="174">
        <f t="shared" ref="E27:F27" si="6">+SUM(E15:E26)</f>
        <v>0</v>
      </c>
      <c r="F27" s="174">
        <f t="shared" si="6"/>
        <v>5502571348</v>
      </c>
      <c r="G27" s="174">
        <f t="shared" ref="G27" si="7">+SUM(G15:G26)</f>
        <v>1156211107</v>
      </c>
      <c r="H27" s="174">
        <f>+SUM(H15:H26)</f>
        <v>6658782455</v>
      </c>
      <c r="I27" s="742"/>
      <c r="J27" s="742"/>
    </row>
    <row r="28" spans="1:10" s="164" customFormat="1" hidden="1">
      <c r="A28" s="829" t="s">
        <v>1103</v>
      </c>
      <c r="B28" s="499"/>
      <c r="C28" s="669"/>
      <c r="D28" s="175"/>
      <c r="E28" s="175"/>
      <c r="F28" s="175"/>
      <c r="G28" s="175"/>
      <c r="H28" s="176"/>
      <c r="I28" s="742"/>
      <c r="J28" s="742"/>
    </row>
    <row r="29" spans="1:10" s="164" customFormat="1">
      <c r="A29" s="830"/>
      <c r="B29" s="507" t="s">
        <v>1105</v>
      </c>
      <c r="C29" s="506" t="s">
        <v>1388</v>
      </c>
      <c r="D29" s="170">
        <f>+'Laba Rugi'!B114</f>
        <v>0</v>
      </c>
      <c r="E29" s="170">
        <f>+'Laba Rugi'!G114</f>
        <v>0</v>
      </c>
      <c r="F29" s="171">
        <f>+'Laba Rugi'!H114</f>
        <v>346264500</v>
      </c>
      <c r="G29" s="171">
        <f>+'Laba Rugi'!I114</f>
        <v>0</v>
      </c>
      <c r="H29" s="165">
        <f>+'Laba Rugi'!J114</f>
        <v>346264500</v>
      </c>
      <c r="I29" s="742">
        <v>5020100000</v>
      </c>
      <c r="J29" s="742" t="s">
        <v>1557</v>
      </c>
    </row>
    <row r="30" spans="1:10" s="164" customFormat="1">
      <c r="A30" s="830"/>
      <c r="B30" s="507" t="s">
        <v>1104</v>
      </c>
      <c r="C30" s="506" t="s">
        <v>1389</v>
      </c>
      <c r="D30" s="170">
        <f>+'Laba Rugi'!B115</f>
        <v>0</v>
      </c>
      <c r="E30" s="170">
        <f>+'Laba Rugi'!G115</f>
        <v>0</v>
      </c>
      <c r="F30" s="171">
        <f>+'Laba Rugi'!H115</f>
        <v>30015220</v>
      </c>
      <c r="G30" s="171">
        <f>+'Laba Rugi'!I115</f>
        <v>8364731</v>
      </c>
      <c r="H30" s="165">
        <f>+'Laba Rugi'!J115</f>
        <v>38379951</v>
      </c>
      <c r="I30" s="742">
        <v>5020100000</v>
      </c>
      <c r="J30" s="742" t="s">
        <v>1557</v>
      </c>
    </row>
    <row r="31" spans="1:10" s="164" customFormat="1" hidden="1">
      <c r="A31" s="830"/>
      <c r="B31" s="507" t="s">
        <v>1106</v>
      </c>
      <c r="C31" s="506" t="s">
        <v>1390</v>
      </c>
      <c r="D31" s="170">
        <f>+'Laba Rugi'!B116</f>
        <v>0</v>
      </c>
      <c r="E31" s="170">
        <f>+'Laba Rugi'!G116</f>
        <v>0</v>
      </c>
      <c r="F31" s="171">
        <f>+'Laba Rugi'!H116</f>
        <v>0</v>
      </c>
      <c r="G31" s="171">
        <f>+'Laba Rugi'!I116</f>
        <v>0</v>
      </c>
      <c r="H31" s="165">
        <f>+'Laba Rugi'!J116</f>
        <v>0</v>
      </c>
      <c r="I31" s="742"/>
      <c r="J31" s="742"/>
    </row>
    <row r="32" spans="1:10" s="164" customFormat="1">
      <c r="A32" s="830"/>
      <c r="B32" s="507" t="s">
        <v>1107</v>
      </c>
      <c r="C32" s="506" t="s">
        <v>1391</v>
      </c>
      <c r="D32" s="170">
        <f>+'Laba Rugi'!B117</f>
        <v>0</v>
      </c>
      <c r="E32" s="170">
        <f>+'Laba Rugi'!G117</f>
        <v>0</v>
      </c>
      <c r="F32" s="171">
        <f>+'Laba Rugi'!H117</f>
        <v>83745700</v>
      </c>
      <c r="G32" s="171">
        <f>+'Laba Rugi'!I117</f>
        <v>27234650</v>
      </c>
      <c r="H32" s="165">
        <f>+'Laba Rugi'!J117</f>
        <v>110980350</v>
      </c>
      <c r="I32" s="742">
        <v>5020300000</v>
      </c>
      <c r="J32" s="742" t="s">
        <v>1558</v>
      </c>
    </row>
    <row r="33" spans="1:10" s="164" customFormat="1">
      <c r="A33" s="830"/>
      <c r="B33" s="507" t="s">
        <v>1108</v>
      </c>
      <c r="C33" s="506" t="s">
        <v>1392</v>
      </c>
      <c r="D33" s="170">
        <f>+'Laba Rugi'!B118</f>
        <v>0</v>
      </c>
      <c r="E33" s="170">
        <f>+'Laba Rugi'!G118</f>
        <v>0</v>
      </c>
      <c r="F33" s="171">
        <f>+'Laba Rugi'!H118</f>
        <v>12117955</v>
      </c>
      <c r="G33" s="171">
        <f>+'Laba Rugi'!I118</f>
        <v>3968245</v>
      </c>
      <c r="H33" s="165">
        <f>+'Laba Rugi'!J118</f>
        <v>16086200</v>
      </c>
      <c r="I33" s="742">
        <v>5020400000</v>
      </c>
      <c r="J33" s="742" t="s">
        <v>1559</v>
      </c>
    </row>
    <row r="34" spans="1:10" s="164" customFormat="1">
      <c r="A34" s="830"/>
      <c r="B34" s="507" t="s">
        <v>1109</v>
      </c>
      <c r="C34" s="506" t="s">
        <v>1393</v>
      </c>
      <c r="D34" s="170">
        <f>+'Laba Rugi'!B119</f>
        <v>0</v>
      </c>
      <c r="E34" s="170">
        <f>+'Laba Rugi'!G119</f>
        <v>0</v>
      </c>
      <c r="F34" s="171">
        <f>+'Laba Rugi'!H119</f>
        <v>2379864191</v>
      </c>
      <c r="G34" s="171">
        <f>+'Laba Rugi'!I119</f>
        <v>646429425</v>
      </c>
      <c r="H34" s="165">
        <f>+'Laba Rugi'!J119</f>
        <v>3026293616</v>
      </c>
      <c r="I34" s="742">
        <v>5020500000</v>
      </c>
      <c r="J34" s="742" t="s">
        <v>1560</v>
      </c>
    </row>
    <row r="35" spans="1:10" s="164" customFormat="1">
      <c r="A35" s="830"/>
      <c r="B35" s="507" t="s">
        <v>1110</v>
      </c>
      <c r="C35" s="506" t="s">
        <v>1394</v>
      </c>
      <c r="D35" s="170">
        <f>+'Laba Rugi'!B120</f>
        <v>0</v>
      </c>
      <c r="E35" s="170">
        <f>+'Laba Rugi'!G120</f>
        <v>0</v>
      </c>
      <c r="F35" s="171">
        <f>+'Laba Rugi'!H120</f>
        <v>40513091</v>
      </c>
      <c r="G35" s="171">
        <f>+'Laba Rugi'!I120</f>
        <v>17147280</v>
      </c>
      <c r="H35" s="165">
        <f>+'Laba Rugi'!J120</f>
        <v>57660371</v>
      </c>
      <c r="I35" s="742">
        <v>5021300000</v>
      </c>
      <c r="J35" s="742" t="s">
        <v>1561</v>
      </c>
    </row>
    <row r="36" spans="1:10" s="164" customFormat="1">
      <c r="A36" s="830"/>
      <c r="B36" s="507" t="s">
        <v>1112</v>
      </c>
      <c r="C36" s="506" t="s">
        <v>1395</v>
      </c>
      <c r="D36" s="170">
        <f>+'Laba Rugi'!B121</f>
        <v>0</v>
      </c>
      <c r="E36" s="170">
        <f>+'Laba Rugi'!G121</f>
        <v>0</v>
      </c>
      <c r="F36" s="171">
        <f>+'Laba Rugi'!H121</f>
        <v>0</v>
      </c>
      <c r="G36" s="171">
        <f>+'Laba Rugi'!I121</f>
        <v>0</v>
      </c>
      <c r="H36" s="165">
        <f>+'Laba Rugi'!J121</f>
        <v>0</v>
      </c>
      <c r="I36" s="742"/>
      <c r="J36" s="742"/>
    </row>
    <row r="37" spans="1:10" s="164" customFormat="1">
      <c r="A37" s="830"/>
      <c r="B37" s="507" t="s">
        <v>1113</v>
      </c>
      <c r="C37" s="506" t="s">
        <v>1173</v>
      </c>
      <c r="D37" s="170">
        <f>+'Laba Rugi'!B122</f>
        <v>0</v>
      </c>
      <c r="E37" s="170">
        <f>+'Laba Rugi'!G122</f>
        <v>0</v>
      </c>
      <c r="F37" s="171">
        <f>+'Laba Rugi'!H122</f>
        <v>0</v>
      </c>
      <c r="G37" s="171">
        <f>+'Laba Rugi'!I122</f>
        <v>0</v>
      </c>
      <c r="H37" s="165">
        <f>+'Laba Rugi'!J122</f>
        <v>0</v>
      </c>
      <c r="I37" s="742"/>
      <c r="J37" s="742"/>
    </row>
    <row r="38" spans="1:10" s="164" customFormat="1">
      <c r="A38" s="831"/>
      <c r="B38" s="166" t="s">
        <v>1111</v>
      </c>
      <c r="C38" s="167" t="s">
        <v>1396</v>
      </c>
      <c r="D38" s="177">
        <f>+'Laba Rugi'!B194</f>
        <v>0</v>
      </c>
      <c r="E38" s="177">
        <f>+'Laba Rugi'!G194</f>
        <v>0</v>
      </c>
      <c r="F38" s="173">
        <f>+'Laba Rugi'!H194</f>
        <v>42949995</v>
      </c>
      <c r="G38" s="173">
        <f>+'Laba Rugi'!I194</f>
        <v>0</v>
      </c>
      <c r="H38" s="173">
        <f>+'Laba Rugi'!J194</f>
        <v>42949995</v>
      </c>
      <c r="I38" s="742">
        <v>5082300000</v>
      </c>
      <c r="J38" s="742" t="s">
        <v>1556</v>
      </c>
    </row>
    <row r="39" spans="1:10" s="164" customFormat="1">
      <c r="A39" s="832" t="s">
        <v>1162</v>
      </c>
      <c r="B39" s="833"/>
      <c r="C39" s="833"/>
      <c r="D39" s="174">
        <f t="shared" ref="D39:H39" si="8">+SUM(D28:D38)</f>
        <v>0</v>
      </c>
      <c r="E39" s="174">
        <f t="shared" si="8"/>
        <v>0</v>
      </c>
      <c r="F39" s="174">
        <f t="shared" si="8"/>
        <v>2935470652</v>
      </c>
      <c r="G39" s="174">
        <f t="shared" si="8"/>
        <v>703144331</v>
      </c>
      <c r="H39" s="174">
        <f t="shared" si="8"/>
        <v>3638614983</v>
      </c>
      <c r="I39" s="742"/>
      <c r="J39" s="742"/>
    </row>
    <row r="40" spans="1:10" s="164" customFormat="1">
      <c r="A40" s="817" t="s">
        <v>1114</v>
      </c>
      <c r="B40" s="588" t="s">
        <v>1227</v>
      </c>
      <c r="C40" s="178" t="s">
        <v>1397</v>
      </c>
      <c r="D40" s="162">
        <f>+'Laba Rugi'!B124</f>
        <v>0</v>
      </c>
      <c r="E40" s="162">
        <f>+'Laba Rugi'!G124</f>
        <v>0</v>
      </c>
      <c r="F40" s="162">
        <f>+'Laba Rugi'!H124</f>
        <v>256322783</v>
      </c>
      <c r="G40" s="162">
        <f>+'Laba Rugi'!I124</f>
        <v>28941818</v>
      </c>
      <c r="H40" s="162">
        <f>+'Laba Rugi'!J124</f>
        <v>285264601</v>
      </c>
      <c r="I40" s="742">
        <v>5030100000</v>
      </c>
      <c r="J40" s="742" t="s">
        <v>1568</v>
      </c>
    </row>
    <row r="41" spans="1:10" s="164" customFormat="1">
      <c r="A41" s="818"/>
      <c r="B41" s="500" t="s">
        <v>1118</v>
      </c>
      <c r="C41" s="179" t="s">
        <v>1398</v>
      </c>
      <c r="D41" s="165">
        <f>+'Laba Rugi'!B125</f>
        <v>0</v>
      </c>
      <c r="E41" s="165">
        <f>+'Laba Rugi'!G125</f>
        <v>0</v>
      </c>
      <c r="F41" s="165">
        <f>+'Laba Rugi'!H125</f>
        <v>2020670797</v>
      </c>
      <c r="G41" s="165">
        <f>+'Laba Rugi'!I125</f>
        <v>1801115261</v>
      </c>
      <c r="H41" s="165">
        <f>+'Laba Rugi'!J125</f>
        <v>3821786058</v>
      </c>
      <c r="I41" s="742">
        <v>5030301000</v>
      </c>
      <c r="J41" s="742" t="s">
        <v>1569</v>
      </c>
    </row>
    <row r="42" spans="1:10" s="164" customFormat="1">
      <c r="A42" s="818"/>
      <c r="B42" s="500" t="s">
        <v>1228</v>
      </c>
      <c r="C42" s="179" t="s">
        <v>1399</v>
      </c>
      <c r="D42" s="180">
        <f>+'Laba Rugi'!B126</f>
        <v>0</v>
      </c>
      <c r="E42" s="180">
        <f>+'Laba Rugi'!G126</f>
        <v>0</v>
      </c>
      <c r="F42" s="165">
        <f>+'Laba Rugi'!H126</f>
        <v>254824981</v>
      </c>
      <c r="G42" s="165">
        <f>+'Laba Rugi'!I126</f>
        <v>72720000</v>
      </c>
      <c r="H42" s="165">
        <f>+'Laba Rugi'!J126</f>
        <v>327544981</v>
      </c>
      <c r="I42" s="742">
        <v>5030401000</v>
      </c>
      <c r="J42" s="742" t="s">
        <v>1570</v>
      </c>
    </row>
    <row r="43" spans="1:10" s="164" customFormat="1">
      <c r="A43" s="818"/>
      <c r="B43" s="500" t="s">
        <v>1115</v>
      </c>
      <c r="C43" s="179" t="s">
        <v>1400</v>
      </c>
      <c r="D43" s="180">
        <f>+'Laba Rugi'!B127</f>
        <v>0</v>
      </c>
      <c r="E43" s="180">
        <f>+'Laba Rugi'!G127</f>
        <v>0</v>
      </c>
      <c r="F43" s="165">
        <f>+'Laba Rugi'!H127</f>
        <v>66565455</v>
      </c>
      <c r="G43" s="165">
        <f>+'Laba Rugi'!I127</f>
        <v>0</v>
      </c>
      <c r="H43" s="165">
        <f>+'Laba Rugi'!J127</f>
        <v>66565455</v>
      </c>
      <c r="I43" s="742">
        <v>5030502000</v>
      </c>
      <c r="J43" s="742" t="s">
        <v>1571</v>
      </c>
    </row>
    <row r="44" spans="1:10" s="164" customFormat="1">
      <c r="A44" s="818"/>
      <c r="B44" s="500" t="s">
        <v>1116</v>
      </c>
      <c r="C44" s="179" t="s">
        <v>1401</v>
      </c>
      <c r="D44" s="180">
        <f>+'Laba Rugi'!B128</f>
        <v>0</v>
      </c>
      <c r="E44" s="180">
        <f>+'Laba Rugi'!G128</f>
        <v>0</v>
      </c>
      <c r="F44" s="165">
        <f>+'Laba Rugi'!H128</f>
        <v>0</v>
      </c>
      <c r="G44" s="165">
        <f>+'Laba Rugi'!I128</f>
        <v>0</v>
      </c>
      <c r="H44" s="718">
        <f>+'Laba Rugi'!J128</f>
        <v>0</v>
      </c>
      <c r="I44" s="742"/>
      <c r="J44" s="742"/>
    </row>
    <row r="45" spans="1:10" s="164" customFormat="1">
      <c r="A45" s="818"/>
      <c r="B45" s="500" t="s">
        <v>1117</v>
      </c>
      <c r="C45" s="179" t="s">
        <v>1402</v>
      </c>
      <c r="D45" s="180">
        <f>+'Laba Rugi'!B129</f>
        <v>0</v>
      </c>
      <c r="E45" s="180">
        <f>+'Laba Rugi'!G129</f>
        <v>0</v>
      </c>
      <c r="F45" s="180">
        <v>0</v>
      </c>
      <c r="G45" s="165">
        <f>+'Laba Rugi'!I130</f>
        <v>0</v>
      </c>
      <c r="H45" s="719">
        <v>0</v>
      </c>
      <c r="I45" s="742"/>
      <c r="J45" s="742"/>
    </row>
    <row r="46" spans="1:10" s="164" customFormat="1">
      <c r="A46" s="818"/>
      <c r="B46" s="500" t="s">
        <v>1229</v>
      </c>
      <c r="C46" s="179" t="s">
        <v>1403</v>
      </c>
      <c r="D46" s="319">
        <f>+'Laba Rugi'!B130</f>
        <v>0</v>
      </c>
      <c r="E46" s="319">
        <f>+'Laba Rugi'!G130</f>
        <v>0</v>
      </c>
      <c r="F46" s="165">
        <f>+'Laba Rugi'!H130</f>
        <v>0</v>
      </c>
      <c r="G46" s="595">
        <f>+'Laba Rugi'!I132</f>
        <v>0</v>
      </c>
      <c r="H46" s="718">
        <f>+'Laba Rugi'!J130</f>
        <v>0</v>
      </c>
      <c r="I46" s="742"/>
      <c r="J46" s="742"/>
    </row>
    <row r="47" spans="1:10" s="601" customFormat="1">
      <c r="A47" s="819"/>
      <c r="B47" s="598" t="s">
        <v>1486</v>
      </c>
      <c r="C47" s="599" t="s">
        <v>1485</v>
      </c>
      <c r="D47" s="600">
        <v>0</v>
      </c>
      <c r="E47" s="600">
        <v>0</v>
      </c>
      <c r="F47" s="600">
        <f>+'Laba Rugi'!H131</f>
        <v>6479240328</v>
      </c>
      <c r="G47" s="600">
        <f>+'Laba Rugi'!I131</f>
        <v>1619810082</v>
      </c>
      <c r="H47" s="600">
        <f>+'Laba Rugi'!J131</f>
        <v>8099050410</v>
      </c>
      <c r="I47" s="743">
        <v>5030906000</v>
      </c>
      <c r="J47" s="743" t="s">
        <v>1572</v>
      </c>
    </row>
    <row r="48" spans="1:10">
      <c r="A48" s="820" t="s">
        <v>1163</v>
      </c>
      <c r="B48" s="821"/>
      <c r="C48" s="821"/>
      <c r="D48" s="127">
        <f>+SUM(D40:D47)</f>
        <v>0</v>
      </c>
      <c r="E48" s="127">
        <f t="shared" ref="E48:H48" si="9">+SUM(E40:E47)</f>
        <v>0</v>
      </c>
      <c r="F48" s="127">
        <f t="shared" si="9"/>
        <v>9077624344</v>
      </c>
      <c r="G48" s="127">
        <f t="shared" ref="G48" si="10">+SUM(G40:G47)</f>
        <v>3522587161</v>
      </c>
      <c r="H48" s="127">
        <f t="shared" si="9"/>
        <v>12600211505</v>
      </c>
    </row>
    <row r="49" spans="1:10" s="146" customFormat="1" hidden="1">
      <c r="A49" s="835" t="s">
        <v>1119</v>
      </c>
      <c r="B49" s="588" t="s">
        <v>1120</v>
      </c>
      <c r="C49" s="610" t="s">
        <v>1404</v>
      </c>
      <c r="D49" s="611">
        <f>+'Laba Rugi'!B141</f>
        <v>0</v>
      </c>
      <c r="E49" s="354">
        <f>+'Laba Rugi'!G141</f>
        <v>0</v>
      </c>
      <c r="F49" s="612">
        <f>+'Laba Rugi'!H139</f>
        <v>0</v>
      </c>
      <c r="G49" s="354">
        <f>+'Laba Rugi'!I139</f>
        <v>0</v>
      </c>
      <c r="H49" s="354">
        <f>+'Laba Rugi'!J139</f>
        <v>0</v>
      </c>
      <c r="I49" s="741"/>
      <c r="J49" s="741"/>
    </row>
    <row r="50" spans="1:10" s="146" customFormat="1" hidden="1">
      <c r="A50" s="836"/>
      <c r="B50" s="500" t="s">
        <v>1223</v>
      </c>
      <c r="C50" s="610" t="s">
        <v>1405</v>
      </c>
      <c r="D50" s="613">
        <f>+'Laba Rugi'!B142</f>
        <v>0</v>
      </c>
      <c r="E50" s="320">
        <f>+'Laba Rugi'!G142</f>
        <v>0</v>
      </c>
      <c r="F50" s="321">
        <f>+'Laba Rugi'!H145</f>
        <v>0</v>
      </c>
      <c r="G50" s="320">
        <f>+'Laba Rugi'!I145</f>
        <v>0</v>
      </c>
      <c r="H50" s="320">
        <f>+'Laba Rugi'!J145</f>
        <v>0</v>
      </c>
      <c r="I50" s="741"/>
      <c r="J50" s="741"/>
    </row>
    <row r="51" spans="1:10" s="146" customFormat="1" hidden="1">
      <c r="A51" s="836"/>
      <c r="B51" s="500" t="s">
        <v>1224</v>
      </c>
      <c r="C51" s="610" t="s">
        <v>1406</v>
      </c>
      <c r="D51" s="613">
        <f>+'Laba Rugi'!B143</f>
        <v>0</v>
      </c>
      <c r="E51" s="320">
        <f>+'Laba Rugi'!G143</f>
        <v>0</v>
      </c>
      <c r="F51" s="321">
        <f>+'Laba Rugi'!H143</f>
        <v>0</v>
      </c>
      <c r="G51" s="320">
        <f>+'Laba Rugi'!I143</f>
        <v>0</v>
      </c>
      <c r="H51" s="320">
        <f>+'Laba Rugi'!J143</f>
        <v>0</v>
      </c>
      <c r="I51" s="741"/>
      <c r="J51" s="741"/>
    </row>
    <row r="52" spans="1:10" s="146" customFormat="1" ht="15" hidden="1" customHeight="1">
      <c r="A52" s="836"/>
      <c r="B52" s="500" t="s">
        <v>1225</v>
      </c>
      <c r="C52" s="610" t="s">
        <v>1407</v>
      </c>
      <c r="D52" s="354">
        <f>+'Laba Rugi'!B144</f>
        <v>0</v>
      </c>
      <c r="E52" s="321">
        <f>+'Laba Rugi'!G144</f>
        <v>0</v>
      </c>
      <c r="F52" s="354">
        <v>0</v>
      </c>
      <c r="G52" s="320">
        <v>0</v>
      </c>
      <c r="H52" s="320">
        <v>0</v>
      </c>
      <c r="I52" s="741"/>
      <c r="J52" s="741"/>
    </row>
    <row r="53" spans="1:10" s="273" customFormat="1" ht="16.5" hidden="1" customHeight="1">
      <c r="A53" s="836"/>
      <c r="B53" s="500" t="s">
        <v>1226</v>
      </c>
      <c r="C53" s="610" t="s">
        <v>1408</v>
      </c>
      <c r="D53" s="320">
        <f>+'Laba Rugi'!B145</f>
        <v>0</v>
      </c>
      <c r="E53" s="321">
        <f>+'Laba Rugi'!G145</f>
        <v>0</v>
      </c>
      <c r="F53" s="320">
        <f>+'Laba Rugi'!H145</f>
        <v>0</v>
      </c>
      <c r="G53" s="320">
        <f>+'Laba Rugi'!I145</f>
        <v>0</v>
      </c>
      <c r="H53" s="320">
        <f>+'Laba Rugi'!J145</f>
        <v>0</v>
      </c>
      <c r="I53" s="744"/>
      <c r="J53" s="744"/>
    </row>
    <row r="54" spans="1:10" s="273" customFormat="1">
      <c r="A54" s="836"/>
      <c r="B54" s="500" t="s">
        <v>1540</v>
      </c>
      <c r="C54" s="614" t="s">
        <v>1541</v>
      </c>
      <c r="D54" s="320">
        <f>'Laba Rugi'!F147</f>
        <v>0</v>
      </c>
      <c r="E54" s="321">
        <f>'Laba Rugi'!G147</f>
        <v>0</v>
      </c>
      <c r="F54" s="320">
        <f>'Laba Rugi'!H147</f>
        <v>49978500</v>
      </c>
      <c r="G54" s="320">
        <f>'Laba Rugi'!I147</f>
        <v>3844500</v>
      </c>
      <c r="H54" s="320">
        <f>'Laba Rugi'!J147</f>
        <v>53823000</v>
      </c>
      <c r="I54" s="744">
        <v>5040306020</v>
      </c>
      <c r="J54" s="744" t="s">
        <v>1574</v>
      </c>
    </row>
    <row r="55" spans="1:10" s="273" customFormat="1">
      <c r="A55" s="836"/>
      <c r="B55" s="500" t="s">
        <v>1542</v>
      </c>
      <c r="C55" s="614" t="s">
        <v>1543</v>
      </c>
      <c r="D55" s="320">
        <v>0</v>
      </c>
      <c r="E55" s="321">
        <v>0</v>
      </c>
      <c r="F55" s="320">
        <f>'Laba Rugi'!H148</f>
        <v>30989833</v>
      </c>
      <c r="G55" s="320">
        <f>'Laba Rugi'!I148</f>
        <v>2383833</v>
      </c>
      <c r="H55" s="320">
        <f>F55+G55</f>
        <v>33373666</v>
      </c>
      <c r="I55" s="744">
        <v>5040306050</v>
      </c>
      <c r="J55" s="744" t="s">
        <v>1575</v>
      </c>
    </row>
    <row r="56" spans="1:10" s="273" customFormat="1">
      <c r="A56" s="836"/>
      <c r="B56" s="500" t="s">
        <v>1465</v>
      </c>
      <c r="C56" s="614" t="s">
        <v>1466</v>
      </c>
      <c r="D56" s="320">
        <v>0</v>
      </c>
      <c r="E56" s="321">
        <v>0</v>
      </c>
      <c r="F56" s="320">
        <f>'Laba Rugi'!H149</f>
        <v>14241839629</v>
      </c>
      <c r="G56" s="320">
        <f>'Laba Rugi'!I149</f>
        <v>3775114541</v>
      </c>
      <c r="H56" s="320">
        <f>F56+G56</f>
        <v>18016954170</v>
      </c>
      <c r="I56" s="744">
        <v>5040305000</v>
      </c>
      <c r="J56" s="744" t="s">
        <v>1573</v>
      </c>
    </row>
    <row r="57" spans="1:10" s="273" customFormat="1">
      <c r="A57" s="836"/>
      <c r="B57" s="500" t="s">
        <v>1487</v>
      </c>
      <c r="C57" s="614" t="s">
        <v>1488</v>
      </c>
      <c r="D57" s="320">
        <f>+'Laba Rugi'!B151</f>
        <v>0</v>
      </c>
      <c r="E57" s="321">
        <v>0</v>
      </c>
      <c r="F57" s="320">
        <f>'Laba Rugi'!H151</f>
        <v>106874320</v>
      </c>
      <c r="G57" s="320">
        <f>'Laba Rugi'!I151</f>
        <v>26718580</v>
      </c>
      <c r="H57" s="320">
        <f>+'Laba Rugi'!J151</f>
        <v>133592900</v>
      </c>
      <c r="I57" s="744">
        <v>5040401050</v>
      </c>
      <c r="J57" s="744" t="s">
        <v>1576</v>
      </c>
    </row>
    <row r="58" spans="1:10" s="273" customFormat="1">
      <c r="A58" s="837"/>
      <c r="B58" s="123" t="s">
        <v>1489</v>
      </c>
      <c r="C58" s="614" t="s">
        <v>1490</v>
      </c>
      <c r="D58" s="356">
        <f>+'Laba Rugi'!B152</f>
        <v>0</v>
      </c>
      <c r="E58" s="735">
        <v>0</v>
      </c>
      <c r="F58" s="356">
        <f>+'Laba Rugi'!H152</f>
        <v>56134976</v>
      </c>
      <c r="G58" s="356">
        <f>'Laba Rugi'!I152</f>
        <v>14033744</v>
      </c>
      <c r="H58" s="356">
        <f>+'Laba Rugi'!J152</f>
        <v>70168720</v>
      </c>
      <c r="I58" s="744">
        <v>5040401070</v>
      </c>
      <c r="J58" s="744" t="s">
        <v>1577</v>
      </c>
    </row>
    <row r="59" spans="1:10">
      <c r="A59" s="820" t="s">
        <v>1164</v>
      </c>
      <c r="B59" s="821"/>
      <c r="C59" s="821"/>
      <c r="D59" s="127">
        <f t="shared" ref="D59:H59" si="11">+SUM(D49:D58)</f>
        <v>0</v>
      </c>
      <c r="E59" s="127">
        <f t="shared" si="11"/>
        <v>0</v>
      </c>
      <c r="F59" s="127">
        <f t="shared" si="11"/>
        <v>14485817258</v>
      </c>
      <c r="G59" s="375">
        <f t="shared" si="11"/>
        <v>3822095198</v>
      </c>
      <c r="H59" s="127">
        <f t="shared" si="11"/>
        <v>18307912456</v>
      </c>
    </row>
    <row r="60" spans="1:10" s="146" customFormat="1">
      <c r="A60" s="838" t="s">
        <v>1178</v>
      </c>
      <c r="B60" s="723">
        <v>5130020000</v>
      </c>
      <c r="C60" s="724" t="s">
        <v>1409</v>
      </c>
      <c r="D60" s="354">
        <f>+'Laba Rugi'!B154</f>
        <v>0</v>
      </c>
      <c r="E60" s="354">
        <f>+'Laba Rugi'!G154</f>
        <v>0</v>
      </c>
      <c r="F60" s="354">
        <f>+'Laba Rugi'!H154</f>
        <v>514594004</v>
      </c>
      <c r="G60" s="354">
        <f>+'Laba Rugi'!I154</f>
        <v>128648501</v>
      </c>
      <c r="H60" s="354">
        <f>+'Laba Rugi'!J154</f>
        <v>643242505</v>
      </c>
      <c r="I60" s="741">
        <v>5050100000</v>
      </c>
      <c r="J60" s="741" t="s">
        <v>1578</v>
      </c>
    </row>
    <row r="61" spans="1:10" s="146" customFormat="1">
      <c r="A61" s="838"/>
      <c r="B61" s="725">
        <v>5130040000</v>
      </c>
      <c r="C61" s="726" t="s">
        <v>1410</v>
      </c>
      <c r="D61" s="320">
        <f>+'Laba Rugi'!B155</f>
        <v>0</v>
      </c>
      <c r="E61" s="320">
        <f>+'Laba Rugi'!G155</f>
        <v>0</v>
      </c>
      <c r="F61" s="400">
        <f>+'Laba Rugi'!H155</f>
        <v>1217398569</v>
      </c>
      <c r="G61" s="400">
        <f>+'Laba Rugi'!I155</f>
        <v>304349642</v>
      </c>
      <c r="H61" s="400">
        <f>+'Laba Rugi'!J155</f>
        <v>1521748211</v>
      </c>
      <c r="I61" s="741">
        <v>5050300000</v>
      </c>
      <c r="J61" s="741" t="s">
        <v>1579</v>
      </c>
    </row>
    <row r="62" spans="1:10" s="146" customFormat="1">
      <c r="A62" s="838"/>
      <c r="B62" s="725">
        <v>5130050000</v>
      </c>
      <c r="C62" s="726" t="s">
        <v>1411</v>
      </c>
      <c r="D62" s="320">
        <f>+'Laba Rugi'!B156</f>
        <v>0</v>
      </c>
      <c r="E62" s="320">
        <f>+'Laba Rugi'!G156</f>
        <v>0</v>
      </c>
      <c r="F62" s="400">
        <f>+'Laba Rugi'!H156</f>
        <v>411197212</v>
      </c>
      <c r="G62" s="400">
        <f>+'Laba Rugi'!I156</f>
        <v>102799303</v>
      </c>
      <c r="H62" s="400">
        <f>+'Laba Rugi'!J156</f>
        <v>513996515</v>
      </c>
      <c r="I62" s="741">
        <v>5050400000</v>
      </c>
      <c r="J62" s="741" t="s">
        <v>1580</v>
      </c>
    </row>
    <row r="63" spans="1:10" s="146" customFormat="1">
      <c r="A63" s="838"/>
      <c r="B63" s="725">
        <v>5130070000</v>
      </c>
      <c r="C63" s="726" t="s">
        <v>1412</v>
      </c>
      <c r="D63" s="320">
        <f>+'Laba Rugi'!B157</f>
        <v>0</v>
      </c>
      <c r="E63" s="320">
        <f>+'Laba Rugi'!G157</f>
        <v>0</v>
      </c>
      <c r="F63" s="400">
        <f>+'Laba Rugi'!H157</f>
        <v>194970984</v>
      </c>
      <c r="G63" s="400">
        <f>+'Laba Rugi'!I157</f>
        <v>48742746</v>
      </c>
      <c r="H63" s="400">
        <f>+'Laba Rugi'!J157</f>
        <v>243713730</v>
      </c>
      <c r="I63" s="741">
        <v>5050500000</v>
      </c>
      <c r="J63" s="741" t="s">
        <v>1581</v>
      </c>
    </row>
    <row r="64" spans="1:10" s="146" customFormat="1">
      <c r="A64" s="838"/>
      <c r="B64" s="725">
        <v>5130080000</v>
      </c>
      <c r="C64" s="726" t="s">
        <v>1413</v>
      </c>
      <c r="D64" s="320">
        <f>+'Laba Rugi'!B158</f>
        <v>0</v>
      </c>
      <c r="E64" s="320">
        <f>+'Laba Rugi'!G158</f>
        <v>0</v>
      </c>
      <c r="F64" s="400">
        <f>+'Laba Rugi'!H158</f>
        <v>47644429</v>
      </c>
      <c r="G64" s="400">
        <f>+'Laba Rugi'!I158</f>
        <v>11911107</v>
      </c>
      <c r="H64" s="400">
        <f>+'Laba Rugi'!J158</f>
        <v>59555536</v>
      </c>
      <c r="I64" s="741">
        <v>5050600000</v>
      </c>
      <c r="J64" s="741" t="s">
        <v>1582</v>
      </c>
    </row>
    <row r="65" spans="1:12" s="146" customFormat="1">
      <c r="A65" s="838"/>
      <c r="B65" s="725">
        <v>5130100000</v>
      </c>
      <c r="C65" s="726" t="s">
        <v>1414</v>
      </c>
      <c r="D65" s="320">
        <f>+'Laba Rugi'!B159</f>
        <v>0</v>
      </c>
      <c r="E65" s="320">
        <f>+'Laba Rugi'!G159</f>
        <v>0</v>
      </c>
      <c r="F65" s="400">
        <f>+'Laba Rugi'!H159</f>
        <v>15599255</v>
      </c>
      <c r="G65" s="400">
        <f>+'Laba Rugi'!I159</f>
        <v>3899814</v>
      </c>
      <c r="H65" s="400">
        <f>+'Laba Rugi'!J159</f>
        <v>19499069</v>
      </c>
      <c r="I65" s="741">
        <v>5050800000</v>
      </c>
      <c r="J65" s="741" t="s">
        <v>1583</v>
      </c>
    </row>
    <row r="66" spans="1:12" s="146" customFormat="1" ht="32.25" customHeight="1">
      <c r="A66" s="839"/>
      <c r="B66" s="727">
        <v>5130990000</v>
      </c>
      <c r="C66" s="728" t="s">
        <v>1415</v>
      </c>
      <c r="D66" s="356">
        <f>+'Laba Rugi'!B160</f>
        <v>0</v>
      </c>
      <c r="E66" s="356">
        <f>+'Laba Rugi'!G160</f>
        <v>0</v>
      </c>
      <c r="F66" s="356">
        <f>+'Laba Rugi'!H160</f>
        <v>202972710</v>
      </c>
      <c r="G66" s="356">
        <f>+'Laba Rugi'!I160</f>
        <v>47990588</v>
      </c>
      <c r="H66" s="356">
        <f>+'Laba Rugi'!J160</f>
        <v>250963298</v>
      </c>
      <c r="I66" s="747" t="s">
        <v>1584</v>
      </c>
      <c r="J66" s="749" t="s">
        <v>1585</v>
      </c>
      <c r="L66" s="748"/>
    </row>
    <row r="67" spans="1:12">
      <c r="A67" s="820" t="s">
        <v>1165</v>
      </c>
      <c r="B67" s="842"/>
      <c r="C67" s="842"/>
      <c r="D67" s="373">
        <f t="shared" ref="D67:H67" si="12">+SUM(D60:D66)</f>
        <v>0</v>
      </c>
      <c r="E67" s="373">
        <f t="shared" si="12"/>
        <v>0</v>
      </c>
      <c r="F67" s="373">
        <f t="shared" si="12"/>
        <v>2604377163</v>
      </c>
      <c r="G67" s="373">
        <f t="shared" si="12"/>
        <v>648341701</v>
      </c>
      <c r="H67" s="373">
        <f t="shared" si="12"/>
        <v>3252718864</v>
      </c>
    </row>
    <row r="68" spans="1:12" hidden="1">
      <c r="A68" s="846" t="s">
        <v>1179</v>
      </c>
      <c r="B68" s="124">
        <v>5115070000</v>
      </c>
      <c r="C68" s="508" t="s">
        <v>1416</v>
      </c>
      <c r="D68" s="119">
        <f>+'Laba Rugi'!B134</f>
        <v>0</v>
      </c>
      <c r="E68" s="119">
        <f>+'Laba Rugi'!G134</f>
        <v>0</v>
      </c>
      <c r="F68" s="119">
        <f>+'Laba Rugi'!H134</f>
        <v>0</v>
      </c>
      <c r="G68" s="119">
        <f>+'Laba Rugi'!I134</f>
        <v>0</v>
      </c>
      <c r="H68" s="119">
        <f>+'Laba Rugi'!J134</f>
        <v>0</v>
      </c>
    </row>
    <row r="69" spans="1:12">
      <c r="A69" s="846"/>
      <c r="B69" s="124">
        <v>5115090000</v>
      </c>
      <c r="C69" s="508" t="s">
        <v>1417</v>
      </c>
      <c r="D69" s="119">
        <f>+'Laba Rugi'!B135</f>
        <v>0</v>
      </c>
      <c r="E69" s="119">
        <f>+'Laba Rugi'!G135</f>
        <v>0</v>
      </c>
      <c r="F69" s="119">
        <f>+'Laba Rugi'!H135</f>
        <v>174611000</v>
      </c>
      <c r="G69" s="119">
        <f>+'Laba Rugi'!I135</f>
        <v>41181000</v>
      </c>
      <c r="H69" s="119">
        <f>+'Laba Rugi'!J135</f>
        <v>215792000</v>
      </c>
      <c r="I69" s="740">
        <v>5060800000</v>
      </c>
      <c r="J69" s="740" t="s">
        <v>1586</v>
      </c>
    </row>
    <row r="70" spans="1:12">
      <c r="A70" s="846"/>
      <c r="B70" s="500" t="s">
        <v>1121</v>
      </c>
      <c r="C70" s="508" t="s">
        <v>1418</v>
      </c>
      <c r="D70" s="119">
        <f>+'Laba Rugi'!B136</f>
        <v>0</v>
      </c>
      <c r="E70" s="119">
        <f>+'Laba Rugi'!G136</f>
        <v>0</v>
      </c>
      <c r="F70" s="119">
        <f>+'Laba Rugi'!H136</f>
        <v>3253524551</v>
      </c>
      <c r="G70" s="119">
        <f>+'Laba Rugi'!I136</f>
        <v>531455726</v>
      </c>
      <c r="H70" s="119">
        <f>+'Laba Rugi'!J136</f>
        <v>3784980277</v>
      </c>
      <c r="I70" s="740">
        <v>5061004000</v>
      </c>
      <c r="J70" s="740" t="s">
        <v>1587</v>
      </c>
    </row>
    <row r="71" spans="1:12" hidden="1">
      <c r="A71" s="847"/>
      <c r="B71" s="123" t="s">
        <v>1122</v>
      </c>
      <c r="C71" s="118" t="s">
        <v>1419</v>
      </c>
      <c r="D71" s="120">
        <f>+'Laba Rugi'!B137</f>
        <v>0</v>
      </c>
      <c r="E71" s="120">
        <f>+'Laba Rugi'!G137</f>
        <v>0</v>
      </c>
      <c r="F71" s="120">
        <f>+'Laba Rugi'!H137</f>
        <v>0</v>
      </c>
      <c r="G71" s="120">
        <f>+'Laba Rugi'!I137</f>
        <v>0</v>
      </c>
      <c r="H71" s="120">
        <f>+'Laba Rugi'!J137</f>
        <v>0</v>
      </c>
    </row>
    <row r="72" spans="1:12">
      <c r="A72" s="820" t="s">
        <v>1166</v>
      </c>
      <c r="B72" s="821"/>
      <c r="C72" s="821"/>
      <c r="D72" s="127">
        <f t="shared" ref="D72:H72" si="13">+SUM(D68:D71)</f>
        <v>0</v>
      </c>
      <c r="E72" s="127">
        <f t="shared" si="13"/>
        <v>0</v>
      </c>
      <c r="F72" s="127">
        <f t="shared" si="13"/>
        <v>3428135551</v>
      </c>
      <c r="G72" s="127">
        <f t="shared" si="13"/>
        <v>572636726</v>
      </c>
      <c r="H72" s="128">
        <f t="shared" si="13"/>
        <v>4000772277</v>
      </c>
    </row>
    <row r="73" spans="1:12">
      <c r="A73" s="670" t="s">
        <v>1167</v>
      </c>
      <c r="B73" s="509" t="s">
        <v>1494</v>
      </c>
      <c r="C73" s="510" t="s">
        <v>1495</v>
      </c>
      <c r="D73" s="130">
        <f>+'Laba Rugi'!B162</f>
        <v>0</v>
      </c>
      <c r="E73" s="130">
        <f>+'Laba Rugi'!G162</f>
        <v>0</v>
      </c>
      <c r="F73" s="130">
        <f>+'Laba Rugi'!H162</f>
        <v>400000000</v>
      </c>
      <c r="G73" s="130">
        <f>+'Laba Rugi'!I162</f>
        <v>100000000</v>
      </c>
      <c r="H73" s="122">
        <f>+'Laba Rugi'!J162</f>
        <v>500000000</v>
      </c>
      <c r="I73" s="740">
        <v>5060307000</v>
      </c>
      <c r="J73" s="740" t="s">
        <v>1588</v>
      </c>
    </row>
    <row r="74" spans="1:12">
      <c r="A74" s="820" t="s">
        <v>1480</v>
      </c>
      <c r="B74" s="821"/>
      <c r="C74" s="821"/>
      <c r="D74" s="127">
        <f t="shared" ref="D74:H74" si="14">+SUM(D73)</f>
        <v>0</v>
      </c>
      <c r="E74" s="127">
        <f t="shared" si="14"/>
        <v>0</v>
      </c>
      <c r="F74" s="127">
        <f t="shared" si="14"/>
        <v>400000000</v>
      </c>
      <c r="G74" s="127">
        <f t="shared" si="14"/>
        <v>100000000</v>
      </c>
      <c r="H74" s="128">
        <f t="shared" si="14"/>
        <v>500000000</v>
      </c>
    </row>
    <row r="75" spans="1:12">
      <c r="A75" s="845" t="s">
        <v>1372</v>
      </c>
      <c r="B75" s="114" t="s">
        <v>1124</v>
      </c>
      <c r="C75" s="671" t="s">
        <v>1420</v>
      </c>
      <c r="D75" s="121">
        <f>+'Laba Rugi'!B189</f>
        <v>0</v>
      </c>
      <c r="E75" s="121">
        <f>+'Laba Rugi'!G189</f>
        <v>0</v>
      </c>
      <c r="F75" s="121">
        <f>+'Laba Rugi'!H189</f>
        <v>5414700</v>
      </c>
      <c r="G75" s="121">
        <f>+'Laba Rugi'!I189</f>
        <v>300000</v>
      </c>
      <c r="H75" s="121">
        <f>+'Laba Rugi'!J189</f>
        <v>5714700</v>
      </c>
      <c r="I75" s="740">
        <v>5070100000</v>
      </c>
      <c r="J75" s="740" t="s">
        <v>1589</v>
      </c>
    </row>
    <row r="76" spans="1:12">
      <c r="A76" s="846"/>
      <c r="B76" s="113" t="s">
        <v>1125</v>
      </c>
      <c r="C76" s="508" t="s">
        <v>1421</v>
      </c>
      <c r="D76" s="119">
        <f>+'Laba Rugi'!B190</f>
        <v>0</v>
      </c>
      <c r="E76" s="119">
        <f>+'Laba Rugi'!G190</f>
        <v>0</v>
      </c>
      <c r="F76" s="119">
        <f>+'Laba Rugi'!H190</f>
        <v>13834169</v>
      </c>
      <c r="G76" s="119">
        <f>+'Laba Rugi'!I190</f>
        <v>9474500</v>
      </c>
      <c r="H76" s="119">
        <f>+'Laba Rugi'!J190</f>
        <v>23308669</v>
      </c>
      <c r="I76" s="740">
        <v>5070200000</v>
      </c>
      <c r="J76" s="740" t="s">
        <v>1590</v>
      </c>
    </row>
    <row r="77" spans="1:12">
      <c r="A77" s="846"/>
      <c r="B77" s="113" t="s">
        <v>1126</v>
      </c>
      <c r="C77" s="508" t="s">
        <v>1422</v>
      </c>
      <c r="D77" s="119">
        <f>+'Laba Rugi'!B191</f>
        <v>0</v>
      </c>
      <c r="E77" s="119">
        <f>+'Laba Rugi'!G191</f>
        <v>0</v>
      </c>
      <c r="F77" s="119">
        <f>+'Laba Rugi'!H191</f>
        <v>519000</v>
      </c>
      <c r="G77" s="119">
        <f>+'Laba Rugi'!I191</f>
        <v>37000</v>
      </c>
      <c r="H77" s="119">
        <f>+'Laba Rugi'!J191</f>
        <v>556000</v>
      </c>
      <c r="I77" s="740">
        <v>5070300000</v>
      </c>
      <c r="J77" s="740" t="s">
        <v>1591</v>
      </c>
    </row>
    <row r="78" spans="1:12" hidden="1">
      <c r="A78" s="846"/>
      <c r="B78" s="113" t="s">
        <v>1127</v>
      </c>
      <c r="C78" s="508" t="s">
        <v>1423</v>
      </c>
      <c r="D78" s="119">
        <f>+'Laba Rugi'!B192</f>
        <v>0</v>
      </c>
      <c r="E78" s="119">
        <f>+'Laba Rugi'!G192</f>
        <v>0</v>
      </c>
      <c r="F78" s="119">
        <f>+'Laba Rugi'!H192</f>
        <v>0</v>
      </c>
      <c r="G78" s="119">
        <f>+'Laba Rugi'!I192</f>
        <v>0</v>
      </c>
      <c r="H78" s="119">
        <f>+'Laba Rugi'!J192</f>
        <v>0</v>
      </c>
      <c r="K78">
        <v>0</v>
      </c>
    </row>
    <row r="79" spans="1:12" hidden="1">
      <c r="A79" s="846"/>
      <c r="B79" s="113" t="s">
        <v>1128</v>
      </c>
      <c r="C79" s="508" t="s">
        <v>1424</v>
      </c>
      <c r="D79" s="119">
        <f>+'Laba Rugi'!B193</f>
        <v>0</v>
      </c>
      <c r="E79" s="119">
        <f>+'Laba Rugi'!G193</f>
        <v>0</v>
      </c>
      <c r="F79" s="119">
        <f>+'Laba Rugi'!H193</f>
        <v>0</v>
      </c>
      <c r="G79" s="119">
        <f>+'Laba Rugi'!I193</f>
        <v>0</v>
      </c>
      <c r="H79" s="119">
        <f>+'Laba Rugi'!J193</f>
        <v>0</v>
      </c>
      <c r="K79">
        <v>0</v>
      </c>
    </row>
    <row r="80" spans="1:12" hidden="1">
      <c r="A80" s="846"/>
      <c r="B80" s="113" t="s">
        <v>1129</v>
      </c>
      <c r="C80" s="508" t="s">
        <v>1425</v>
      </c>
      <c r="D80" s="119">
        <f>+'Laba Rugi'!B195</f>
        <v>0</v>
      </c>
      <c r="E80" s="119">
        <f>+'Laba Rugi'!G195</f>
        <v>0</v>
      </c>
      <c r="F80" s="119">
        <f>+'Laba Rugi'!H195</f>
        <v>0</v>
      </c>
      <c r="G80" s="119">
        <f>+'Laba Rugi'!I195</f>
        <v>0</v>
      </c>
      <c r="H80" s="119">
        <f>+'Laba Rugi'!J195</f>
        <v>0</v>
      </c>
      <c r="K80">
        <v>0</v>
      </c>
    </row>
    <row r="81" spans="1:10">
      <c r="A81" s="846"/>
      <c r="B81" s="125">
        <v>5199020000</v>
      </c>
      <c r="C81" s="508" t="s">
        <v>1426</v>
      </c>
      <c r="D81" s="119">
        <f>+'Laba Rugi'!B199</f>
        <v>0</v>
      </c>
      <c r="E81" s="119">
        <f>+'Laba Rugi'!G199</f>
        <v>0</v>
      </c>
      <c r="F81" s="119">
        <f>+'Laba Rugi'!H199</f>
        <v>91377162</v>
      </c>
      <c r="G81" s="119">
        <f>+'Laba Rugi'!I199</f>
        <v>48191379</v>
      </c>
      <c r="H81" s="119">
        <f>+'Laba Rugi'!J199</f>
        <v>139568541</v>
      </c>
      <c r="I81" s="740">
        <v>5081200000</v>
      </c>
      <c r="J81" s="740" t="s">
        <v>1592</v>
      </c>
    </row>
    <row r="82" spans="1:10">
      <c r="A82" s="846"/>
      <c r="B82" s="125">
        <v>5199030000</v>
      </c>
      <c r="C82" s="508" t="s">
        <v>1427</v>
      </c>
      <c r="D82" s="119">
        <f>+'Laba Rugi'!B200</f>
        <v>0</v>
      </c>
      <c r="E82" s="119">
        <f>+'Laba Rugi'!G200</f>
        <v>0</v>
      </c>
      <c r="F82" s="119">
        <f>+'Laba Rugi'!H200</f>
        <v>49779921</v>
      </c>
      <c r="G82" s="119">
        <f>+'Laba Rugi'!I200</f>
        <v>13809752</v>
      </c>
      <c r="H82" s="119">
        <f>+'Laba Rugi'!J200</f>
        <v>63589673</v>
      </c>
      <c r="I82" s="740">
        <v>5081300000</v>
      </c>
      <c r="J82" s="740" t="s">
        <v>1593</v>
      </c>
    </row>
    <row r="83" spans="1:10">
      <c r="A83" s="820" t="s">
        <v>1481</v>
      </c>
      <c r="B83" s="821"/>
      <c r="C83" s="821"/>
      <c r="D83" s="127">
        <f t="shared" ref="D83:H83" si="15">+SUM(D75:D82)</f>
        <v>0</v>
      </c>
      <c r="E83" s="127">
        <f t="shared" si="15"/>
        <v>0</v>
      </c>
      <c r="F83" s="127">
        <f t="shared" si="15"/>
        <v>160924952</v>
      </c>
      <c r="G83" s="127">
        <f t="shared" si="15"/>
        <v>71812631</v>
      </c>
      <c r="H83" s="127">
        <f t="shared" si="15"/>
        <v>232737583</v>
      </c>
    </row>
    <row r="84" spans="1:10" s="316" customFormat="1" ht="34.5" customHeight="1">
      <c r="A84" s="854" t="s">
        <v>1132</v>
      </c>
      <c r="B84" s="588" t="s">
        <v>1133</v>
      </c>
      <c r="C84" s="721" t="s">
        <v>1428</v>
      </c>
      <c r="D84" s="633">
        <f>+'Laba Rugi'!B175</f>
        <v>0</v>
      </c>
      <c r="E84" s="633">
        <f>+'Laba Rugi'!G175</f>
        <v>0</v>
      </c>
      <c r="F84" s="633">
        <f>+'Laba Rugi'!H175</f>
        <v>597448503</v>
      </c>
      <c r="G84" s="633">
        <f>+'Laba Rugi'!I175</f>
        <v>135499022</v>
      </c>
      <c r="H84" s="633">
        <f>+'Laba Rugi'!J175</f>
        <v>732947525</v>
      </c>
      <c r="I84" s="750" t="s">
        <v>1594</v>
      </c>
      <c r="J84" s="750" t="s">
        <v>1595</v>
      </c>
    </row>
    <row r="85" spans="1:10" s="316" customFormat="1">
      <c r="A85" s="855"/>
      <c r="B85" s="500" t="s">
        <v>1134</v>
      </c>
      <c r="C85" s="721" t="s">
        <v>1429</v>
      </c>
      <c r="D85" s="180">
        <f>+'Laba Rugi'!B208</f>
        <v>0</v>
      </c>
      <c r="E85" s="180">
        <f>+'Laba Rugi'!G208</f>
        <v>0</v>
      </c>
      <c r="F85" s="180">
        <f>+'Laba Rugi'!H208</f>
        <v>87602500</v>
      </c>
      <c r="G85" s="180">
        <f>+'Laba Rugi'!I208</f>
        <v>95710000</v>
      </c>
      <c r="H85" s="180">
        <f>+'Laba Rugi'!J208</f>
        <v>183312500</v>
      </c>
      <c r="I85" s="745">
        <v>5081100000</v>
      </c>
      <c r="J85" s="745" t="s">
        <v>1615</v>
      </c>
    </row>
    <row r="86" spans="1:10" s="316" customFormat="1">
      <c r="A86" s="855"/>
      <c r="B86" s="500" t="s">
        <v>1135</v>
      </c>
      <c r="C86" s="721" t="s">
        <v>1430</v>
      </c>
      <c r="D86" s="180">
        <f>+'Laba Rugi'!B164</f>
        <v>0</v>
      </c>
      <c r="E86" s="180">
        <f>+'Laba Rugi'!G164</f>
        <v>0</v>
      </c>
      <c r="F86" s="180">
        <f>+'Laba Rugi'!H164</f>
        <v>0</v>
      </c>
      <c r="G86" s="180">
        <f>+'Laba Rugi'!I164</f>
        <v>0</v>
      </c>
      <c r="H86" s="180">
        <f>+'Laba Rugi'!J164</f>
        <v>0</v>
      </c>
      <c r="I86" s="745"/>
      <c r="J86" s="745"/>
    </row>
    <row r="87" spans="1:10" s="316" customFormat="1">
      <c r="A87" s="855"/>
      <c r="B87" s="500" t="s">
        <v>1137</v>
      </c>
      <c r="C87" s="721" t="s">
        <v>1431</v>
      </c>
      <c r="D87" s="180">
        <f>+'Laba Rugi'!B255</f>
        <v>0</v>
      </c>
      <c r="E87" s="180">
        <f>+'Laba Rugi'!G255</f>
        <v>0</v>
      </c>
      <c r="F87" s="180">
        <f>+'Laba Rugi'!H255</f>
        <v>0</v>
      </c>
      <c r="G87" s="180">
        <f>+'Laba Rugi'!I255</f>
        <v>0</v>
      </c>
      <c r="H87" s="180">
        <f>+'Laba Rugi'!J255</f>
        <v>0</v>
      </c>
      <c r="I87" s="745">
        <v>5081500000</v>
      </c>
      <c r="J87" s="745" t="s">
        <v>1596</v>
      </c>
    </row>
    <row r="88" spans="1:10" s="316" customFormat="1">
      <c r="A88" s="855"/>
      <c r="B88" s="500" t="s">
        <v>1136</v>
      </c>
      <c r="C88" s="721" t="s">
        <v>1432</v>
      </c>
      <c r="D88" s="180">
        <f>+'Laba Rugi'!B256</f>
        <v>0</v>
      </c>
      <c r="E88" s="180">
        <f>+'Laba Rugi'!G256</f>
        <v>0</v>
      </c>
      <c r="F88" s="180">
        <f>+'Laba Rugi'!H256</f>
        <v>145000000</v>
      </c>
      <c r="G88" s="180">
        <f>+'Laba Rugi'!I256</f>
        <v>0</v>
      </c>
      <c r="H88" s="180">
        <f>+'Laba Rugi'!J256</f>
        <v>145000000</v>
      </c>
      <c r="I88" s="745">
        <v>5081500000</v>
      </c>
      <c r="J88" s="745" t="s">
        <v>1596</v>
      </c>
    </row>
    <row r="89" spans="1:10" s="316" customFormat="1">
      <c r="A89" s="855"/>
      <c r="B89" s="500" t="s">
        <v>1138</v>
      </c>
      <c r="C89" s="721" t="s">
        <v>1433</v>
      </c>
      <c r="D89" s="180">
        <f>+'Laba Rugi'!B257</f>
        <v>0</v>
      </c>
      <c r="E89" s="180">
        <f>+'Laba Rugi'!G257</f>
        <v>0</v>
      </c>
      <c r="F89" s="180">
        <f>+'Laba Rugi'!H257</f>
        <v>0</v>
      </c>
      <c r="G89" s="180">
        <f>+'Laba Rugi'!I257</f>
        <v>0</v>
      </c>
      <c r="H89" s="180">
        <f>+'Laba Rugi'!J257</f>
        <v>0</v>
      </c>
      <c r="I89" s="745"/>
      <c r="J89" s="745"/>
    </row>
    <row r="90" spans="1:10" s="316" customFormat="1">
      <c r="A90" s="855"/>
      <c r="B90" s="500" t="s">
        <v>1139</v>
      </c>
      <c r="C90" s="721" t="s">
        <v>1434</v>
      </c>
      <c r="D90" s="180">
        <f>+'Laba Rugi'!B168</f>
        <v>0</v>
      </c>
      <c r="E90" s="180">
        <f>+'Laba Rugi'!G168</f>
        <v>0</v>
      </c>
      <c r="F90" s="180">
        <f>+'Laba Rugi'!H167</f>
        <v>9995550</v>
      </c>
      <c r="G90" s="180">
        <f>+'Laba Rugi'!I167</f>
        <v>0</v>
      </c>
      <c r="H90" s="180">
        <f>+'Laba Rugi'!J167</f>
        <v>9995550</v>
      </c>
      <c r="I90" s="745">
        <v>5081700000</v>
      </c>
      <c r="J90" s="745" t="s">
        <v>1597</v>
      </c>
    </row>
    <row r="91" spans="1:10" s="316" customFormat="1">
      <c r="A91" s="855"/>
      <c r="B91" s="500" t="s">
        <v>1370</v>
      </c>
      <c r="C91" s="721" t="s">
        <v>1442</v>
      </c>
      <c r="D91" s="180">
        <f>+'Laba Rugi'!B169</f>
        <v>0</v>
      </c>
      <c r="E91" s="180">
        <f>+'Laba Rugi'!G169</f>
        <v>0</v>
      </c>
      <c r="F91" s="180">
        <f>'Laba Rugi'!H169</f>
        <v>0</v>
      </c>
      <c r="G91" s="180">
        <f>'Laba Rugi'!I169</f>
        <v>0</v>
      </c>
      <c r="H91" s="180">
        <f>F91+G91</f>
        <v>0</v>
      </c>
      <c r="I91" s="745"/>
      <c r="J91" s="745"/>
    </row>
    <row r="92" spans="1:10" s="316" customFormat="1">
      <c r="A92" s="855"/>
      <c r="B92" s="500" t="s">
        <v>1140</v>
      </c>
      <c r="C92" s="721" t="s">
        <v>1435</v>
      </c>
      <c r="D92" s="180">
        <f>+'Laba Rugi'!B166</f>
        <v>0</v>
      </c>
      <c r="E92" s="180">
        <f>+'Laba Rugi'!G166</f>
        <v>0</v>
      </c>
      <c r="F92" s="180">
        <f>+'Laba Rugi'!H166</f>
        <v>22700000</v>
      </c>
      <c r="G92" s="180">
        <f>+'Laba Rugi'!I166</f>
        <v>18750000</v>
      </c>
      <c r="H92" s="180">
        <f>+'Laba Rugi'!J166</f>
        <v>41450000</v>
      </c>
      <c r="I92" s="745">
        <v>5081900000</v>
      </c>
      <c r="J92" s="745" t="s">
        <v>1598</v>
      </c>
    </row>
    <row r="93" spans="1:10" s="316" customFormat="1">
      <c r="A93" s="855"/>
      <c r="B93" s="500" t="s">
        <v>1141</v>
      </c>
      <c r="C93" s="721" t="s">
        <v>1436</v>
      </c>
      <c r="D93" s="180">
        <f>+'Laba Rugi'!B185</f>
        <v>0</v>
      </c>
      <c r="E93" s="180">
        <f>+'Laba Rugi'!G185</f>
        <v>0</v>
      </c>
      <c r="F93" s="180">
        <f>+'Laba Rugi'!H185</f>
        <v>28000000</v>
      </c>
      <c r="G93" s="180">
        <f>+'Laba Rugi'!I185</f>
        <v>0</v>
      </c>
      <c r="H93" s="180">
        <f>+'Laba Rugi'!J185</f>
        <v>28000000</v>
      </c>
      <c r="I93" s="745">
        <v>5082000000</v>
      </c>
      <c r="J93" s="745" t="s">
        <v>1599</v>
      </c>
    </row>
    <row r="94" spans="1:10" s="316" customFormat="1">
      <c r="A94" s="855"/>
      <c r="B94" s="500" t="s">
        <v>1142</v>
      </c>
      <c r="C94" s="721" t="s">
        <v>1437</v>
      </c>
      <c r="D94" s="180">
        <f>+'Laba Rugi'!B173</f>
        <v>0</v>
      </c>
      <c r="E94" s="180">
        <f>+'Laba Rugi'!G173</f>
        <v>0</v>
      </c>
      <c r="F94" s="180">
        <f>+'Laba Rugi'!H173</f>
        <v>96437098</v>
      </c>
      <c r="G94" s="180">
        <f>+'Laba Rugi'!I173</f>
        <v>103185975</v>
      </c>
      <c r="H94" s="180">
        <f>+'Laba Rugi'!J173</f>
        <v>199623073</v>
      </c>
      <c r="I94" s="745">
        <v>5080501000</v>
      </c>
      <c r="J94" s="745" t="s">
        <v>1600</v>
      </c>
    </row>
    <row r="95" spans="1:10" s="316" customFormat="1">
      <c r="A95" s="855"/>
      <c r="B95" s="500" t="s">
        <v>1143</v>
      </c>
      <c r="C95" s="721" t="s">
        <v>1438</v>
      </c>
      <c r="D95" s="180">
        <f>+'Laba Rugi'!B112</f>
        <v>0</v>
      </c>
      <c r="E95" s="180">
        <f>+'Laba Rugi'!G112</f>
        <v>0</v>
      </c>
      <c r="F95" s="180">
        <f>+'Laba Rugi'!H112</f>
        <v>0</v>
      </c>
      <c r="G95" s="180">
        <f>+'Laba Rugi'!I112</f>
        <v>0</v>
      </c>
      <c r="H95" s="180">
        <f>+'Laba Rugi'!J112</f>
        <v>0</v>
      </c>
      <c r="I95" s="745"/>
      <c r="J95" s="745"/>
    </row>
    <row r="96" spans="1:10" s="316" customFormat="1">
      <c r="A96" s="855"/>
      <c r="B96" s="113" t="s">
        <v>1130</v>
      </c>
      <c r="C96" s="721" t="s">
        <v>1439</v>
      </c>
      <c r="D96" s="180">
        <f>+'Laba Rugi'!B201</f>
        <v>0</v>
      </c>
      <c r="E96" s="180">
        <f>+'Laba Rugi'!G201</f>
        <v>0</v>
      </c>
      <c r="F96" s="180">
        <f>+'Laba Rugi'!H201</f>
        <v>19889000</v>
      </c>
      <c r="G96" s="180">
        <f>+'Laba Rugi'!I201</f>
        <v>1944000</v>
      </c>
      <c r="H96" s="180">
        <f>+'Laba Rugi'!J201</f>
        <v>21833000</v>
      </c>
      <c r="I96" s="745">
        <v>5081600000</v>
      </c>
      <c r="J96" s="745" t="s">
        <v>1601</v>
      </c>
    </row>
    <row r="97" spans="1:11" s="316" customFormat="1">
      <c r="A97" s="856"/>
      <c r="B97" s="166" t="s">
        <v>1131</v>
      </c>
      <c r="C97" s="722" t="s">
        <v>1440</v>
      </c>
      <c r="D97" s="634">
        <f>+'Laba Rugi'!B202</f>
        <v>0</v>
      </c>
      <c r="E97" s="634">
        <f>+'Laba Rugi'!G202</f>
        <v>0</v>
      </c>
      <c r="F97" s="634">
        <f>+'Laba Rugi'!H202</f>
        <v>267724100</v>
      </c>
      <c r="G97" s="634">
        <f>+'Laba Rugi'!I202</f>
        <v>73759100</v>
      </c>
      <c r="H97" s="634">
        <f>+'Laba Rugi'!J202</f>
        <v>341483200</v>
      </c>
      <c r="I97" s="745">
        <v>5082300000</v>
      </c>
      <c r="J97" s="745" t="s">
        <v>1602</v>
      </c>
      <c r="K97" s="734">
        <f>H97+H38</f>
        <v>384433195</v>
      </c>
    </row>
    <row r="98" spans="1:11">
      <c r="A98" s="820" t="s">
        <v>1168</v>
      </c>
      <c r="B98" s="821"/>
      <c r="C98" s="821"/>
      <c r="D98" s="127">
        <f t="shared" ref="D98:H98" si="16">+SUM(D84:D97)</f>
        <v>0</v>
      </c>
      <c r="E98" s="127">
        <f t="shared" si="16"/>
        <v>0</v>
      </c>
      <c r="F98" s="127">
        <f t="shared" si="16"/>
        <v>1274796751</v>
      </c>
      <c r="G98" s="127">
        <f t="shared" si="16"/>
        <v>428848097</v>
      </c>
      <c r="H98" s="127">
        <f t="shared" si="16"/>
        <v>1703644848</v>
      </c>
    </row>
    <row r="99" spans="1:11">
      <c r="A99" s="852" t="s">
        <v>1153</v>
      </c>
      <c r="B99" s="853"/>
      <c r="C99" s="812"/>
      <c r="D99" s="129">
        <f t="shared" ref="D99:H99" si="17">+SUM(D15:D98)/2</f>
        <v>0</v>
      </c>
      <c r="E99" s="129">
        <f t="shared" si="17"/>
        <v>0</v>
      </c>
      <c r="F99" s="129">
        <f t="shared" si="17"/>
        <v>39869718019</v>
      </c>
      <c r="G99" s="129">
        <f t="shared" si="17"/>
        <v>11025676952</v>
      </c>
      <c r="H99" s="129">
        <f t="shared" si="17"/>
        <v>50895394971</v>
      </c>
    </row>
    <row r="100" spans="1:11">
      <c r="A100" s="672" t="s">
        <v>1157</v>
      </c>
      <c r="B100" s="588" t="s">
        <v>1145</v>
      </c>
      <c r="C100" s="671" t="s">
        <v>1443</v>
      </c>
      <c r="D100" s="121">
        <f>+'Laba Rugi'!B318</f>
        <v>0</v>
      </c>
      <c r="E100" s="121">
        <f>+'Laba Rugi'!G318</f>
        <v>0</v>
      </c>
      <c r="F100" s="121">
        <f>+'Laba Rugi'!H318</f>
        <v>77559069</v>
      </c>
      <c r="G100" s="121">
        <f>+'Laba Rugi'!I318</f>
        <v>91937469</v>
      </c>
      <c r="H100" s="115">
        <f>+'Laba Rugi'!J318</f>
        <v>169496538</v>
      </c>
      <c r="I100" s="740">
        <v>4910602000</v>
      </c>
      <c r="J100" s="740" t="s">
        <v>1603</v>
      </c>
    </row>
    <row r="101" spans="1:11">
      <c r="A101" s="845" t="s">
        <v>1144</v>
      </c>
      <c r="B101" s="500" t="s">
        <v>1146</v>
      </c>
      <c r="C101" s="508" t="s">
        <v>1170</v>
      </c>
      <c r="D101" s="119">
        <f>+'Laba Rugi'!B288</f>
        <v>0</v>
      </c>
      <c r="E101" s="119">
        <f>+'Laba Rugi'!G288</f>
        <v>0</v>
      </c>
      <c r="F101" s="119">
        <f>+'Laba Rugi'!H288</f>
        <v>74767160</v>
      </c>
      <c r="G101" s="119">
        <f>+'Laba Rugi'!I288</f>
        <v>0</v>
      </c>
      <c r="H101" s="116">
        <f>+'Laba Rugi'!J288</f>
        <v>74767160</v>
      </c>
      <c r="I101" s="740">
        <v>4910300000</v>
      </c>
      <c r="J101" s="740" t="s">
        <v>1604</v>
      </c>
    </row>
    <row r="102" spans="1:11">
      <c r="A102" s="846"/>
      <c r="B102" s="500" t="s">
        <v>1147</v>
      </c>
      <c r="C102" s="508" t="s">
        <v>1171</v>
      </c>
      <c r="D102" s="119">
        <f>+'Laba Rugi'!B282</f>
        <v>0</v>
      </c>
      <c r="E102" s="119">
        <f>+'Laba Rugi'!G282</f>
        <v>0</v>
      </c>
      <c r="F102" s="119">
        <f>+'Laba Rugi'!H282</f>
        <v>297202458</v>
      </c>
      <c r="G102" s="119">
        <f>+'Laba Rugi'!I282</f>
        <v>28534512</v>
      </c>
      <c r="H102" s="116">
        <f>+'Laba Rugi'!J282</f>
        <v>325736970</v>
      </c>
      <c r="I102" s="740">
        <v>4910200000</v>
      </c>
      <c r="J102" s="740" t="s">
        <v>1605</v>
      </c>
    </row>
    <row r="103" spans="1:11">
      <c r="A103" s="846"/>
      <c r="B103" s="374">
        <v>6130000000</v>
      </c>
      <c r="C103" s="594" t="s">
        <v>1503</v>
      </c>
      <c r="D103" s="372">
        <v>0</v>
      </c>
      <c r="E103" s="372">
        <v>0</v>
      </c>
      <c r="F103" s="372">
        <f>'Laba Rugi'!H308</f>
        <v>865984</v>
      </c>
      <c r="G103" s="372">
        <f>'Laba Rugi'!I308</f>
        <v>0</v>
      </c>
      <c r="H103" s="116">
        <f>'Laba Rugi'!J308</f>
        <v>865984</v>
      </c>
      <c r="I103" s="740">
        <v>4919900000</v>
      </c>
      <c r="J103" s="740" t="s">
        <v>1606</v>
      </c>
      <c r="K103" s="348"/>
    </row>
    <row r="104" spans="1:11">
      <c r="A104" s="847"/>
      <c r="B104" s="126">
        <v>6199000000</v>
      </c>
      <c r="C104" s="118" t="s">
        <v>1155</v>
      </c>
      <c r="D104" s="120">
        <f>+'Laba Rugi'!B320</f>
        <v>0</v>
      </c>
      <c r="E104" s="120">
        <f>+'Laba Rugi'!G320</f>
        <v>0</v>
      </c>
      <c r="F104" s="120">
        <f>+'Laba Rugi'!H320</f>
        <v>114</v>
      </c>
      <c r="G104" s="120">
        <f>+'Laba Rugi'!I320</f>
        <v>1</v>
      </c>
      <c r="H104" s="117">
        <f>+'Laba Rugi'!J320</f>
        <v>115</v>
      </c>
      <c r="I104" s="740">
        <v>4919900000</v>
      </c>
      <c r="J104" s="740" t="s">
        <v>1606</v>
      </c>
    </row>
    <row r="105" spans="1:11">
      <c r="A105" s="843" t="s">
        <v>1144</v>
      </c>
      <c r="B105" s="844"/>
      <c r="C105" s="848"/>
      <c r="D105" s="131">
        <f>+SUM(D100:D104)</f>
        <v>0</v>
      </c>
      <c r="E105" s="131">
        <f>+SUM(E100:E104)</f>
        <v>0</v>
      </c>
      <c r="F105" s="131">
        <f>+SUM(F100:F104)</f>
        <v>450394785</v>
      </c>
      <c r="G105" s="140">
        <f>+SUM(G100:G104)</f>
        <v>120471982</v>
      </c>
      <c r="H105" s="131">
        <f t="shared" ref="H105" si="18">+SUM(H100:H104)</f>
        <v>570866767</v>
      </c>
    </row>
    <row r="106" spans="1:11">
      <c r="A106" s="673" t="s">
        <v>1159</v>
      </c>
      <c r="B106" s="507" t="s">
        <v>1148</v>
      </c>
      <c r="C106" s="618" t="s">
        <v>1444</v>
      </c>
      <c r="D106" s="400">
        <f>+'Laba Rugi'!B325</f>
        <v>0</v>
      </c>
      <c r="E106" s="400">
        <f>+'Laba Rugi'!G325</f>
        <v>0</v>
      </c>
      <c r="F106" s="400">
        <f>+'Laba Rugi'!H325</f>
        <v>72936362</v>
      </c>
      <c r="G106" s="400">
        <f>+'Laba Rugi'!I325</f>
        <v>5706845</v>
      </c>
      <c r="H106" s="400">
        <f>+'Laba Rugi'!J325</f>
        <v>78643207</v>
      </c>
      <c r="I106" s="740">
        <v>5910200000</v>
      </c>
      <c r="J106" s="740" t="s">
        <v>1607</v>
      </c>
    </row>
    <row r="107" spans="1:11">
      <c r="A107" s="690"/>
      <c r="B107" s="507" t="s">
        <v>1491</v>
      </c>
      <c r="C107" s="619" t="s">
        <v>1492</v>
      </c>
      <c r="D107" s="400">
        <f>+'Laba Rugi'!B342</f>
        <v>0</v>
      </c>
      <c r="E107" s="400">
        <f>+'Laba Rugi'!G342</f>
        <v>0</v>
      </c>
      <c r="F107" s="400">
        <f>+'Laba Rugi'!H342</f>
        <v>0</v>
      </c>
      <c r="G107" s="400">
        <f>+'Laba Rugi'!I342</f>
        <v>0</v>
      </c>
      <c r="H107" s="400">
        <f>+'Laba Rugi'!J342</f>
        <v>0</v>
      </c>
    </row>
    <row r="108" spans="1:11">
      <c r="A108" s="846" t="s">
        <v>1169</v>
      </c>
      <c r="B108" s="507" t="s">
        <v>1511</v>
      </c>
      <c r="C108" s="619" t="s">
        <v>1512</v>
      </c>
      <c r="D108" s="400">
        <f>+'Laba Rugi'!B343</f>
        <v>0</v>
      </c>
      <c r="E108" s="400">
        <f>+'Laba Rugi'!G343</f>
        <v>0</v>
      </c>
      <c r="F108" s="400">
        <f>'Laba Rugi'!H345</f>
        <v>6479240328</v>
      </c>
      <c r="G108" s="400">
        <f>'Laba Rugi'!I345</f>
        <v>1619810082</v>
      </c>
      <c r="H108" s="400">
        <f>'Laba Rugi'!J345</f>
        <v>8099050410</v>
      </c>
      <c r="I108" s="740">
        <v>5920600000</v>
      </c>
      <c r="J108" s="740" t="s">
        <v>1608</v>
      </c>
    </row>
    <row r="109" spans="1:11">
      <c r="A109" s="846"/>
      <c r="B109" s="507" t="s">
        <v>1149</v>
      </c>
      <c r="C109" s="618" t="s">
        <v>1172</v>
      </c>
      <c r="D109" s="400">
        <f>+'Laba Rugi'!B349</f>
        <v>0</v>
      </c>
      <c r="E109" s="400">
        <f>+'Laba Rugi'!G349</f>
        <v>0</v>
      </c>
      <c r="F109" s="400">
        <f>+'Laba Rugi'!H349</f>
        <v>2500300038</v>
      </c>
      <c r="G109" s="400">
        <f>+'Laba Rugi'!I349</f>
        <v>430555615</v>
      </c>
      <c r="H109" s="400">
        <f>+'Laba Rugi'!J349</f>
        <v>2930855653</v>
      </c>
      <c r="I109" s="740">
        <v>5919900000</v>
      </c>
      <c r="J109" s="740" t="s">
        <v>1609</v>
      </c>
    </row>
    <row r="110" spans="1:11">
      <c r="A110" s="846"/>
      <c r="B110" s="507" t="s">
        <v>1150</v>
      </c>
      <c r="C110" s="618" t="s">
        <v>1441</v>
      </c>
      <c r="D110" s="400">
        <f>+'Laba Rugi'!B323</f>
        <v>0</v>
      </c>
      <c r="E110" s="400">
        <f>+'Laba Rugi'!G323</f>
        <v>0</v>
      </c>
      <c r="F110" s="400">
        <f>+'Laba Rugi'!H322</f>
        <v>3179840</v>
      </c>
      <c r="G110" s="400">
        <f>+'Laba Rugi'!I322</f>
        <v>1050640</v>
      </c>
      <c r="H110" s="400">
        <f>+'Laba Rugi'!J322</f>
        <v>4230480</v>
      </c>
      <c r="I110" s="740">
        <v>5911900000</v>
      </c>
      <c r="J110" s="740" t="s">
        <v>1610</v>
      </c>
    </row>
    <row r="111" spans="1:11">
      <c r="A111" s="846"/>
      <c r="B111" s="507" t="s">
        <v>1182</v>
      </c>
      <c r="C111" s="618" t="s">
        <v>1445</v>
      </c>
      <c r="D111" s="400">
        <f>+'Laba Rugi'!B347</f>
        <v>0</v>
      </c>
      <c r="E111" s="400">
        <f>+'Laba Rugi'!G347</f>
        <v>0</v>
      </c>
      <c r="F111" s="400">
        <f>+'Laba Rugi'!H347</f>
        <v>75066849</v>
      </c>
      <c r="G111" s="400">
        <f>+'Laba Rugi'!I347</f>
        <v>0</v>
      </c>
      <c r="H111" s="400">
        <f>+'Laba Rugi'!J347</f>
        <v>75066849</v>
      </c>
      <c r="I111" s="740">
        <v>5910602000</v>
      </c>
      <c r="J111" s="740" t="s">
        <v>1611</v>
      </c>
    </row>
    <row r="112" spans="1:11">
      <c r="A112" s="846"/>
      <c r="B112" s="507" t="s">
        <v>1151</v>
      </c>
      <c r="C112" s="618" t="s">
        <v>1446</v>
      </c>
      <c r="D112" s="400">
        <f>+'Laba Rugi'!B352</f>
        <v>0</v>
      </c>
      <c r="E112" s="400">
        <f>+'Laba Rugi'!G352</f>
        <v>0</v>
      </c>
      <c r="F112" s="400">
        <f>+'Laba Rugi'!H352</f>
        <v>34740934067</v>
      </c>
      <c r="G112" s="400">
        <f>+'Laba Rugi'!I352</f>
        <v>9129493462</v>
      </c>
      <c r="H112" s="400">
        <f>+'Laba Rugi'!J352</f>
        <v>43870427529</v>
      </c>
      <c r="I112" s="740">
        <v>5920100000</v>
      </c>
      <c r="J112" s="740" t="s">
        <v>1612</v>
      </c>
    </row>
    <row r="113" spans="1:10">
      <c r="A113" s="846"/>
      <c r="B113" s="507" t="s">
        <v>1549</v>
      </c>
      <c r="C113" s="618" t="s">
        <v>1550</v>
      </c>
      <c r="D113" s="400">
        <f>+'Laba Rugi'!B353</f>
        <v>0</v>
      </c>
      <c r="E113" s="400">
        <f>+'Laba Rugi'!G353</f>
        <v>0</v>
      </c>
      <c r="F113" s="400">
        <f>+'Laba Rugi'!H353</f>
        <v>0</v>
      </c>
      <c r="G113" s="400">
        <f>+'Laba Rugi'!I353</f>
        <v>478266341</v>
      </c>
      <c r="H113" s="400">
        <f>+'Laba Rugi'!J353</f>
        <v>478266341</v>
      </c>
      <c r="I113" s="748" t="s">
        <v>1616</v>
      </c>
      <c r="J113" s="748" t="s">
        <v>1614</v>
      </c>
    </row>
    <row r="114" spans="1:10">
      <c r="A114" s="846"/>
      <c r="B114" s="507" t="s">
        <v>1499</v>
      </c>
      <c r="C114" s="619" t="s">
        <v>1500</v>
      </c>
      <c r="D114" s="400">
        <v>0</v>
      </c>
      <c r="E114" s="400">
        <v>0</v>
      </c>
      <c r="F114" s="400">
        <f>'Laba Rugi'!H341</f>
        <v>1556003604</v>
      </c>
      <c r="G114" s="400">
        <f>'Laba Rugi'!I341</f>
        <v>0</v>
      </c>
      <c r="H114" s="400">
        <f>'Laba Rugi'!J341</f>
        <v>1556003604</v>
      </c>
      <c r="I114" s="740">
        <v>5080802000</v>
      </c>
      <c r="J114" s="740" t="s">
        <v>1613</v>
      </c>
    </row>
    <row r="115" spans="1:10">
      <c r="A115" s="846"/>
      <c r="B115" s="511">
        <v>6211000000</v>
      </c>
      <c r="C115" s="508" t="s">
        <v>1156</v>
      </c>
      <c r="D115" s="119">
        <f>+'Laba Rugi'!B328</f>
        <v>0</v>
      </c>
      <c r="E115" s="119">
        <f>+'Laba Rugi'!G328</f>
        <v>0</v>
      </c>
      <c r="F115" s="119">
        <f>+'Laba Rugi'!H329</f>
        <v>0</v>
      </c>
      <c r="G115" s="119">
        <f>+'Laba Rugi'!I329</f>
        <v>0</v>
      </c>
      <c r="H115" s="119">
        <f>+'Laba Rugi'!J329</f>
        <v>0</v>
      </c>
    </row>
    <row r="116" spans="1:10" s="605" customFormat="1">
      <c r="A116" s="847"/>
      <c r="B116" s="602">
        <v>6302010000</v>
      </c>
      <c r="C116" s="603" t="s">
        <v>1484</v>
      </c>
      <c r="D116" s="604">
        <f>+'Laba Rugi'!B329</f>
        <v>0</v>
      </c>
      <c r="E116" s="604">
        <f>+'Laba Rugi'!G329</f>
        <v>0</v>
      </c>
      <c r="F116" s="604">
        <f>+'Laba Rugi'!H355</f>
        <v>0</v>
      </c>
      <c r="G116" s="604">
        <f>+'Laba Rugi'!I355</f>
        <v>0</v>
      </c>
      <c r="H116" s="604">
        <f>+'Laba Rugi'!J355</f>
        <v>0</v>
      </c>
      <c r="I116" s="746"/>
      <c r="J116" s="746"/>
    </row>
    <row r="117" spans="1:10">
      <c r="A117" s="843" t="s">
        <v>1169</v>
      </c>
      <c r="B117" s="844"/>
      <c r="C117" s="844"/>
      <c r="D117" s="127">
        <f>+SUM(D106:D116)</f>
        <v>0</v>
      </c>
      <c r="E117" s="127">
        <f>+SUM(E106:E116)</f>
        <v>0</v>
      </c>
      <c r="F117" s="127">
        <f>+SUM(F106:F116)</f>
        <v>45427661088</v>
      </c>
      <c r="G117" s="127">
        <f>+SUM(G106:G116)</f>
        <v>11664882985</v>
      </c>
      <c r="H117" s="127">
        <f>+SUM(H106:H116)</f>
        <v>57092544073</v>
      </c>
    </row>
    <row r="118" spans="1:10" s="273" customFormat="1" hidden="1">
      <c r="A118" s="674" t="s">
        <v>1447</v>
      </c>
      <c r="B118" s="277">
        <v>7110100000</v>
      </c>
      <c r="C118" s="508" t="s">
        <v>1448</v>
      </c>
      <c r="D118" s="496">
        <f>+'Laba Rugi'!B365</f>
        <v>0</v>
      </c>
      <c r="E118" s="620">
        <f>+'Laba Rugi'!G365</f>
        <v>0</v>
      </c>
      <c r="F118" s="621"/>
      <c r="G118" s="622"/>
      <c r="H118" s="622"/>
      <c r="I118" s="744"/>
      <c r="J118" s="744"/>
    </row>
    <row r="119" spans="1:10" s="273" customFormat="1">
      <c r="A119" s="674" t="s">
        <v>1447</v>
      </c>
      <c r="B119" s="277">
        <v>7220100000</v>
      </c>
      <c r="C119" s="594" t="s">
        <v>1497</v>
      </c>
      <c r="D119" s="496">
        <f>+'Laba Rugi'!B366</f>
        <v>0</v>
      </c>
      <c r="E119" s="496">
        <f>+'Laba Rugi'!G366</f>
        <v>0</v>
      </c>
      <c r="F119" s="275">
        <f>'Laba Rugi'!H370</f>
        <v>0</v>
      </c>
      <c r="G119" s="274">
        <f>'Laba Rugi'!I370</f>
        <v>0</v>
      </c>
      <c r="H119" s="400">
        <f>F119+G119</f>
        <v>0</v>
      </c>
      <c r="I119" s="744"/>
      <c r="J119" s="744"/>
    </row>
    <row r="120" spans="1:10" s="273" customFormat="1">
      <c r="A120" s="850" t="s">
        <v>1447</v>
      </c>
      <c r="B120" s="851"/>
      <c r="C120" s="851"/>
      <c r="D120" s="127">
        <f>+SUM(D119)</f>
        <v>0</v>
      </c>
      <c r="E120" s="127">
        <f t="shared" ref="E120" si="19">+SUM(E119)</f>
        <v>0</v>
      </c>
      <c r="F120" s="127">
        <f>+SUM(F118:F119)</f>
        <v>0</v>
      </c>
      <c r="G120" s="127">
        <f>+SUM(G118:G119)</f>
        <v>0</v>
      </c>
      <c r="H120" s="127">
        <f>+SUM(H118:H119)</f>
        <v>0</v>
      </c>
      <c r="I120" s="744"/>
      <c r="J120" s="744"/>
    </row>
    <row r="121" spans="1:10" s="273" customFormat="1" ht="30" hidden="1">
      <c r="A121" s="426" t="s">
        <v>1222</v>
      </c>
      <c r="B121" s="277">
        <v>8000000000</v>
      </c>
      <c r="C121" s="277" t="s">
        <v>1222</v>
      </c>
      <c r="D121" s="274">
        <f>+'Laba Rugi'!B372</f>
        <v>0</v>
      </c>
      <c r="E121" s="274">
        <f>+'Laba Rugi'!G372</f>
        <v>0</v>
      </c>
      <c r="F121" s="275"/>
      <c r="G121" s="274"/>
      <c r="H121" s="274"/>
      <c r="I121" s="744"/>
      <c r="J121" s="744"/>
    </row>
    <row r="122" spans="1:10" s="273" customFormat="1" hidden="1">
      <c r="A122" s="849" t="s">
        <v>1222</v>
      </c>
      <c r="B122" s="849"/>
      <c r="C122" s="849"/>
      <c r="D122" s="140">
        <f>+SUM(D121:D121)</f>
        <v>0</v>
      </c>
      <c r="E122" s="140">
        <f>+SUM(E121:E121)</f>
        <v>0</v>
      </c>
      <c r="F122" s="127">
        <f>+SUM(F121:F121)</f>
        <v>0</v>
      </c>
      <c r="G122" s="127">
        <f>+SUM(G121:G121)</f>
        <v>0</v>
      </c>
      <c r="H122" s="127">
        <f>+SUM(H121:H121)</f>
        <v>0</v>
      </c>
      <c r="I122" s="744"/>
      <c r="J122" s="744"/>
    </row>
    <row r="123" spans="1:10" s="146" customFormat="1">
      <c r="A123" s="840" t="s">
        <v>1160</v>
      </c>
      <c r="B123" s="841"/>
      <c r="C123" s="841"/>
      <c r="D123" s="274">
        <f>+D13-D99-D117+D105-D120-D122</f>
        <v>0</v>
      </c>
      <c r="E123" s="274">
        <f>+E13-E99-E117+E105-E120-E122</f>
        <v>0</v>
      </c>
      <c r="F123" s="278">
        <f>+F13-F99-F117+F105+F120</f>
        <v>-20964258332</v>
      </c>
      <c r="G123" s="278">
        <f>+G13-G99-G117+G105+G120</f>
        <v>-9434374313</v>
      </c>
      <c r="H123" s="278">
        <f>+H13-H99-H117+H105+H120</f>
        <v>-30398632645</v>
      </c>
      <c r="I123" s="741"/>
      <c r="J123" s="741"/>
    </row>
    <row r="124" spans="1:10">
      <c r="C124" s="112" t="s">
        <v>1154</v>
      </c>
      <c r="D124" s="111">
        <f>+D123-'Laba Rugi'!B11</f>
        <v>0</v>
      </c>
      <c r="E124" s="111">
        <f>+E123-'Laba Rugi'!G11</f>
        <v>0</v>
      </c>
      <c r="F124" s="111">
        <f>+F123-'Laba Rugi'!H11</f>
        <v>0</v>
      </c>
      <c r="G124" s="111">
        <f>+G123-'Laba Rugi'!I11</f>
        <v>0</v>
      </c>
      <c r="H124" s="111">
        <f>+H123-'Laba Rugi'!J11</f>
        <v>0</v>
      </c>
    </row>
    <row r="125" spans="1:10">
      <c r="E125" s="158"/>
      <c r="H125" s="111">
        <v>-30369690827</v>
      </c>
    </row>
    <row r="126" spans="1:10">
      <c r="D126" s="158"/>
      <c r="E126" s="158"/>
      <c r="G126" s="401"/>
      <c r="H126" s="401">
        <f>H123-H125</f>
        <v>-28941818</v>
      </c>
    </row>
    <row r="127" spans="1:10">
      <c r="D127" s="158"/>
      <c r="E127" s="158"/>
    </row>
    <row r="128" spans="1:10">
      <c r="D128" s="159"/>
      <c r="E128" s="159"/>
    </row>
    <row r="129" spans="4:5">
      <c r="D129" s="160"/>
      <c r="E129" s="160"/>
    </row>
  </sheetData>
  <mergeCells count="34">
    <mergeCell ref="A123:C123"/>
    <mergeCell ref="A67:C67"/>
    <mergeCell ref="A72:C72"/>
    <mergeCell ref="A117:C117"/>
    <mergeCell ref="A75:A82"/>
    <mergeCell ref="A108:A116"/>
    <mergeCell ref="A101:A104"/>
    <mergeCell ref="A105:C105"/>
    <mergeCell ref="A122:C122"/>
    <mergeCell ref="A120:C120"/>
    <mergeCell ref="A99:C99"/>
    <mergeCell ref="A74:C74"/>
    <mergeCell ref="A83:C83"/>
    <mergeCell ref="A98:C98"/>
    <mergeCell ref="A68:A71"/>
    <mergeCell ref="A84:A97"/>
    <mergeCell ref="A59:C59"/>
    <mergeCell ref="A49:A58"/>
    <mergeCell ref="A60:A66"/>
    <mergeCell ref="A39:C39"/>
    <mergeCell ref="A48:C48"/>
    <mergeCell ref="F4:H4"/>
    <mergeCell ref="E4:E5"/>
    <mergeCell ref="A40:A47"/>
    <mergeCell ref="D4:D5"/>
    <mergeCell ref="A12:C12"/>
    <mergeCell ref="C4:C5"/>
    <mergeCell ref="A15:A26"/>
    <mergeCell ref="A4:B5"/>
    <mergeCell ref="A10:C10"/>
    <mergeCell ref="A13:C13"/>
    <mergeCell ref="A28:A38"/>
    <mergeCell ref="A27:C27"/>
    <mergeCell ref="A8:C8"/>
  </mergeCells>
  <pageMargins left="0.11811023622047245" right="0.11811023622047245" top="0.15748031496062992" bottom="0.15748031496062992" header="0.31496062992125984" footer="0.31496062992125984"/>
  <pageSetup paperSize="9" scale="42" orientation="portrait" horizontalDpi="4294967293" r:id="rId1"/>
  <customProperties>
    <customPr name="EpmWorksheetKeyString_GU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684DB-4805-49CA-A087-8CB8D35849FE}">
  <sheetPr codeName="Sheet7"/>
  <dimension ref="A1:J130"/>
  <sheetViews>
    <sheetView view="pageBreakPreview" zoomScaleNormal="80" zoomScaleSheetLayoutView="100" workbookViewId="0">
      <pane xSplit="1" ySplit="5" topLeftCell="B6" activePane="bottomRight" state="frozen"/>
      <selection activeCell="H157" sqref="H157"/>
      <selection pane="topRight" activeCell="H157" sqref="H157"/>
      <selection pane="bottomLeft" activeCell="H157" sqref="H157"/>
      <selection pane="bottomRight" activeCell="B122" sqref="B122"/>
    </sheetView>
  </sheetViews>
  <sheetFormatPr defaultRowHeight="15"/>
  <cols>
    <col min="1" max="1" width="34.7109375" style="133" bestFit="1" customWidth="1"/>
    <col min="2" max="2" width="16.140625" style="112" customWidth="1"/>
    <col min="3" max="3" width="17.42578125" style="112" customWidth="1"/>
    <col min="4" max="4" width="18.28515625" style="112" customWidth="1"/>
    <col min="5" max="5" width="17.28515625" style="109" customWidth="1"/>
    <col min="6" max="6" width="17.5703125" style="109" customWidth="1"/>
    <col min="7" max="7" width="16.28515625" style="135" bestFit="1" customWidth="1"/>
    <col min="8" max="8" width="15.28515625" style="135" bestFit="1" customWidth="1"/>
    <col min="9" max="9" width="15.140625" bestFit="1" customWidth="1"/>
  </cols>
  <sheetData>
    <row r="1" spans="1:9">
      <c r="A1" s="133" t="s">
        <v>1101</v>
      </c>
    </row>
    <row r="2" spans="1:9">
      <c r="A2" s="133" t="s">
        <v>1102</v>
      </c>
      <c r="B2" s="158"/>
      <c r="C2" s="158"/>
      <c r="D2" s="158"/>
      <c r="E2" s="421"/>
    </row>
    <row r="3" spans="1:9">
      <c r="A3" s="504" t="str">
        <f>+'Arus Kas'!A4:M4</f>
        <v>PER 31 MEI 2022</v>
      </c>
    </row>
    <row r="4" spans="1:9">
      <c r="A4" s="861" t="s">
        <v>1100</v>
      </c>
      <c r="B4" s="815" t="s">
        <v>1368</v>
      </c>
      <c r="C4" s="815" t="s">
        <v>1449</v>
      </c>
      <c r="D4" s="812" t="s">
        <v>947</v>
      </c>
      <c r="E4" s="813"/>
      <c r="F4" s="814"/>
    </row>
    <row r="5" spans="1:9">
      <c r="A5" s="862"/>
      <c r="B5" s="816"/>
      <c r="C5" s="816"/>
      <c r="D5" s="608" t="s">
        <v>944</v>
      </c>
      <c r="E5" s="608" t="s">
        <v>945</v>
      </c>
      <c r="F5" s="608" t="s">
        <v>946</v>
      </c>
    </row>
    <row r="6" spans="1:9">
      <c r="A6" s="147" t="s">
        <v>1202</v>
      </c>
      <c r="B6" s="638"/>
      <c r="C6" s="638"/>
      <c r="D6" s="638"/>
      <c r="E6" s="639"/>
      <c r="F6" s="640"/>
    </row>
    <row r="7" spans="1:9" s="146" customFormat="1" hidden="1">
      <c r="A7" s="505" t="s">
        <v>1203</v>
      </c>
      <c r="B7" s="152">
        <f>+'Laba Rugi'!B18</f>
        <v>0</v>
      </c>
      <c r="C7" s="152">
        <f>+'Laba Rugi'!G18</f>
        <v>0</v>
      </c>
      <c r="D7" s="152">
        <v>427775359</v>
      </c>
      <c r="E7" s="152">
        <v>320819495</v>
      </c>
      <c r="F7" s="152">
        <v>748594854</v>
      </c>
      <c r="G7" s="145"/>
      <c r="H7" s="145"/>
    </row>
    <row r="8" spans="1:9" s="146" customFormat="1">
      <c r="A8" s="636" t="s">
        <v>1482</v>
      </c>
      <c r="B8" s="647">
        <f>+SUM(B7)</f>
        <v>0</v>
      </c>
      <c r="C8" s="647">
        <f>+SUM(C7)</f>
        <v>0</v>
      </c>
      <c r="D8" s="647">
        <f>'Laba Rugi Per Jenis'!F7</f>
        <v>1642581811</v>
      </c>
      <c r="E8" s="647">
        <f>'Laba Rugi Per Jenis'!G8</f>
        <v>269966969</v>
      </c>
      <c r="F8" s="647">
        <f>D8+E8</f>
        <v>1912548780</v>
      </c>
      <c r="G8" s="145"/>
      <c r="H8" s="145"/>
    </row>
    <row r="9" spans="1:9" s="146" customFormat="1" hidden="1">
      <c r="A9" s="631" t="s">
        <v>1374</v>
      </c>
      <c r="B9" s="153">
        <f>+'Laba Rugi'!B20</f>
        <v>0</v>
      </c>
      <c r="C9" s="153">
        <f>+'Laba Rugi'!G20</f>
        <v>0</v>
      </c>
      <c r="D9" s="153">
        <v>26405799374</v>
      </c>
      <c r="E9" s="153">
        <v>12876102778</v>
      </c>
      <c r="F9" s="153">
        <v>39281902152</v>
      </c>
      <c r="G9" s="145"/>
      <c r="H9" s="145"/>
    </row>
    <row r="10" spans="1:9" s="146" customFormat="1">
      <c r="A10" s="636" t="s">
        <v>1483</v>
      </c>
      <c r="B10" s="647">
        <f t="shared" ref="B10:C10" si="0">+SUM(B9)</f>
        <v>0</v>
      </c>
      <c r="C10" s="647">
        <f t="shared" si="0"/>
        <v>0</v>
      </c>
      <c r="D10" s="647">
        <f>'Laba Rugi Per Jenis'!F9</f>
        <v>62240144179</v>
      </c>
      <c r="E10" s="647">
        <f>'Laba Rugi Per Jenis'!G9</f>
        <v>12865746673</v>
      </c>
      <c r="F10" s="647">
        <f t="shared" ref="F10:F12" si="1">D10+E10</f>
        <v>75105890852</v>
      </c>
      <c r="G10" s="145"/>
      <c r="H10" s="145"/>
    </row>
    <row r="11" spans="1:9" s="146" customFormat="1" hidden="1">
      <c r="A11" s="631" t="s">
        <v>1221</v>
      </c>
      <c r="B11" s="153">
        <f>+'Laba Rugi'!B59</f>
        <v>0</v>
      </c>
      <c r="C11" s="153">
        <f>+'Laba Rugi'!G59</f>
        <v>0</v>
      </c>
      <c r="D11" s="153">
        <v>25246069</v>
      </c>
      <c r="E11" s="153">
        <v>0</v>
      </c>
      <c r="F11" s="647">
        <f t="shared" si="1"/>
        <v>25246069</v>
      </c>
      <c r="G11" s="145"/>
      <c r="H11" s="145"/>
    </row>
    <row r="12" spans="1:9" s="146" customFormat="1">
      <c r="A12" s="636" t="s">
        <v>1483</v>
      </c>
      <c r="B12" s="647">
        <f t="shared" ref="B12:C12" si="2">+SUM(B11)</f>
        <v>0</v>
      </c>
      <c r="C12" s="647">
        <f t="shared" si="2"/>
        <v>0</v>
      </c>
      <c r="D12" s="647">
        <v>0</v>
      </c>
      <c r="E12" s="647">
        <f>'Laba Rugi Per Jenis'!G11</f>
        <v>0</v>
      </c>
      <c r="F12" s="647">
        <f t="shared" si="1"/>
        <v>0</v>
      </c>
      <c r="G12" s="625"/>
      <c r="H12" s="625"/>
      <c r="I12" s="624"/>
    </row>
    <row r="13" spans="1:9" s="146" customFormat="1">
      <c r="A13" s="688" t="s">
        <v>1205</v>
      </c>
      <c r="B13" s="689">
        <f t="shared" ref="B13:C13" si="3">B8+B10+B12</f>
        <v>0</v>
      </c>
      <c r="C13" s="689">
        <f t="shared" si="3"/>
        <v>0</v>
      </c>
      <c r="D13" s="689">
        <f>D8+D10+D12</f>
        <v>63882725990</v>
      </c>
      <c r="E13" s="689">
        <f>E8+E10+E12</f>
        <v>13135713642</v>
      </c>
      <c r="F13" s="689">
        <f>D13+E13</f>
        <v>77018439632</v>
      </c>
      <c r="G13" s="145"/>
      <c r="H13" s="623"/>
      <c r="I13" s="145"/>
    </row>
    <row r="14" spans="1:9">
      <c r="A14" s="656" t="s">
        <v>1152</v>
      </c>
      <c r="B14" s="149"/>
      <c r="C14" s="149"/>
      <c r="D14" s="641"/>
      <c r="E14" s="642"/>
      <c r="F14" s="643"/>
      <c r="G14" s="626"/>
      <c r="H14" s="626"/>
    </row>
    <row r="15" spans="1:9" s="164" customFormat="1" hidden="1">
      <c r="A15" s="876" t="s">
        <v>1089</v>
      </c>
      <c r="B15" s="644">
        <f>+'Laba Rugi'!B105</f>
        <v>0</v>
      </c>
      <c r="C15" s="644">
        <f>+'Laba Rugi'!G105</f>
        <v>0</v>
      </c>
      <c r="D15" s="644">
        <v>1043274000</v>
      </c>
      <c r="E15" s="644">
        <v>135322000</v>
      </c>
      <c r="F15" s="644">
        <v>1178596000</v>
      </c>
      <c r="G15" s="627"/>
      <c r="H15" s="627"/>
    </row>
    <row r="16" spans="1:9" s="164" customFormat="1" hidden="1">
      <c r="A16" s="877"/>
      <c r="B16" s="645">
        <f>+'Laba Rugi'!B106</f>
        <v>0</v>
      </c>
      <c r="C16" s="645">
        <f>+'Laba Rugi'!G106</f>
        <v>0</v>
      </c>
      <c r="D16" s="645">
        <v>2726730468</v>
      </c>
      <c r="E16" s="645">
        <v>405358529</v>
      </c>
      <c r="F16" s="632">
        <v>3132088997</v>
      </c>
      <c r="G16" s="163"/>
      <c r="H16" s="163"/>
    </row>
    <row r="17" spans="1:8" s="164" customFormat="1" hidden="1">
      <c r="A17" s="877"/>
      <c r="B17" s="645">
        <f>+'Laba Rugi'!B107</f>
        <v>0</v>
      </c>
      <c r="C17" s="645">
        <f>+'Laba Rugi'!G107</f>
        <v>0</v>
      </c>
      <c r="D17" s="645">
        <v>478110966</v>
      </c>
      <c r="E17" s="645">
        <v>26433504</v>
      </c>
      <c r="F17" s="632">
        <v>504544470</v>
      </c>
      <c r="G17" s="163"/>
      <c r="H17" s="163"/>
    </row>
    <row r="18" spans="1:8" s="164" customFormat="1" hidden="1">
      <c r="A18" s="877"/>
      <c r="B18" s="645">
        <f>+'Laba Rugi'!B108</f>
        <v>0</v>
      </c>
      <c r="C18" s="645">
        <f>+'Laba Rugi'!G108</f>
        <v>0</v>
      </c>
      <c r="D18" s="645">
        <v>1463204480</v>
      </c>
      <c r="E18" s="645">
        <v>182900560</v>
      </c>
      <c r="F18" s="632">
        <v>1646105040</v>
      </c>
      <c r="G18" s="163"/>
      <c r="H18" s="163"/>
    </row>
    <row r="19" spans="1:8" s="164" customFormat="1" hidden="1">
      <c r="A19" s="877"/>
      <c r="B19" s="645">
        <f>+'Laba Rugi'!B109</f>
        <v>0</v>
      </c>
      <c r="C19" s="645">
        <f>+'Laba Rugi'!G109</f>
        <v>0</v>
      </c>
      <c r="D19" s="645">
        <v>210805250</v>
      </c>
      <c r="E19" s="645">
        <v>0</v>
      </c>
      <c r="F19" s="632">
        <v>210805250</v>
      </c>
      <c r="G19" s="163"/>
      <c r="H19" s="163"/>
    </row>
    <row r="20" spans="1:8" s="164" customFormat="1" hidden="1">
      <c r="A20" s="877"/>
      <c r="B20" s="645">
        <f>+'Laba Rugi'!B110</f>
        <v>0</v>
      </c>
      <c r="C20" s="645">
        <f>+'Laba Rugi'!G110</f>
        <v>0</v>
      </c>
      <c r="D20" s="645">
        <v>230329545</v>
      </c>
      <c r="E20" s="645">
        <v>66812687</v>
      </c>
      <c r="F20" s="632">
        <v>297142232</v>
      </c>
      <c r="G20" s="163"/>
      <c r="H20" s="163"/>
    </row>
    <row r="21" spans="1:8" s="164" customFormat="1" hidden="1">
      <c r="A21" s="877"/>
      <c r="B21" s="645">
        <f>+'Laba Rugi'!B217</f>
        <v>0</v>
      </c>
      <c r="C21" s="645">
        <f>+'Laba Rugi'!G217</f>
        <v>0</v>
      </c>
      <c r="D21" s="645">
        <v>1296000000</v>
      </c>
      <c r="E21" s="645">
        <v>162000000</v>
      </c>
      <c r="F21" s="632">
        <v>1458000000</v>
      </c>
      <c r="G21" s="163"/>
      <c r="H21" s="163"/>
    </row>
    <row r="22" spans="1:8" s="164" customFormat="1" hidden="1">
      <c r="A22" s="877"/>
      <c r="B22" s="645">
        <f>+'Laba Rugi'!B218</f>
        <v>0</v>
      </c>
      <c r="C22" s="645">
        <f>+'Laba Rugi'!G218</f>
        <v>0</v>
      </c>
      <c r="D22" s="645">
        <v>486876806</v>
      </c>
      <c r="E22" s="645">
        <v>48821000</v>
      </c>
      <c r="F22" s="632">
        <v>535697806</v>
      </c>
      <c r="G22" s="163"/>
      <c r="H22" s="163"/>
    </row>
    <row r="23" spans="1:8" s="164" customFormat="1" hidden="1">
      <c r="A23" s="877"/>
      <c r="B23" s="645">
        <f>+'Laba Rugi'!B219</f>
        <v>0</v>
      </c>
      <c r="C23" s="645">
        <f>+'Laba Rugi'!G219</f>
        <v>0</v>
      </c>
      <c r="D23" s="645">
        <v>416429584</v>
      </c>
      <c r="E23" s="645">
        <v>41913747</v>
      </c>
      <c r="F23" s="632">
        <v>458343331</v>
      </c>
      <c r="G23" s="163"/>
      <c r="H23" s="163"/>
    </row>
    <row r="24" spans="1:8" s="164" customFormat="1" hidden="1">
      <c r="A24" s="877"/>
      <c r="B24" s="645">
        <f>+'Laba Rugi'!B220</f>
        <v>0</v>
      </c>
      <c r="C24" s="645">
        <f>+'Laba Rugi'!G220</f>
        <v>0</v>
      </c>
      <c r="D24" s="645">
        <v>658800000</v>
      </c>
      <c r="E24" s="645">
        <v>57600000</v>
      </c>
      <c r="F24" s="645">
        <v>716400000</v>
      </c>
      <c r="G24" s="163"/>
      <c r="H24" s="163"/>
    </row>
    <row r="25" spans="1:8" s="164" customFormat="1" hidden="1">
      <c r="A25" s="877"/>
      <c r="B25" s="645">
        <f>+'Laba Rugi'!B221</f>
        <v>0</v>
      </c>
      <c r="C25" s="645">
        <f>+'Laba Rugi'!G221</f>
        <v>0</v>
      </c>
      <c r="D25" s="645">
        <v>118935000</v>
      </c>
      <c r="E25" s="645">
        <v>-89830000</v>
      </c>
      <c r="F25" s="645">
        <v>29105000</v>
      </c>
      <c r="G25" s="163"/>
      <c r="H25" s="163"/>
    </row>
    <row r="26" spans="1:8" s="164" customFormat="1" hidden="1">
      <c r="A26" s="878"/>
      <c r="B26" s="646">
        <f>+'Laba Rugi'!B222</f>
        <v>0</v>
      </c>
      <c r="C26" s="646">
        <f>+'Laba Rugi'!G222</f>
        <v>0</v>
      </c>
      <c r="D26" s="646">
        <v>59317409</v>
      </c>
      <c r="E26" s="646">
        <v>6638250</v>
      </c>
      <c r="F26" s="646">
        <v>65955659</v>
      </c>
      <c r="G26" s="163"/>
      <c r="H26" s="163"/>
    </row>
    <row r="27" spans="1:8" s="316" customFormat="1">
      <c r="A27" s="637" t="s">
        <v>1161</v>
      </c>
      <c r="B27" s="676">
        <f t="shared" ref="B27" si="4">+SUM(B15:B26)</f>
        <v>0</v>
      </c>
      <c r="C27" s="676">
        <f t="shared" ref="C27" si="5">+SUM(C15:C26)</f>
        <v>0</v>
      </c>
      <c r="D27" s="676">
        <f>'Laba Rugi Per Jenis'!F27</f>
        <v>5502571348</v>
      </c>
      <c r="E27" s="676">
        <f>'Laba Rugi Per Jenis'!G27</f>
        <v>1156211107</v>
      </c>
      <c r="F27" s="676">
        <f>D27+E27</f>
        <v>6658782455</v>
      </c>
      <c r="G27" s="315"/>
      <c r="H27" s="315"/>
    </row>
    <row r="28" spans="1:8" s="316" customFormat="1" hidden="1">
      <c r="A28" s="879" t="s">
        <v>1103</v>
      </c>
      <c r="B28" s="677"/>
      <c r="C28" s="677"/>
      <c r="D28" s="677"/>
      <c r="E28" s="677"/>
      <c r="F28" s="677"/>
      <c r="G28" s="315"/>
      <c r="H28" s="315"/>
    </row>
    <row r="29" spans="1:8" s="316" customFormat="1" hidden="1">
      <c r="A29" s="880"/>
      <c r="B29" s="676">
        <f>+'Laba Rugi'!B114</f>
        <v>0</v>
      </c>
      <c r="C29" s="676">
        <f>+'Laba Rugi'!G114</f>
        <v>0</v>
      </c>
      <c r="D29" s="676">
        <v>243053938</v>
      </c>
      <c r="E29" s="676">
        <v>99273600</v>
      </c>
      <c r="F29" s="676">
        <v>342327538</v>
      </c>
      <c r="G29" s="315"/>
      <c r="H29" s="315"/>
    </row>
    <row r="30" spans="1:8" s="316" customFormat="1" hidden="1">
      <c r="A30" s="880"/>
      <c r="B30" s="676">
        <f>+'Laba Rugi'!B115</f>
        <v>0</v>
      </c>
      <c r="C30" s="676">
        <f>+'Laba Rugi'!G115</f>
        <v>0</v>
      </c>
      <c r="D30" s="676">
        <v>72393795</v>
      </c>
      <c r="E30" s="676">
        <v>520000</v>
      </c>
      <c r="F30" s="676">
        <v>72913795</v>
      </c>
      <c r="G30" s="315"/>
      <c r="H30" s="315"/>
    </row>
    <row r="31" spans="1:8" s="316" customFormat="1" hidden="1">
      <c r="A31" s="880"/>
      <c r="B31" s="676">
        <f>+'Laba Rugi'!B116</f>
        <v>0</v>
      </c>
      <c r="C31" s="676">
        <f>+'Laba Rugi'!G116</f>
        <v>0</v>
      </c>
      <c r="D31" s="676">
        <v>0</v>
      </c>
      <c r="E31" s="676">
        <v>0</v>
      </c>
      <c r="F31" s="676">
        <v>0</v>
      </c>
      <c r="G31" s="315"/>
      <c r="H31" s="315"/>
    </row>
    <row r="32" spans="1:8" s="316" customFormat="1" hidden="1">
      <c r="A32" s="880"/>
      <c r="B32" s="676">
        <f>+'Laba Rugi'!B117</f>
        <v>0</v>
      </c>
      <c r="C32" s="676">
        <f>+'Laba Rugi'!G117</f>
        <v>0</v>
      </c>
      <c r="D32" s="676">
        <v>230569750</v>
      </c>
      <c r="E32" s="676">
        <v>26596500</v>
      </c>
      <c r="F32" s="676">
        <v>257166250</v>
      </c>
      <c r="G32" s="315"/>
      <c r="H32" s="315"/>
    </row>
    <row r="33" spans="1:8" s="316" customFormat="1" hidden="1">
      <c r="A33" s="880"/>
      <c r="B33" s="676">
        <f>+'Laba Rugi'!B118</f>
        <v>0</v>
      </c>
      <c r="C33" s="676">
        <f>+'Laba Rugi'!G118</f>
        <v>0</v>
      </c>
      <c r="D33" s="676">
        <v>12903960</v>
      </c>
      <c r="E33" s="676">
        <v>2193950</v>
      </c>
      <c r="F33" s="676">
        <v>15097910</v>
      </c>
      <c r="G33" s="315"/>
      <c r="H33" s="315"/>
    </row>
    <row r="34" spans="1:8" s="316" customFormat="1" hidden="1">
      <c r="A34" s="880"/>
      <c r="B34" s="676">
        <f>+'Laba Rugi'!B119</f>
        <v>0</v>
      </c>
      <c r="C34" s="676">
        <f>+'Laba Rugi'!G119</f>
        <v>0</v>
      </c>
      <c r="D34" s="676">
        <v>5936404035</v>
      </c>
      <c r="E34" s="676">
        <v>638738758</v>
      </c>
      <c r="F34" s="676">
        <v>6575142793</v>
      </c>
      <c r="G34" s="315"/>
      <c r="H34" s="315"/>
    </row>
    <row r="35" spans="1:8" s="316" customFormat="1" hidden="1">
      <c r="A35" s="880"/>
      <c r="B35" s="676">
        <f>+'Laba Rugi'!B120</f>
        <v>0</v>
      </c>
      <c r="C35" s="676">
        <f>+'Laba Rugi'!G120</f>
        <v>0</v>
      </c>
      <c r="D35" s="676">
        <v>58784854</v>
      </c>
      <c r="E35" s="676">
        <v>23700600</v>
      </c>
      <c r="F35" s="676">
        <v>82485454</v>
      </c>
      <c r="G35" s="315"/>
      <c r="H35" s="315"/>
    </row>
    <row r="36" spans="1:8" s="316" customFormat="1" hidden="1">
      <c r="A36" s="880"/>
      <c r="B36" s="676">
        <f>+'Laba Rugi'!B121</f>
        <v>0</v>
      </c>
      <c r="C36" s="676">
        <f>+'Laba Rugi'!G121</f>
        <v>0</v>
      </c>
      <c r="D36" s="676">
        <v>14516000</v>
      </c>
      <c r="E36" s="676">
        <v>0</v>
      </c>
      <c r="F36" s="676">
        <v>14516000</v>
      </c>
      <c r="G36" s="315"/>
      <c r="H36" s="315"/>
    </row>
    <row r="37" spans="1:8" s="316" customFormat="1" hidden="1">
      <c r="A37" s="880"/>
      <c r="B37" s="676">
        <f>+'Laba Rugi'!B122</f>
        <v>0</v>
      </c>
      <c r="C37" s="676">
        <f>+'Laba Rugi'!G122</f>
        <v>0</v>
      </c>
      <c r="D37" s="676">
        <v>39950000</v>
      </c>
      <c r="E37" s="676">
        <v>0</v>
      </c>
      <c r="F37" s="676">
        <v>39950000</v>
      </c>
      <c r="G37" s="315"/>
      <c r="H37" s="315"/>
    </row>
    <row r="38" spans="1:8" s="316" customFormat="1" hidden="1">
      <c r="A38" s="881"/>
      <c r="B38" s="676">
        <f>+'Laba Rugi'!B194</f>
        <v>0</v>
      </c>
      <c r="C38" s="676">
        <f>+'Laba Rugi'!G194</f>
        <v>0</v>
      </c>
      <c r="D38" s="676">
        <v>29225000</v>
      </c>
      <c r="E38" s="676">
        <v>21560000</v>
      </c>
      <c r="F38" s="676">
        <v>50785000</v>
      </c>
      <c r="G38" s="315"/>
      <c r="H38" s="315"/>
    </row>
    <row r="39" spans="1:8" s="316" customFormat="1">
      <c r="A39" s="637" t="s">
        <v>1162</v>
      </c>
      <c r="B39" s="676">
        <f t="shared" ref="B39:C39" si="6">+SUM(B28:B38)</f>
        <v>0</v>
      </c>
      <c r="C39" s="676">
        <f t="shared" si="6"/>
        <v>0</v>
      </c>
      <c r="D39" s="676">
        <f>'Laba Rugi Per Jenis'!F39</f>
        <v>2935470652</v>
      </c>
      <c r="E39" s="676">
        <f>'Laba Rugi Per Jenis'!G39</f>
        <v>703144331</v>
      </c>
      <c r="F39" s="676">
        <f t="shared" ref="F39:F96" si="7">D39+E39</f>
        <v>3638614983</v>
      </c>
      <c r="G39" s="315"/>
      <c r="H39" s="315"/>
    </row>
    <row r="40" spans="1:8" s="316" customFormat="1" hidden="1">
      <c r="A40" s="857" t="s">
        <v>1114</v>
      </c>
      <c r="B40" s="633">
        <f>+'Laba Rugi'!B124</f>
        <v>0</v>
      </c>
      <c r="C40" s="633">
        <f>+'Laba Rugi'!G124</f>
        <v>0</v>
      </c>
      <c r="D40" s="633">
        <v>15820000</v>
      </c>
      <c r="E40" s="633">
        <v>368705800</v>
      </c>
      <c r="F40" s="676">
        <f t="shared" si="7"/>
        <v>384525800</v>
      </c>
      <c r="G40" s="315"/>
      <c r="H40" s="315"/>
    </row>
    <row r="41" spans="1:8" s="316" customFormat="1" hidden="1">
      <c r="A41" s="858"/>
      <c r="B41" s="180">
        <f>+'Laba Rugi'!B125</f>
        <v>0</v>
      </c>
      <c r="C41" s="180">
        <f>+'Laba Rugi'!G125</f>
        <v>0</v>
      </c>
      <c r="D41" s="180">
        <v>2526342717</v>
      </c>
      <c r="E41" s="180">
        <v>397994727</v>
      </c>
      <c r="F41" s="676">
        <f t="shared" si="7"/>
        <v>2924337444</v>
      </c>
      <c r="G41" s="315"/>
      <c r="H41" s="315"/>
    </row>
    <row r="42" spans="1:8" s="316" customFormat="1" hidden="1">
      <c r="A42" s="858"/>
      <c r="B42" s="180">
        <f>+'Laba Rugi'!B126</f>
        <v>0</v>
      </c>
      <c r="C42" s="180">
        <f>+'Laba Rugi'!G126</f>
        <v>0</v>
      </c>
      <c r="D42" s="180">
        <v>258817190</v>
      </c>
      <c r="E42" s="180">
        <v>109216500</v>
      </c>
      <c r="F42" s="676">
        <f t="shared" si="7"/>
        <v>368033690</v>
      </c>
      <c r="G42" s="315"/>
      <c r="H42" s="315"/>
    </row>
    <row r="43" spans="1:8" s="316" customFormat="1" hidden="1">
      <c r="A43" s="858"/>
      <c r="B43" s="180">
        <f>+'Laba Rugi'!B127</f>
        <v>0</v>
      </c>
      <c r="C43" s="180">
        <f>+'Laba Rugi'!G127</f>
        <v>0</v>
      </c>
      <c r="D43" s="180">
        <v>244516773</v>
      </c>
      <c r="E43" s="180">
        <v>0</v>
      </c>
      <c r="F43" s="676">
        <f t="shared" si="7"/>
        <v>244516773</v>
      </c>
      <c r="G43" s="315"/>
      <c r="H43" s="315"/>
    </row>
    <row r="44" spans="1:8" s="316" customFormat="1" hidden="1">
      <c r="A44" s="858"/>
      <c r="B44" s="180">
        <f>+'Laba Rugi'!B128</f>
        <v>0</v>
      </c>
      <c r="C44" s="180">
        <f>+'Laba Rugi'!G128</f>
        <v>0</v>
      </c>
      <c r="D44" s="180">
        <v>5925000</v>
      </c>
      <c r="E44" s="180">
        <v>0</v>
      </c>
      <c r="F44" s="676">
        <f t="shared" si="7"/>
        <v>5925000</v>
      </c>
      <c r="G44" s="315"/>
      <c r="H44" s="315"/>
    </row>
    <row r="45" spans="1:8" s="316" customFormat="1" hidden="1">
      <c r="A45" s="858"/>
      <c r="B45" s="180">
        <f>+'Laba Rugi'!B129</f>
        <v>0</v>
      </c>
      <c r="C45" s="180">
        <f>+'Laba Rugi'!G129</f>
        <v>0</v>
      </c>
      <c r="D45" s="180">
        <v>0</v>
      </c>
      <c r="E45" s="180">
        <v>58514545</v>
      </c>
      <c r="F45" s="676">
        <f t="shared" si="7"/>
        <v>58514545</v>
      </c>
      <c r="G45" s="315"/>
      <c r="H45" s="315"/>
    </row>
    <row r="46" spans="1:8" s="316" customFormat="1" hidden="1">
      <c r="A46" s="859"/>
      <c r="B46" s="319">
        <f>+'Laba Rugi'!B130</f>
        <v>0</v>
      </c>
      <c r="C46" s="319">
        <f>+'Laba Rugi'!G130</f>
        <v>0</v>
      </c>
      <c r="D46" s="180">
        <v>17700000</v>
      </c>
      <c r="E46" s="319">
        <v>0</v>
      </c>
      <c r="F46" s="676">
        <f t="shared" si="7"/>
        <v>17700000</v>
      </c>
      <c r="G46" s="315"/>
      <c r="H46" s="315"/>
    </row>
    <row r="47" spans="1:8" s="316" customFormat="1" hidden="1">
      <c r="A47" s="860"/>
      <c r="B47" s="634">
        <v>0</v>
      </c>
      <c r="C47" s="634">
        <v>0</v>
      </c>
      <c r="D47" s="634">
        <v>8099050410</v>
      </c>
      <c r="E47" s="634">
        <v>1619810082</v>
      </c>
      <c r="F47" s="676">
        <f t="shared" si="7"/>
        <v>9718860492</v>
      </c>
      <c r="G47" s="145">
        <f>1619810082*6</f>
        <v>9718860492</v>
      </c>
      <c r="H47" s="315">
        <f>+F47-G47</f>
        <v>0</v>
      </c>
    </row>
    <row r="48" spans="1:8" s="146" customFormat="1">
      <c r="A48" s="636" t="s">
        <v>1163</v>
      </c>
      <c r="B48" s="647">
        <f>+SUM(B40:B47)</f>
        <v>0</v>
      </c>
      <c r="C48" s="647">
        <f t="shared" ref="C48" si="8">+SUM(C40:C47)</f>
        <v>0</v>
      </c>
      <c r="D48" s="678">
        <f>'Laba Rugi Per Jenis'!F48</f>
        <v>9077624344</v>
      </c>
      <c r="E48" s="678">
        <f>'Laba Rugi Per Jenis'!G48</f>
        <v>3522587161</v>
      </c>
      <c r="F48" s="676">
        <f t="shared" si="7"/>
        <v>12600211505</v>
      </c>
      <c r="G48" s="145"/>
      <c r="H48" s="145"/>
    </row>
    <row r="49" spans="1:8" s="146" customFormat="1" hidden="1">
      <c r="A49" s="872" t="s">
        <v>1119</v>
      </c>
      <c r="B49" s="648">
        <f>+'Laba Rugi'!B141</f>
        <v>0</v>
      </c>
      <c r="C49" s="649">
        <f>+'Laba Rugi'!G141</f>
        <v>0</v>
      </c>
      <c r="D49" s="678">
        <v>0</v>
      </c>
      <c r="E49" s="678">
        <v>0</v>
      </c>
      <c r="F49" s="676">
        <f t="shared" si="7"/>
        <v>0</v>
      </c>
      <c r="G49" s="145"/>
      <c r="H49" s="145"/>
    </row>
    <row r="50" spans="1:8" s="146" customFormat="1" hidden="1">
      <c r="A50" s="870"/>
      <c r="B50" s="650">
        <f>+'Laba Rugi'!B142</f>
        <v>0</v>
      </c>
      <c r="C50" s="651">
        <f>+'Laba Rugi'!G142</f>
        <v>0</v>
      </c>
      <c r="D50" s="678">
        <v>0</v>
      </c>
      <c r="E50" s="678">
        <v>0</v>
      </c>
      <c r="F50" s="676">
        <f t="shared" si="7"/>
        <v>0</v>
      </c>
      <c r="G50" s="145"/>
      <c r="H50" s="145"/>
    </row>
    <row r="51" spans="1:8" s="146" customFormat="1" hidden="1">
      <c r="A51" s="870"/>
      <c r="B51" s="650">
        <f>+'Laba Rugi'!B143</f>
        <v>0</v>
      </c>
      <c r="C51" s="651">
        <f>+'Laba Rugi'!G143</f>
        <v>0</v>
      </c>
      <c r="D51" s="678">
        <v>0</v>
      </c>
      <c r="E51" s="678">
        <v>0</v>
      </c>
      <c r="F51" s="676">
        <f t="shared" si="7"/>
        <v>0</v>
      </c>
      <c r="G51" s="145"/>
      <c r="H51" s="145"/>
    </row>
    <row r="52" spans="1:8" s="146" customFormat="1" hidden="1">
      <c r="A52" s="870"/>
      <c r="B52" s="650">
        <f>+'Laba Rugi'!B144</f>
        <v>0</v>
      </c>
      <c r="C52" s="651">
        <f>+'Laba Rugi'!G144</f>
        <v>0</v>
      </c>
      <c r="D52" s="678">
        <v>0</v>
      </c>
      <c r="E52" s="678">
        <v>0</v>
      </c>
      <c r="F52" s="676">
        <f t="shared" si="7"/>
        <v>0</v>
      </c>
      <c r="G52" s="145"/>
      <c r="H52" s="145"/>
    </row>
    <row r="53" spans="1:8" s="273" customFormat="1" hidden="1">
      <c r="A53" s="873"/>
      <c r="B53" s="652">
        <f>+'Laba Rugi'!B145</f>
        <v>0</v>
      </c>
      <c r="C53" s="651">
        <f>+'Laba Rugi'!G145</f>
        <v>0</v>
      </c>
      <c r="D53" s="678">
        <v>0</v>
      </c>
      <c r="E53" s="678">
        <v>0</v>
      </c>
      <c r="F53" s="676">
        <f t="shared" si="7"/>
        <v>0</v>
      </c>
      <c r="G53" s="272"/>
      <c r="H53" s="272"/>
    </row>
    <row r="54" spans="1:8" s="273" customFormat="1" hidden="1">
      <c r="A54" s="873"/>
      <c r="B54" s="652">
        <v>0</v>
      </c>
      <c r="C54" s="651">
        <v>0</v>
      </c>
      <c r="D54" s="678">
        <v>18029025415</v>
      </c>
      <c r="E54" s="678">
        <v>3589239874</v>
      </c>
      <c r="F54" s="676">
        <f t="shared" si="7"/>
        <v>21618265289</v>
      </c>
      <c r="G54" s="272"/>
      <c r="H54" s="615"/>
    </row>
    <row r="55" spans="1:8" s="273" customFormat="1" hidden="1">
      <c r="A55" s="873"/>
      <c r="B55" s="652">
        <f>+'Laba Rugi'!B151</f>
        <v>0</v>
      </c>
      <c r="C55" s="651">
        <v>0</v>
      </c>
      <c r="D55" s="678">
        <v>213748643</v>
      </c>
      <c r="E55" s="678">
        <v>26718580</v>
      </c>
      <c r="F55" s="676">
        <f t="shared" si="7"/>
        <v>240467223</v>
      </c>
      <c r="G55" s="272"/>
      <c r="H55" s="272"/>
    </row>
    <row r="56" spans="1:8" s="273" customFormat="1" hidden="1">
      <c r="A56" s="871"/>
      <c r="B56" s="652">
        <f>+'Laba Rugi'!B152</f>
        <v>0</v>
      </c>
      <c r="C56" s="653">
        <v>0</v>
      </c>
      <c r="D56" s="678">
        <v>393056454</v>
      </c>
      <c r="E56" s="678">
        <v>48220956</v>
      </c>
      <c r="F56" s="676">
        <f t="shared" si="7"/>
        <v>441277410</v>
      </c>
      <c r="G56" s="615"/>
      <c r="H56" s="272"/>
    </row>
    <row r="57" spans="1:8" s="146" customFormat="1">
      <c r="A57" s="636" t="s">
        <v>1164</v>
      </c>
      <c r="B57" s="647">
        <f t="shared" ref="B57:C57" si="9">+SUM(B49:B56)</f>
        <v>0</v>
      </c>
      <c r="C57" s="647">
        <f t="shared" si="9"/>
        <v>0</v>
      </c>
      <c r="D57" s="678">
        <f>'Laba Rugi Per Jenis'!F59</f>
        <v>14485817258</v>
      </c>
      <c r="E57" s="678">
        <f>'Laba Rugi Per Jenis'!G59</f>
        <v>3822095198</v>
      </c>
      <c r="F57" s="676">
        <f t="shared" si="7"/>
        <v>18307912456</v>
      </c>
      <c r="G57" s="145"/>
      <c r="H57" s="145"/>
    </row>
    <row r="58" spans="1:8" s="146" customFormat="1" hidden="1">
      <c r="A58" s="874" t="s">
        <v>1178</v>
      </c>
      <c r="B58" s="649">
        <f>+'Laba Rugi'!B154</f>
        <v>0</v>
      </c>
      <c r="C58" s="649">
        <f>+'Laba Rugi'!G154</f>
        <v>0</v>
      </c>
      <c r="D58" s="678">
        <v>1011877651</v>
      </c>
      <c r="E58" s="678">
        <v>88995952</v>
      </c>
      <c r="F58" s="676">
        <f t="shared" si="7"/>
        <v>1100873603</v>
      </c>
      <c r="G58" s="145"/>
      <c r="H58" s="145"/>
    </row>
    <row r="59" spans="1:8" s="146" customFormat="1" hidden="1">
      <c r="A59" s="874"/>
      <c r="B59" s="651">
        <f>+'Laba Rugi'!B155</f>
        <v>0</v>
      </c>
      <c r="C59" s="651">
        <f>+'Laba Rugi'!G155</f>
        <v>0</v>
      </c>
      <c r="D59" s="678">
        <v>3808979381</v>
      </c>
      <c r="E59" s="678">
        <v>255507007</v>
      </c>
      <c r="F59" s="676">
        <f t="shared" si="7"/>
        <v>4064486388</v>
      </c>
      <c r="G59" s="145"/>
      <c r="H59" s="145"/>
    </row>
    <row r="60" spans="1:8" s="146" customFormat="1" hidden="1">
      <c r="A60" s="874"/>
      <c r="B60" s="651">
        <f>+'Laba Rugi'!B156</f>
        <v>0</v>
      </c>
      <c r="C60" s="651">
        <f>+'Laba Rugi'!G156</f>
        <v>0</v>
      </c>
      <c r="D60" s="678">
        <v>224916439</v>
      </c>
      <c r="E60" s="678">
        <v>71114096</v>
      </c>
      <c r="F60" s="676">
        <f t="shared" si="7"/>
        <v>296030535</v>
      </c>
      <c r="G60" s="145"/>
      <c r="H60" s="145"/>
    </row>
    <row r="61" spans="1:8" s="146" customFormat="1" hidden="1">
      <c r="A61" s="874"/>
      <c r="B61" s="651">
        <f>+'Laba Rugi'!B157</f>
        <v>0</v>
      </c>
      <c r="C61" s="651">
        <f>+'Laba Rugi'!G157</f>
        <v>0</v>
      </c>
      <c r="D61" s="678">
        <v>279120467</v>
      </c>
      <c r="E61" s="678">
        <v>33719064</v>
      </c>
      <c r="F61" s="676">
        <f t="shared" si="7"/>
        <v>312839531</v>
      </c>
      <c r="G61" s="145"/>
      <c r="H61" s="145"/>
    </row>
    <row r="62" spans="1:8" s="146" customFormat="1" hidden="1">
      <c r="A62" s="874"/>
      <c r="B62" s="651">
        <f>+'Laba Rugi'!B158</f>
        <v>0</v>
      </c>
      <c r="C62" s="651">
        <f>+'Laba Rugi'!G158</f>
        <v>0</v>
      </c>
      <c r="D62" s="678">
        <v>94469552</v>
      </c>
      <c r="E62" s="678">
        <v>8239819</v>
      </c>
      <c r="F62" s="676">
        <f t="shared" si="7"/>
        <v>102709371</v>
      </c>
      <c r="G62" s="145"/>
      <c r="H62" s="145"/>
    </row>
    <row r="63" spans="1:8" s="146" customFormat="1" hidden="1">
      <c r="A63" s="874"/>
      <c r="B63" s="651">
        <f>+'Laba Rugi'!B159</f>
        <v>0</v>
      </c>
      <c r="C63" s="651">
        <f>+'Laba Rugi'!G159</f>
        <v>0</v>
      </c>
      <c r="D63" s="678">
        <v>29127529</v>
      </c>
      <c r="E63" s="678">
        <v>2697798</v>
      </c>
      <c r="F63" s="676">
        <f t="shared" si="7"/>
        <v>31825327</v>
      </c>
      <c r="G63" s="145"/>
      <c r="H63" s="145"/>
    </row>
    <row r="64" spans="1:8" s="146" customFormat="1" hidden="1">
      <c r="A64" s="875"/>
      <c r="B64" s="653">
        <f>+'Laba Rugi'!B160</f>
        <v>0</v>
      </c>
      <c r="C64" s="653">
        <f>+'Laba Rugi'!G160</f>
        <v>0</v>
      </c>
      <c r="D64" s="678">
        <v>241075026</v>
      </c>
      <c r="E64" s="678">
        <v>35780390</v>
      </c>
      <c r="F64" s="676">
        <f t="shared" si="7"/>
        <v>276855416</v>
      </c>
      <c r="G64" s="145"/>
      <c r="H64" s="145"/>
    </row>
    <row r="65" spans="1:10" s="145" customFormat="1">
      <c r="A65" s="636" t="s">
        <v>1165</v>
      </c>
      <c r="B65" s="653">
        <f t="shared" ref="B65:C65" si="10">+SUM(B58:B64)</f>
        <v>0</v>
      </c>
      <c r="C65" s="653">
        <f t="shared" si="10"/>
        <v>0</v>
      </c>
      <c r="D65" s="678">
        <f>'Laba Rugi Per Jenis'!F67</f>
        <v>2604377163</v>
      </c>
      <c r="E65" s="678">
        <f>'Laba Rugi Per Jenis'!G67</f>
        <v>648341701</v>
      </c>
      <c r="F65" s="676">
        <f t="shared" si="7"/>
        <v>3252718864</v>
      </c>
      <c r="I65" s="146"/>
      <c r="J65" s="146"/>
    </row>
    <row r="66" spans="1:10" s="145" customFormat="1" hidden="1">
      <c r="A66" s="870" t="s">
        <v>1179</v>
      </c>
      <c r="B66" s="654">
        <f>+'Laba Rugi'!B134</f>
        <v>0</v>
      </c>
      <c r="C66" s="654">
        <f>+'Laba Rugi'!G134</f>
        <v>0</v>
      </c>
      <c r="D66" s="654">
        <v>0</v>
      </c>
      <c r="E66" s="654">
        <v>0</v>
      </c>
      <c r="F66" s="676">
        <f t="shared" si="7"/>
        <v>0</v>
      </c>
      <c r="I66" s="146"/>
      <c r="J66" s="146"/>
    </row>
    <row r="67" spans="1:10" s="145" customFormat="1" hidden="1">
      <c r="A67" s="870"/>
      <c r="B67" s="654">
        <f>+'Laba Rugi'!B135</f>
        <v>0</v>
      </c>
      <c r="C67" s="654">
        <f>+'Laba Rugi'!G135</f>
        <v>0</v>
      </c>
      <c r="D67" s="654">
        <v>0</v>
      </c>
      <c r="E67" s="654">
        <v>33000000</v>
      </c>
      <c r="F67" s="676">
        <f t="shared" si="7"/>
        <v>33000000</v>
      </c>
      <c r="I67" s="146"/>
      <c r="J67" s="146"/>
    </row>
    <row r="68" spans="1:10" s="145" customFormat="1" hidden="1">
      <c r="A68" s="870"/>
      <c r="B68" s="654">
        <f>+'Laba Rugi'!B136</f>
        <v>0</v>
      </c>
      <c r="C68" s="654">
        <f>+'Laba Rugi'!G136</f>
        <v>0</v>
      </c>
      <c r="D68" s="654">
        <v>4885572294</v>
      </c>
      <c r="E68" s="654">
        <v>741108906</v>
      </c>
      <c r="F68" s="676">
        <f t="shared" si="7"/>
        <v>5626681200</v>
      </c>
      <c r="I68" s="146"/>
      <c r="J68" s="146"/>
    </row>
    <row r="69" spans="1:10" s="145" customFormat="1" hidden="1">
      <c r="A69" s="871"/>
      <c r="B69" s="653">
        <f>+'Laba Rugi'!B137</f>
        <v>0</v>
      </c>
      <c r="C69" s="653">
        <f>+'Laba Rugi'!G137</f>
        <v>0</v>
      </c>
      <c r="D69" s="653">
        <v>0</v>
      </c>
      <c r="E69" s="653">
        <v>0</v>
      </c>
      <c r="F69" s="676">
        <f t="shared" si="7"/>
        <v>0</v>
      </c>
      <c r="I69" s="146"/>
      <c r="J69" s="146"/>
    </row>
    <row r="70" spans="1:10" s="145" customFormat="1">
      <c r="A70" s="636" t="s">
        <v>1166</v>
      </c>
      <c r="B70" s="647">
        <f t="shared" ref="B70:C70" si="11">+SUM(B66:B69)</f>
        <v>0</v>
      </c>
      <c r="C70" s="647">
        <f t="shared" si="11"/>
        <v>0</v>
      </c>
      <c r="D70" s="647">
        <f>'Laba Rugi Per Jenis'!F72</f>
        <v>3428135551</v>
      </c>
      <c r="E70" s="647">
        <f>'Laba Rugi Per Jenis'!G72</f>
        <v>572636726</v>
      </c>
      <c r="F70" s="676">
        <f t="shared" si="7"/>
        <v>4000772277</v>
      </c>
      <c r="I70" s="146"/>
      <c r="J70" s="146"/>
    </row>
    <row r="71" spans="1:10" s="145" customFormat="1" hidden="1">
      <c r="A71" s="635" t="s">
        <v>1167</v>
      </c>
      <c r="B71" s="647">
        <f>+'Laba Rugi'!B162</f>
        <v>0</v>
      </c>
      <c r="C71" s="647">
        <f>+'Laba Rugi'!G162</f>
        <v>0</v>
      </c>
      <c r="D71" s="647">
        <v>536363636</v>
      </c>
      <c r="E71" s="647">
        <v>100000000</v>
      </c>
      <c r="F71" s="676">
        <f t="shared" si="7"/>
        <v>636363636</v>
      </c>
      <c r="I71" s="146"/>
      <c r="J71" s="146"/>
    </row>
    <row r="72" spans="1:10" s="145" customFormat="1">
      <c r="A72" s="636" t="s">
        <v>1480</v>
      </c>
      <c r="B72" s="647">
        <f t="shared" ref="B72:C72" si="12">+SUM(B71)</f>
        <v>0</v>
      </c>
      <c r="C72" s="647">
        <f t="shared" si="12"/>
        <v>0</v>
      </c>
      <c r="D72" s="647">
        <f>'Laba Rugi Per Jenis'!F74</f>
        <v>400000000</v>
      </c>
      <c r="E72" s="647">
        <f>'Laba Rugi Per Jenis'!G74</f>
        <v>100000000</v>
      </c>
      <c r="F72" s="676">
        <f t="shared" si="7"/>
        <v>500000000</v>
      </c>
      <c r="I72" s="146"/>
      <c r="J72" s="146"/>
    </row>
    <row r="73" spans="1:10" s="145" customFormat="1" hidden="1">
      <c r="A73" s="872" t="s">
        <v>1372</v>
      </c>
      <c r="B73" s="655">
        <f>+'Laba Rugi'!B189</f>
        <v>0</v>
      </c>
      <c r="C73" s="655">
        <f>+'Laba Rugi'!G189</f>
        <v>0</v>
      </c>
      <c r="D73" s="655">
        <v>20510500</v>
      </c>
      <c r="E73" s="655">
        <v>715600</v>
      </c>
      <c r="F73" s="676">
        <f t="shared" si="7"/>
        <v>21226100</v>
      </c>
      <c r="I73" s="146"/>
      <c r="J73" s="146"/>
    </row>
    <row r="74" spans="1:10" s="145" customFormat="1" hidden="1">
      <c r="A74" s="870"/>
      <c r="B74" s="654">
        <f>+'Laba Rugi'!B190</f>
        <v>0</v>
      </c>
      <c r="C74" s="654">
        <f>+'Laba Rugi'!G190</f>
        <v>0</v>
      </c>
      <c r="D74" s="654">
        <v>35144376</v>
      </c>
      <c r="E74" s="654">
        <v>4621000</v>
      </c>
      <c r="F74" s="676">
        <f t="shared" si="7"/>
        <v>39765376</v>
      </c>
      <c r="I74" s="146"/>
      <c r="J74" s="146"/>
    </row>
    <row r="75" spans="1:10" s="145" customFormat="1" hidden="1">
      <c r="A75" s="870"/>
      <c r="B75" s="654">
        <f>+'Laba Rugi'!B191</f>
        <v>0</v>
      </c>
      <c r="C75" s="654">
        <f>+'Laba Rugi'!G191</f>
        <v>0</v>
      </c>
      <c r="D75" s="654">
        <v>1673050</v>
      </c>
      <c r="E75" s="654">
        <v>491000</v>
      </c>
      <c r="F75" s="676">
        <f t="shared" si="7"/>
        <v>2164050</v>
      </c>
      <c r="I75" s="146"/>
      <c r="J75" s="146"/>
    </row>
    <row r="76" spans="1:10" s="145" customFormat="1" hidden="1">
      <c r="A76" s="870"/>
      <c r="B76" s="654">
        <f>+'Laba Rugi'!B192</f>
        <v>0</v>
      </c>
      <c r="C76" s="654">
        <f>+'Laba Rugi'!G192</f>
        <v>0</v>
      </c>
      <c r="D76" s="654">
        <v>0</v>
      </c>
      <c r="E76" s="654">
        <v>0</v>
      </c>
      <c r="F76" s="676">
        <f t="shared" si="7"/>
        <v>0</v>
      </c>
      <c r="I76" s="146"/>
      <c r="J76" s="146"/>
    </row>
    <row r="77" spans="1:10" s="145" customFormat="1" hidden="1">
      <c r="A77" s="870"/>
      <c r="B77" s="654">
        <f>+'Laba Rugi'!B193</f>
        <v>0</v>
      </c>
      <c r="C77" s="654">
        <f>+'Laba Rugi'!G193</f>
        <v>0</v>
      </c>
      <c r="D77" s="654">
        <v>0</v>
      </c>
      <c r="E77" s="654">
        <v>0</v>
      </c>
      <c r="F77" s="676">
        <f t="shared" si="7"/>
        <v>0</v>
      </c>
      <c r="I77" s="146"/>
      <c r="J77" s="146"/>
    </row>
    <row r="78" spans="1:10" s="145" customFormat="1" hidden="1">
      <c r="A78" s="870"/>
      <c r="B78" s="654">
        <f>+'Laba Rugi'!B195</f>
        <v>0</v>
      </c>
      <c r="C78" s="654">
        <f>+'Laba Rugi'!G195</f>
        <v>0</v>
      </c>
      <c r="D78" s="654">
        <v>0</v>
      </c>
      <c r="E78" s="654">
        <v>0</v>
      </c>
      <c r="F78" s="676">
        <f t="shared" si="7"/>
        <v>0</v>
      </c>
      <c r="I78" s="146"/>
      <c r="J78" s="146"/>
    </row>
    <row r="79" spans="1:10" s="145" customFormat="1" hidden="1">
      <c r="A79" s="870"/>
      <c r="B79" s="654">
        <f>+'Laba Rugi'!B199</f>
        <v>0</v>
      </c>
      <c r="C79" s="654">
        <f>+'Laba Rugi'!G199</f>
        <v>0</v>
      </c>
      <c r="D79" s="654">
        <v>172213500</v>
      </c>
      <c r="E79" s="654">
        <v>62240640</v>
      </c>
      <c r="F79" s="676">
        <f t="shared" si="7"/>
        <v>234454140</v>
      </c>
      <c r="I79" s="146"/>
      <c r="J79" s="146"/>
    </row>
    <row r="80" spans="1:10" s="145" customFormat="1" hidden="1">
      <c r="A80" s="870"/>
      <c r="B80" s="654">
        <f>+'Laba Rugi'!B200</f>
        <v>0</v>
      </c>
      <c r="C80" s="654">
        <f>+'Laba Rugi'!G200</f>
        <v>0</v>
      </c>
      <c r="D80" s="654">
        <v>101307922</v>
      </c>
      <c r="E80" s="654">
        <v>13406944</v>
      </c>
      <c r="F80" s="676">
        <f t="shared" si="7"/>
        <v>114714866</v>
      </c>
      <c r="I80" s="146"/>
      <c r="J80" s="146"/>
    </row>
    <row r="81" spans="1:8" s="146" customFormat="1">
      <c r="A81" s="636" t="s">
        <v>1481</v>
      </c>
      <c r="B81" s="647">
        <f t="shared" ref="B81:C81" si="13">+SUM(B73:B80)</f>
        <v>0</v>
      </c>
      <c r="C81" s="647">
        <f t="shared" si="13"/>
        <v>0</v>
      </c>
      <c r="D81" s="647">
        <f>'Laba Rugi Per Jenis'!F83</f>
        <v>160924952</v>
      </c>
      <c r="E81" s="647">
        <f>'Laba Rugi Per Jenis'!G83</f>
        <v>71812631</v>
      </c>
      <c r="F81" s="676">
        <f t="shared" si="7"/>
        <v>232737583</v>
      </c>
      <c r="G81" s="145"/>
      <c r="H81" s="145"/>
    </row>
    <row r="82" spans="1:8" s="316" customFormat="1" hidden="1">
      <c r="A82" s="857" t="s">
        <v>1132</v>
      </c>
      <c r="B82" s="633">
        <f>+'Laba Rugi'!B175</f>
        <v>0</v>
      </c>
      <c r="C82" s="633">
        <f>+'Laba Rugi'!G175</f>
        <v>0</v>
      </c>
      <c r="D82" s="633">
        <v>535252075</v>
      </c>
      <c r="E82" s="633">
        <v>133544575</v>
      </c>
      <c r="F82" s="676">
        <f t="shared" si="7"/>
        <v>668796650</v>
      </c>
      <c r="G82" s="315"/>
      <c r="H82" s="315"/>
    </row>
    <row r="83" spans="1:8" s="316" customFormat="1" hidden="1">
      <c r="A83" s="858"/>
      <c r="B83" s="180">
        <f>+'Laba Rugi'!B208</f>
        <v>0</v>
      </c>
      <c r="C83" s="180">
        <f>+'Laba Rugi'!G208</f>
        <v>0</v>
      </c>
      <c r="D83" s="180">
        <v>30310000</v>
      </c>
      <c r="E83" s="180">
        <v>5000000</v>
      </c>
      <c r="F83" s="676">
        <f t="shared" si="7"/>
        <v>35310000</v>
      </c>
      <c r="G83" s="315"/>
      <c r="H83" s="315"/>
    </row>
    <row r="84" spans="1:8" s="316" customFormat="1" hidden="1">
      <c r="A84" s="858"/>
      <c r="B84" s="180">
        <f>+'Laba Rugi'!B164</f>
        <v>0</v>
      </c>
      <c r="C84" s="180">
        <f>+'Laba Rugi'!G164</f>
        <v>0</v>
      </c>
      <c r="D84" s="180">
        <v>0</v>
      </c>
      <c r="E84" s="180">
        <v>0</v>
      </c>
      <c r="F84" s="676">
        <f t="shared" si="7"/>
        <v>0</v>
      </c>
      <c r="G84" s="315"/>
      <c r="H84" s="315"/>
    </row>
    <row r="85" spans="1:8" s="316" customFormat="1" hidden="1">
      <c r="A85" s="858"/>
      <c r="B85" s="180">
        <f>+'Laba Rugi'!B255</f>
        <v>0</v>
      </c>
      <c r="C85" s="180">
        <f>+'Laba Rugi'!G255</f>
        <v>0</v>
      </c>
      <c r="D85" s="180">
        <v>0</v>
      </c>
      <c r="E85" s="180">
        <v>95000000</v>
      </c>
      <c r="F85" s="676">
        <f t="shared" si="7"/>
        <v>95000000</v>
      </c>
      <c r="G85" s="315"/>
      <c r="H85" s="315"/>
    </row>
    <row r="86" spans="1:8" s="316" customFormat="1" hidden="1">
      <c r="A86" s="858"/>
      <c r="B86" s="180">
        <f>+'Laba Rugi'!B256</f>
        <v>0</v>
      </c>
      <c r="C86" s="180">
        <f>+'Laba Rugi'!G256</f>
        <v>0</v>
      </c>
      <c r="D86" s="180">
        <v>664200000</v>
      </c>
      <c r="E86" s="180">
        <v>326300000</v>
      </c>
      <c r="F86" s="676">
        <f t="shared" si="7"/>
        <v>990500000</v>
      </c>
      <c r="G86" s="315"/>
      <c r="H86" s="315"/>
    </row>
    <row r="87" spans="1:8" s="316" customFormat="1" hidden="1">
      <c r="A87" s="858"/>
      <c r="B87" s="180">
        <f>+'Laba Rugi'!B257</f>
        <v>0</v>
      </c>
      <c r="C87" s="180">
        <f>+'Laba Rugi'!G257</f>
        <v>0</v>
      </c>
      <c r="D87" s="180">
        <v>0</v>
      </c>
      <c r="E87" s="180">
        <v>0</v>
      </c>
      <c r="F87" s="676">
        <f t="shared" si="7"/>
        <v>0</v>
      </c>
      <c r="G87" s="315"/>
      <c r="H87" s="315"/>
    </row>
    <row r="88" spans="1:8" s="316" customFormat="1" hidden="1">
      <c r="A88" s="859"/>
      <c r="B88" s="180">
        <f>+'Laba Rugi'!B168</f>
        <v>0</v>
      </c>
      <c r="C88" s="180">
        <f>+'Laba Rugi'!G168</f>
        <v>0</v>
      </c>
      <c r="D88" s="180">
        <v>0</v>
      </c>
      <c r="E88" s="180">
        <v>0</v>
      </c>
      <c r="F88" s="676">
        <f t="shared" si="7"/>
        <v>0</v>
      </c>
      <c r="G88" s="315"/>
      <c r="H88" s="315"/>
    </row>
    <row r="89" spans="1:8" s="316" customFormat="1" hidden="1">
      <c r="A89" s="858"/>
      <c r="B89" s="180">
        <f>+'Laba Rugi'!B169</f>
        <v>0</v>
      </c>
      <c r="C89" s="180">
        <f>+'Laba Rugi'!G169</f>
        <v>0</v>
      </c>
      <c r="D89" s="180">
        <v>0</v>
      </c>
      <c r="E89" s="180">
        <v>0</v>
      </c>
      <c r="F89" s="676">
        <f t="shared" si="7"/>
        <v>0</v>
      </c>
      <c r="G89" s="315"/>
      <c r="H89" s="315"/>
    </row>
    <row r="90" spans="1:8" s="316" customFormat="1" hidden="1">
      <c r="A90" s="858"/>
      <c r="B90" s="180">
        <f>+'Laba Rugi'!B166</f>
        <v>0</v>
      </c>
      <c r="C90" s="180">
        <f>+'Laba Rugi'!G166</f>
        <v>0</v>
      </c>
      <c r="D90" s="180">
        <v>252202000</v>
      </c>
      <c r="E90" s="180">
        <v>35345000</v>
      </c>
      <c r="F90" s="676">
        <f t="shared" si="7"/>
        <v>287547000</v>
      </c>
      <c r="G90" s="315"/>
      <c r="H90" s="315"/>
    </row>
    <row r="91" spans="1:8" s="316" customFormat="1" hidden="1">
      <c r="A91" s="858"/>
      <c r="B91" s="180">
        <f>+'Laba Rugi'!B185</f>
        <v>0</v>
      </c>
      <c r="C91" s="180">
        <f>+'Laba Rugi'!G185</f>
        <v>0</v>
      </c>
      <c r="D91" s="180">
        <v>5000000</v>
      </c>
      <c r="E91" s="180">
        <v>0</v>
      </c>
      <c r="F91" s="676">
        <f t="shared" si="7"/>
        <v>5000000</v>
      </c>
      <c r="G91" s="315"/>
      <c r="H91" s="315"/>
    </row>
    <row r="92" spans="1:8" s="316" customFormat="1" hidden="1">
      <c r="A92" s="858"/>
      <c r="B92" s="180">
        <f>+'Laba Rugi'!B173</f>
        <v>0</v>
      </c>
      <c r="C92" s="180">
        <f>+'Laba Rugi'!G173</f>
        <v>0</v>
      </c>
      <c r="D92" s="180">
        <v>195833713</v>
      </c>
      <c r="E92" s="180">
        <v>34387191</v>
      </c>
      <c r="F92" s="676">
        <f t="shared" si="7"/>
        <v>230220904</v>
      </c>
      <c r="G92" s="315"/>
      <c r="H92" s="315"/>
    </row>
    <row r="93" spans="1:8" s="316" customFormat="1" hidden="1">
      <c r="A93" s="858"/>
      <c r="B93" s="180">
        <f>+'Laba Rugi'!B112</f>
        <v>0</v>
      </c>
      <c r="C93" s="180">
        <f>+'Laba Rugi'!G112</f>
        <v>0</v>
      </c>
      <c r="D93" s="180">
        <v>105075000</v>
      </c>
      <c r="E93" s="180">
        <v>310362469</v>
      </c>
      <c r="F93" s="676">
        <f t="shared" si="7"/>
        <v>415437469</v>
      </c>
      <c r="G93" s="315"/>
      <c r="H93" s="315"/>
    </row>
    <row r="94" spans="1:8" s="316" customFormat="1" hidden="1">
      <c r="A94" s="858"/>
      <c r="B94" s="180">
        <f>+'Laba Rugi'!B201</f>
        <v>0</v>
      </c>
      <c r="C94" s="180">
        <f>+'Laba Rugi'!G201</f>
        <v>0</v>
      </c>
      <c r="D94" s="180">
        <v>5169000</v>
      </c>
      <c r="E94" s="180">
        <v>2253000</v>
      </c>
      <c r="F94" s="676">
        <f t="shared" si="7"/>
        <v>7422000</v>
      </c>
      <c r="G94" s="315"/>
      <c r="H94" s="315"/>
    </row>
    <row r="95" spans="1:8" s="316" customFormat="1" hidden="1">
      <c r="A95" s="860"/>
      <c r="B95" s="634">
        <f>+'Laba Rugi'!B202</f>
        <v>0</v>
      </c>
      <c r="C95" s="634">
        <f>+'Laba Rugi'!G202</f>
        <v>0</v>
      </c>
      <c r="D95" s="634">
        <v>628481306</v>
      </c>
      <c r="E95" s="634">
        <v>121017137</v>
      </c>
      <c r="F95" s="676">
        <f t="shared" si="7"/>
        <v>749498443</v>
      </c>
      <c r="G95" s="315"/>
      <c r="H95" s="315"/>
    </row>
    <row r="96" spans="1:8" s="146" customFormat="1">
      <c r="A96" s="636" t="s">
        <v>1168</v>
      </c>
      <c r="B96" s="647">
        <f t="shared" ref="B96:C96" si="14">+SUM(B82:B95)</f>
        <v>0</v>
      </c>
      <c r="C96" s="647">
        <f t="shared" si="14"/>
        <v>0</v>
      </c>
      <c r="D96" s="647">
        <f>'Laba Rugi Per Jenis'!F98</f>
        <v>1274796751</v>
      </c>
      <c r="E96" s="647">
        <f>'Laba Rugi Per Jenis'!G98</f>
        <v>428848097</v>
      </c>
      <c r="F96" s="676">
        <f t="shared" si="7"/>
        <v>1703644848</v>
      </c>
      <c r="G96" s="145"/>
      <c r="H96" s="145"/>
    </row>
    <row r="97" spans="1:8">
      <c r="A97" s="681" t="s">
        <v>1153</v>
      </c>
      <c r="B97" s="686">
        <f t="shared" ref="B97:C97" si="15">+SUM(B15:B96)/2</f>
        <v>0</v>
      </c>
      <c r="C97" s="686">
        <f t="shared" si="15"/>
        <v>0</v>
      </c>
      <c r="D97" s="686">
        <f>D27+D39+D48+D57+D65+D70+D72+D81+D96</f>
        <v>39869718019</v>
      </c>
      <c r="E97" s="686">
        <f>E27+E39+E48+E57+E65+E70+E72+E81+E96</f>
        <v>11025676952</v>
      </c>
      <c r="F97" s="686">
        <f>F27+F39+F48+F57+F65+F70+F72+F81+F96</f>
        <v>50895394971</v>
      </c>
    </row>
    <row r="98" spans="1:8">
      <c r="A98" s="628" t="s">
        <v>1341</v>
      </c>
      <c r="B98" s="687">
        <f>B13-B97</f>
        <v>0</v>
      </c>
      <c r="C98" s="687">
        <f t="shared" ref="C98:F98" si="16">C13-C97</f>
        <v>0</v>
      </c>
      <c r="D98" s="687">
        <f t="shared" si="16"/>
        <v>24013007971</v>
      </c>
      <c r="E98" s="687">
        <f t="shared" si="16"/>
        <v>2110036690</v>
      </c>
      <c r="F98" s="687">
        <f t="shared" si="16"/>
        <v>26123044661</v>
      </c>
    </row>
    <row r="99" spans="1:8">
      <c r="A99" s="685" t="s">
        <v>1157</v>
      </c>
      <c r="B99" s="497"/>
      <c r="C99" s="497"/>
      <c r="D99" s="497"/>
      <c r="E99" s="366"/>
      <c r="F99" s="498"/>
    </row>
    <row r="100" spans="1:8" hidden="1">
      <c r="A100" s="863" t="s">
        <v>1144</v>
      </c>
      <c r="B100" s="121">
        <f>+'Laba Rugi'!B318</f>
        <v>0</v>
      </c>
      <c r="C100" s="121">
        <f>+'Laba Rugi'!G318</f>
        <v>0</v>
      </c>
      <c r="D100" s="121">
        <v>697354443</v>
      </c>
      <c r="E100" s="121">
        <v>0</v>
      </c>
      <c r="F100" s="115">
        <v>697354443</v>
      </c>
    </row>
    <row r="101" spans="1:8" hidden="1">
      <c r="A101" s="864"/>
      <c r="B101" s="119">
        <f>+'Laba Rugi'!B288</f>
        <v>0</v>
      </c>
      <c r="C101" s="119">
        <f>+'Laba Rugi'!G288</f>
        <v>0</v>
      </c>
      <c r="D101" s="119">
        <v>69477279</v>
      </c>
      <c r="E101" s="119">
        <v>920548</v>
      </c>
      <c r="F101" s="116">
        <v>70397827</v>
      </c>
    </row>
    <row r="102" spans="1:8" hidden="1">
      <c r="A102" s="864"/>
      <c r="B102" s="119">
        <f>+'Laba Rugi'!B282</f>
        <v>0</v>
      </c>
      <c r="C102" s="119">
        <f>+'Laba Rugi'!G282</f>
        <v>0</v>
      </c>
      <c r="D102" s="119">
        <v>148523185</v>
      </c>
      <c r="E102" s="119">
        <v>19565679</v>
      </c>
      <c r="F102" s="116">
        <v>168088864</v>
      </c>
    </row>
    <row r="103" spans="1:8" hidden="1">
      <c r="A103" s="865"/>
      <c r="B103" s="372">
        <v>0</v>
      </c>
      <c r="C103" s="372">
        <v>0</v>
      </c>
      <c r="D103" s="372">
        <v>0</v>
      </c>
      <c r="E103" s="372">
        <v>1415626375</v>
      </c>
      <c r="F103" s="116">
        <v>1415626375</v>
      </c>
    </row>
    <row r="104" spans="1:8" hidden="1">
      <c r="A104" s="866"/>
      <c r="B104" s="120">
        <f>+'Laba Rugi'!B320</f>
        <v>0</v>
      </c>
      <c r="C104" s="120">
        <f>+'Laba Rugi'!G320</f>
        <v>0</v>
      </c>
      <c r="D104" s="120">
        <v>178776</v>
      </c>
      <c r="E104" s="120">
        <v>66</v>
      </c>
      <c r="F104" s="117">
        <v>178842</v>
      </c>
    </row>
    <row r="105" spans="1:8" s="146" customFormat="1">
      <c r="A105" s="656" t="s">
        <v>1144</v>
      </c>
      <c r="B105" s="616">
        <f>+SUM(B100:B104)</f>
        <v>0</v>
      </c>
      <c r="C105" s="616">
        <f>+SUM(C100:C104)</f>
        <v>0</v>
      </c>
      <c r="D105" s="616">
        <f>'Laba Rugi Per Jenis'!F105</f>
        <v>450394785</v>
      </c>
      <c r="E105" s="657">
        <f>'Laba Rugi Per Jenis'!G105</f>
        <v>120471982</v>
      </c>
      <c r="F105" s="616">
        <f>D105+E105</f>
        <v>570866767</v>
      </c>
      <c r="G105" s="145"/>
      <c r="H105" s="145"/>
    </row>
    <row r="106" spans="1:8" s="146" customFormat="1" hidden="1">
      <c r="A106" s="658" t="s">
        <v>1159</v>
      </c>
      <c r="B106" s="616"/>
      <c r="C106" s="616"/>
      <c r="D106" s="616"/>
      <c r="E106" s="616"/>
      <c r="F106" s="617"/>
      <c r="G106" s="145"/>
      <c r="H106" s="145"/>
    </row>
    <row r="107" spans="1:8" s="146" customFormat="1" hidden="1">
      <c r="A107" s="867" t="s">
        <v>1169</v>
      </c>
      <c r="B107" s="400">
        <f>+'Laba Rugi'!B325</f>
        <v>0</v>
      </c>
      <c r="C107" s="400">
        <f>+'Laba Rugi'!G325</f>
        <v>0</v>
      </c>
      <c r="D107" s="400">
        <v>29704545</v>
      </c>
      <c r="E107" s="400">
        <v>3913164</v>
      </c>
      <c r="F107" s="400">
        <v>33617709</v>
      </c>
      <c r="G107" s="145"/>
      <c r="H107" s="145"/>
    </row>
    <row r="108" spans="1:8" s="146" customFormat="1" hidden="1">
      <c r="A108" s="868"/>
      <c r="B108" s="400">
        <f>+'Laba Rugi'!B343</f>
        <v>0</v>
      </c>
      <c r="C108" s="400">
        <f>+'Laba Rugi'!G343</f>
        <v>0</v>
      </c>
      <c r="D108" s="400">
        <v>25498167</v>
      </c>
      <c r="E108" s="400">
        <v>27287600</v>
      </c>
      <c r="F108" s="400">
        <v>52785767</v>
      </c>
      <c r="G108" s="145"/>
      <c r="H108" s="145"/>
    </row>
    <row r="109" spans="1:8" s="146" customFormat="1" hidden="1">
      <c r="A109" s="868"/>
      <c r="B109" s="400">
        <f>+'Laba Rugi'!B349</f>
        <v>0</v>
      </c>
      <c r="C109" s="400">
        <f>+'Laba Rugi'!G349</f>
        <v>0</v>
      </c>
      <c r="D109" s="400">
        <v>1811111337</v>
      </c>
      <c r="E109" s="400">
        <v>575000000</v>
      </c>
      <c r="F109" s="400">
        <v>2386111337</v>
      </c>
      <c r="G109" s="145"/>
      <c r="H109" s="145"/>
    </row>
    <row r="110" spans="1:8" s="146" customFormat="1" hidden="1">
      <c r="A110" s="868"/>
      <c r="B110" s="400">
        <f>+'Laba Rugi'!B323</f>
        <v>0</v>
      </c>
      <c r="C110" s="400">
        <f>+'Laba Rugi'!G323</f>
        <v>0</v>
      </c>
      <c r="D110" s="400">
        <v>5754791</v>
      </c>
      <c r="E110" s="400">
        <v>331970</v>
      </c>
      <c r="F110" s="400">
        <v>6086761</v>
      </c>
      <c r="G110" s="145"/>
      <c r="H110" s="145"/>
    </row>
    <row r="111" spans="1:8" s="146" customFormat="1" hidden="1">
      <c r="A111" s="868"/>
      <c r="B111" s="400">
        <f>+'Laba Rugi'!B347</f>
        <v>0</v>
      </c>
      <c r="C111" s="400">
        <f>+'Laba Rugi'!G347</f>
        <v>0</v>
      </c>
      <c r="D111" s="400">
        <v>1128260418</v>
      </c>
      <c r="E111" s="400">
        <v>15908625</v>
      </c>
      <c r="F111" s="400">
        <v>1144169043</v>
      </c>
      <c r="G111" s="145"/>
      <c r="H111" s="145">
        <f>+F115-F47</f>
        <v>0</v>
      </c>
    </row>
    <row r="112" spans="1:8" s="146" customFormat="1" hidden="1">
      <c r="A112" s="868"/>
      <c r="B112" s="400">
        <f>+'Laba Rugi'!B351</f>
        <v>0</v>
      </c>
      <c r="C112" s="400">
        <f>+'Laba Rugi'!G351</f>
        <v>0</v>
      </c>
      <c r="D112" s="400">
        <v>76191490850</v>
      </c>
      <c r="E112" s="400">
        <v>9280512976</v>
      </c>
      <c r="F112" s="400">
        <v>85472003826</v>
      </c>
      <c r="G112" s="145"/>
      <c r="H112" s="145"/>
    </row>
    <row r="113" spans="1:8" s="146" customFormat="1" hidden="1">
      <c r="A113" s="868"/>
      <c r="B113" s="400">
        <v>0</v>
      </c>
      <c r="C113" s="400">
        <v>0</v>
      </c>
      <c r="D113" s="400">
        <v>660144984</v>
      </c>
      <c r="E113" s="400">
        <v>341248593</v>
      </c>
      <c r="F113" s="400">
        <v>1001393577</v>
      </c>
      <c r="G113" s="145"/>
      <c r="H113" s="145"/>
    </row>
    <row r="114" spans="1:8" s="146" customFormat="1" hidden="1">
      <c r="A114" s="868"/>
      <c r="B114" s="400">
        <f>+'Laba Rugi'!B328</f>
        <v>0</v>
      </c>
      <c r="C114" s="400">
        <f>+'Laba Rugi'!G328</f>
        <v>0</v>
      </c>
      <c r="D114" s="400">
        <v>6000</v>
      </c>
      <c r="E114" s="400">
        <v>10000</v>
      </c>
      <c r="F114" s="400">
        <v>16000</v>
      </c>
      <c r="G114" s="145"/>
      <c r="H114" s="145"/>
    </row>
    <row r="115" spans="1:8" s="146" customFormat="1" hidden="1">
      <c r="A115" s="869"/>
      <c r="B115" s="400">
        <f>+'Laba Rugi'!B329</f>
        <v>0</v>
      </c>
      <c r="C115" s="400">
        <f>+'Laba Rugi'!G329</f>
        <v>0</v>
      </c>
      <c r="D115" s="400">
        <v>8099050410</v>
      </c>
      <c r="E115" s="400">
        <v>1619810082</v>
      </c>
      <c r="F115" s="400">
        <v>9718860492</v>
      </c>
      <c r="G115" s="145">
        <f>1619810082*6</f>
        <v>9718860492</v>
      </c>
      <c r="H115" s="145">
        <f>F115-G115</f>
        <v>0</v>
      </c>
    </row>
    <row r="116" spans="1:8" s="146" customFormat="1">
      <c r="A116" s="656" t="s">
        <v>1169</v>
      </c>
      <c r="B116" s="630">
        <f>+SUM(B106:B115)</f>
        <v>0</v>
      </c>
      <c r="C116" s="630">
        <f t="shared" ref="C116" si="17">+SUM(C106:C115)</f>
        <v>0</v>
      </c>
      <c r="D116" s="630">
        <f>'Laba Rugi Per Jenis'!F117</f>
        <v>45427661088</v>
      </c>
      <c r="E116" s="630">
        <f>'Laba Rugi Per Jenis'!G117</f>
        <v>11664882985</v>
      </c>
      <c r="F116" s="616">
        <f t="shared" ref="F116:F119" si="18">D116+E116</f>
        <v>57092544073</v>
      </c>
      <c r="G116" s="145"/>
      <c r="H116" s="145"/>
    </row>
    <row r="117" spans="1:8" s="273" customFormat="1" hidden="1">
      <c r="A117" s="629" t="s">
        <v>1447</v>
      </c>
      <c r="B117" s="496">
        <f>+'Laba Rugi'!B365</f>
        <v>0</v>
      </c>
      <c r="C117" s="620">
        <f>+'Laba Rugi'!G365</f>
        <v>0</v>
      </c>
      <c r="D117" s="621"/>
      <c r="E117" s="622"/>
      <c r="F117" s="616">
        <f t="shared" si="18"/>
        <v>0</v>
      </c>
      <c r="G117" s="272"/>
      <c r="H117" s="272"/>
    </row>
    <row r="118" spans="1:8" s="273" customFormat="1" hidden="1">
      <c r="A118" s="629" t="s">
        <v>1447</v>
      </c>
      <c r="B118" s="496">
        <f>+'Laba Rugi'!B366</f>
        <v>0</v>
      </c>
      <c r="C118" s="496">
        <f>+'Laba Rugi'!G366</f>
        <v>0</v>
      </c>
      <c r="D118" s="275">
        <v>28881701760</v>
      </c>
      <c r="E118" s="274">
        <v>0</v>
      </c>
      <c r="F118" s="616">
        <f t="shared" si="18"/>
        <v>28881701760</v>
      </c>
      <c r="G118" s="272"/>
      <c r="H118" s="272"/>
    </row>
    <row r="119" spans="1:8" s="273" customFormat="1">
      <c r="A119" s="659" t="s">
        <v>1447</v>
      </c>
      <c r="B119" s="630">
        <f>+SUM(B118)</f>
        <v>0</v>
      </c>
      <c r="C119" s="630">
        <f t="shared" ref="C119" si="19">+SUM(C118)</f>
        <v>0</v>
      </c>
      <c r="D119" s="630">
        <v>0</v>
      </c>
      <c r="E119" s="630">
        <f>'Laba Rugi'!I370</f>
        <v>0</v>
      </c>
      <c r="F119" s="616">
        <f t="shared" si="18"/>
        <v>0</v>
      </c>
      <c r="G119" s="272"/>
      <c r="H119" s="272"/>
    </row>
    <row r="120" spans="1:8" s="273" customFormat="1" ht="30" hidden="1">
      <c r="A120" s="426" t="s">
        <v>1222</v>
      </c>
      <c r="B120" s="274">
        <f>+'Laba Rugi'!B372</f>
        <v>0</v>
      </c>
      <c r="C120" s="274">
        <f>+'Laba Rugi'!G372</f>
        <v>0</v>
      </c>
      <c r="D120" s="275"/>
      <c r="E120" s="274"/>
      <c r="F120" s="274"/>
      <c r="G120" s="272"/>
      <c r="H120" s="272"/>
    </row>
    <row r="121" spans="1:8" s="273" customFormat="1">
      <c r="A121" s="659" t="s">
        <v>1513</v>
      </c>
      <c r="B121" s="657">
        <v>0</v>
      </c>
      <c r="C121" s="657">
        <f>+SUM(C120:C120)</f>
        <v>0</v>
      </c>
      <c r="D121" s="682">
        <f>-'Laba Rugi Per Jenis'!F119</f>
        <v>0</v>
      </c>
      <c r="E121" s="630">
        <v>0</v>
      </c>
      <c r="F121" s="682">
        <f>-'Laba Rugi Per Jenis'!H119</f>
        <v>0</v>
      </c>
      <c r="G121" s="272"/>
      <c r="H121" s="272"/>
    </row>
    <row r="122" spans="1:8" s="146" customFormat="1">
      <c r="A122" s="628" t="s">
        <v>1507</v>
      </c>
      <c r="B122" s="683">
        <f>B98+B105-B116-B121</f>
        <v>0</v>
      </c>
      <c r="C122" s="683">
        <f>C98+C105-C116-C121</f>
        <v>0</v>
      </c>
      <c r="D122" s="683">
        <f>D98+D105-D116-D121</f>
        <v>-20964258332</v>
      </c>
      <c r="E122" s="684">
        <f>'Laba Rugi Per Jenis'!G123</f>
        <v>-9434374313</v>
      </c>
      <c r="F122" s="684">
        <f>'Laba Rugi Per Jenis'!H123</f>
        <v>-30398632645</v>
      </c>
      <c r="G122" s="145"/>
      <c r="H122" s="145"/>
    </row>
    <row r="123" spans="1:8">
      <c r="B123" s="111">
        <f>+B122-'Laba Rugi'!B11</f>
        <v>0</v>
      </c>
      <c r="C123" s="111">
        <f>+C122-'Laba Rugi'!G11</f>
        <v>0</v>
      </c>
      <c r="D123" s="111">
        <f>D122-'Laba Rugi Per Jenis'!F123</f>
        <v>0</v>
      </c>
      <c r="E123" s="111">
        <f>E122-'Laba Rugi Per Jenis'!G123</f>
        <v>0</v>
      </c>
      <c r="F123" s="111">
        <f>'Laba Rugi Per Jenis'!H123-F122</f>
        <v>0</v>
      </c>
    </row>
    <row r="124" spans="1:8">
      <c r="C124" s="158"/>
      <c r="F124" s="111">
        <v>0</v>
      </c>
    </row>
    <row r="125" spans="1:8">
      <c r="B125" s="158"/>
      <c r="C125" s="158"/>
    </row>
    <row r="126" spans="1:8">
      <c r="B126" s="158"/>
      <c r="C126" s="158"/>
    </row>
    <row r="127" spans="1:8">
      <c r="B127" s="158"/>
      <c r="C127" s="158"/>
    </row>
    <row r="128" spans="1:8">
      <c r="B128" s="158"/>
      <c r="C128" s="158"/>
    </row>
    <row r="129" spans="2:3">
      <c r="B129" s="159"/>
      <c r="C129" s="159"/>
    </row>
    <row r="130" spans="2:3">
      <c r="B130" s="160"/>
      <c r="C130" s="160"/>
    </row>
  </sheetData>
  <mergeCells count="14">
    <mergeCell ref="C4:C5"/>
    <mergeCell ref="D4:F4"/>
    <mergeCell ref="A40:A47"/>
    <mergeCell ref="A15:A26"/>
    <mergeCell ref="A28:A38"/>
    <mergeCell ref="A82:A95"/>
    <mergeCell ref="A4:A5"/>
    <mergeCell ref="B4:B5"/>
    <mergeCell ref="A100:A104"/>
    <mergeCell ref="A107:A115"/>
    <mergeCell ref="A66:A69"/>
    <mergeCell ref="A73:A80"/>
    <mergeCell ref="A49:A56"/>
    <mergeCell ref="A58:A64"/>
  </mergeCells>
  <pageMargins left="0.31496062992125984" right="0.31496062992125984" top="0.74803149606299213" bottom="0.74803149606299213" header="0.31496062992125984" footer="0.31496062992125984"/>
  <pageSetup paperSize="9" scale="80" orientation="portrait" horizontalDpi="4294967293" r:id="rId1"/>
  <customProperties>
    <customPr name="EpmWorksheetKeyString_GU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CAE8-EE04-4388-8086-269558400F9C}">
  <sheetPr codeName="Sheet8"/>
  <dimension ref="A1:J122"/>
  <sheetViews>
    <sheetView zoomScale="80" zoomScaleNormal="80" zoomScaleSheetLayoutView="83" workbookViewId="0">
      <pane xSplit="3" ySplit="5" topLeftCell="E93" activePane="bottomRight" state="frozen"/>
      <selection activeCell="H157" sqref="H157"/>
      <selection pane="topRight" activeCell="H157" sqref="H157"/>
      <selection pane="bottomLeft" activeCell="H157" sqref="H157"/>
      <selection pane="bottomRight" activeCell="C86" sqref="C86"/>
    </sheetView>
  </sheetViews>
  <sheetFormatPr defaultRowHeight="15"/>
  <cols>
    <col min="1" max="1" width="34.7109375" style="133" bestFit="1" customWidth="1"/>
    <col min="2" max="2" width="24.42578125" style="110" bestFit="1" customWidth="1"/>
    <col min="3" max="3" width="60.85546875" style="112" customWidth="1"/>
    <col min="4" max="4" width="22.85546875" style="112" customWidth="1"/>
    <col min="5" max="5" width="20.140625" style="109" customWidth="1"/>
    <col min="6" max="6" width="19.5703125" style="109" customWidth="1"/>
    <col min="7" max="7" width="16.28515625" style="135" bestFit="1" customWidth="1"/>
    <col min="8" max="8" width="18" style="135" bestFit="1" customWidth="1"/>
    <col min="9" max="9" width="15.140625" bestFit="1" customWidth="1"/>
    <col min="10" max="10" width="11.28515625" bestFit="1" customWidth="1"/>
  </cols>
  <sheetData>
    <row r="1" spans="1:9">
      <c r="A1" s="133" t="s">
        <v>1101</v>
      </c>
    </row>
    <row r="2" spans="1:9">
      <c r="A2" s="133" t="s">
        <v>1102</v>
      </c>
      <c r="D2" s="158"/>
      <c r="E2" s="421"/>
    </row>
    <row r="3" spans="1:9">
      <c r="A3" s="504" t="str">
        <f>+'Arus Kas'!A4:M4</f>
        <v>PER 31 MEI 2022</v>
      </c>
    </row>
    <row r="4" spans="1:9">
      <c r="A4" s="825" t="s">
        <v>1100</v>
      </c>
      <c r="B4" s="826"/>
      <c r="C4" s="823" t="s">
        <v>1158</v>
      </c>
      <c r="D4" s="812" t="s">
        <v>947</v>
      </c>
      <c r="E4" s="813"/>
      <c r="F4" s="814"/>
    </row>
    <row r="5" spans="1:9">
      <c r="A5" s="827"/>
      <c r="B5" s="828"/>
      <c r="C5" s="824"/>
      <c r="D5" s="716" t="s">
        <v>944</v>
      </c>
      <c r="E5" s="716" t="s">
        <v>945</v>
      </c>
      <c r="F5" s="716" t="s">
        <v>946</v>
      </c>
    </row>
    <row r="6" spans="1:9">
      <c r="A6" s="660" t="s">
        <v>1202</v>
      </c>
      <c r="B6" s="661"/>
      <c r="C6" s="662"/>
      <c r="D6" s="148"/>
      <c r="E6" s="155"/>
      <c r="F6" s="151"/>
    </row>
    <row r="7" spans="1:9" s="146" customFormat="1">
      <c r="A7" s="663" t="s">
        <v>1203</v>
      </c>
      <c r="B7" s="330">
        <v>4101050000</v>
      </c>
      <c r="C7" s="154" t="s">
        <v>1373</v>
      </c>
      <c r="D7" s="153">
        <v>0</v>
      </c>
      <c r="E7" s="153">
        <f>SUM(G7:G16)</f>
        <v>415815123</v>
      </c>
      <c r="F7" s="153">
        <f>D7+E7</f>
        <v>415815123</v>
      </c>
      <c r="G7" s="145">
        <v>31191440</v>
      </c>
      <c r="H7" s="145"/>
    </row>
    <row r="8" spans="1:9" s="146" customFormat="1">
      <c r="A8" s="820" t="s">
        <v>1482</v>
      </c>
      <c r="B8" s="821"/>
      <c r="C8" s="822"/>
      <c r="D8" s="127">
        <f t="shared" ref="D8:F8" si="0">+SUM(D7)</f>
        <v>0</v>
      </c>
      <c r="E8" s="127">
        <f t="shared" si="0"/>
        <v>415815123</v>
      </c>
      <c r="F8" s="127">
        <f t="shared" si="0"/>
        <v>415815123</v>
      </c>
      <c r="G8" s="145">
        <v>30259519</v>
      </c>
      <c r="H8" s="145"/>
    </row>
    <row r="9" spans="1:9" s="146" customFormat="1">
      <c r="A9" s="664" t="s">
        <v>1374</v>
      </c>
      <c r="B9" s="588" t="s">
        <v>1201</v>
      </c>
      <c r="C9" s="665" t="s">
        <v>1375</v>
      </c>
      <c r="D9" s="152">
        <v>0</v>
      </c>
      <c r="E9" s="152">
        <v>17656510301</v>
      </c>
      <c r="F9" s="153">
        <f>D9+E9</f>
        <v>17656510301</v>
      </c>
      <c r="G9" s="145">
        <v>74397778</v>
      </c>
      <c r="H9" s="145"/>
    </row>
    <row r="10" spans="1:9" s="146" customFormat="1">
      <c r="A10" s="820" t="s">
        <v>1483</v>
      </c>
      <c r="B10" s="821"/>
      <c r="C10" s="822"/>
      <c r="D10" s="127">
        <f t="shared" ref="D10:F10" si="1">+SUM(D9)</f>
        <v>0</v>
      </c>
      <c r="E10" s="127">
        <f t="shared" si="1"/>
        <v>17656510301</v>
      </c>
      <c r="F10" s="127">
        <f t="shared" si="1"/>
        <v>17656510301</v>
      </c>
      <c r="G10" s="145">
        <v>31377444</v>
      </c>
      <c r="H10" s="145"/>
      <c r="I10" s="702"/>
    </row>
    <row r="11" spans="1:9" s="146" customFormat="1">
      <c r="A11" s="664" t="s">
        <v>1221</v>
      </c>
      <c r="B11" s="666" t="s">
        <v>1467</v>
      </c>
      <c r="C11" s="667" t="s">
        <v>1468</v>
      </c>
      <c r="D11" s="152">
        <v>0</v>
      </c>
      <c r="E11" s="152">
        <f>'Laba Rugi'!I60</f>
        <v>0</v>
      </c>
      <c r="F11" s="153">
        <f>D11+E11</f>
        <v>0</v>
      </c>
      <c r="G11" s="145">
        <v>74636014</v>
      </c>
      <c r="H11" s="145"/>
    </row>
    <row r="12" spans="1:9" s="146" customFormat="1">
      <c r="A12" s="820" t="s">
        <v>1522</v>
      </c>
      <c r="B12" s="821"/>
      <c r="C12" s="822"/>
      <c r="D12" s="127">
        <f t="shared" ref="D12:F12" si="2">+SUM(D11)</f>
        <v>0</v>
      </c>
      <c r="E12" s="127">
        <f t="shared" si="2"/>
        <v>0</v>
      </c>
      <c r="F12" s="127">
        <f t="shared" si="2"/>
        <v>0</v>
      </c>
      <c r="G12" s="625">
        <v>24340563</v>
      </c>
      <c r="H12" s="625"/>
      <c r="I12" s="624"/>
    </row>
    <row r="13" spans="1:9" s="146" customFormat="1">
      <c r="A13" s="820" t="s">
        <v>1205</v>
      </c>
      <c r="B13" s="821"/>
      <c r="C13" s="822"/>
      <c r="D13" s="127">
        <f t="shared" ref="D13" si="3">+D8+D10+D12</f>
        <v>0</v>
      </c>
      <c r="E13" s="127">
        <f>+E8+E10+E12</f>
        <v>18072325424</v>
      </c>
      <c r="F13" s="127">
        <f>+F8+F10+F12</f>
        <v>18072325424</v>
      </c>
      <c r="G13" s="145">
        <v>74772149</v>
      </c>
      <c r="H13" s="703"/>
      <c r="I13" s="135">
        <f>G13-H13</f>
        <v>74772149</v>
      </c>
    </row>
    <row r="14" spans="1:9">
      <c r="A14" s="660" t="s">
        <v>1152</v>
      </c>
      <c r="B14" s="668"/>
      <c r="C14" s="662"/>
      <c r="D14" s="148"/>
      <c r="E14" s="150"/>
      <c r="F14" s="151"/>
      <c r="G14" s="349">
        <v>74840216</v>
      </c>
      <c r="H14" s="626"/>
    </row>
    <row r="15" spans="1:9" s="164" customFormat="1">
      <c r="A15" s="817" t="s">
        <v>1089</v>
      </c>
      <c r="B15" s="588" t="s">
        <v>1090</v>
      </c>
      <c r="C15" s="669" t="s">
        <v>1376</v>
      </c>
      <c r="D15" s="169">
        <f>+'Laba Rugi'!H105</f>
        <v>544357025</v>
      </c>
      <c r="E15" s="169">
        <f>+'Laba Rugi'!I105</f>
        <v>132298740</v>
      </c>
      <c r="F15" s="169">
        <f>+'Laba Rugi'!J105</f>
        <v>676655765</v>
      </c>
      <c r="G15" s="627"/>
      <c r="H15" s="627"/>
      <c r="I15" s="704"/>
    </row>
    <row r="16" spans="1:9" s="164" customFormat="1">
      <c r="A16" s="818"/>
      <c r="B16" s="500" t="s">
        <v>1091</v>
      </c>
      <c r="C16" s="506" t="s">
        <v>1377</v>
      </c>
      <c r="D16" s="171">
        <f>+'Laba Rugi'!H106</f>
        <v>1666788421</v>
      </c>
      <c r="E16" s="171">
        <f>+'Laba Rugi'!I106</f>
        <v>294597972</v>
      </c>
      <c r="F16" s="165">
        <f>+'Laba Rugi'!J106</f>
        <v>1961386393</v>
      </c>
      <c r="G16" s="163"/>
      <c r="H16" s="163"/>
    </row>
    <row r="17" spans="1:10" s="164" customFormat="1">
      <c r="A17" s="818"/>
      <c r="B17" s="500" t="s">
        <v>1092</v>
      </c>
      <c r="C17" s="506" t="s">
        <v>1378</v>
      </c>
      <c r="D17" s="171">
        <f>+'Laba Rugi'!H107</f>
        <v>225891644</v>
      </c>
      <c r="E17" s="171">
        <f>+'Laba Rugi'!I107</f>
        <v>13483401</v>
      </c>
      <c r="F17" s="165">
        <f>+'Laba Rugi'!J107</f>
        <v>239375045</v>
      </c>
      <c r="G17" s="163"/>
      <c r="H17" s="163"/>
    </row>
    <row r="18" spans="1:10" s="164" customFormat="1">
      <c r="A18" s="818"/>
      <c r="B18" s="500" t="s">
        <v>1093</v>
      </c>
      <c r="C18" s="506" t="s">
        <v>1379</v>
      </c>
      <c r="D18" s="171">
        <f>+'Laba Rugi'!H108</f>
        <v>896666667</v>
      </c>
      <c r="E18" s="171">
        <f>+'Laba Rugi'!I108</f>
        <v>224166667</v>
      </c>
      <c r="F18" s="165">
        <f>+'Laba Rugi'!J108</f>
        <v>1120833334</v>
      </c>
      <c r="G18" s="163"/>
      <c r="H18" s="163"/>
    </row>
    <row r="19" spans="1:10" s="164" customFormat="1">
      <c r="A19" s="818"/>
      <c r="B19" s="500" t="s">
        <v>1094</v>
      </c>
      <c r="C19" s="506" t="s">
        <v>1380</v>
      </c>
      <c r="D19" s="171">
        <f>+'Laba Rugi'!H109</f>
        <v>214004345</v>
      </c>
      <c r="E19" s="171">
        <f>+'Laba Rugi'!I109</f>
        <v>0</v>
      </c>
      <c r="F19" s="165">
        <f>+'Laba Rugi'!J109</f>
        <v>214004345</v>
      </c>
      <c r="G19" s="163">
        <v>0</v>
      </c>
      <c r="H19" s="163"/>
    </row>
    <row r="20" spans="1:10" s="164" customFormat="1">
      <c r="A20" s="818"/>
      <c r="B20" s="500" t="s">
        <v>1098</v>
      </c>
      <c r="C20" s="506" t="s">
        <v>1381</v>
      </c>
      <c r="D20" s="171">
        <f>+'Laba Rugi'!H110</f>
        <v>413867268</v>
      </c>
      <c r="E20" s="171">
        <f>+'Laba Rugi'!I110</f>
        <v>61483522</v>
      </c>
      <c r="F20" s="165">
        <f>+'Laba Rugi'!J110</f>
        <v>475350790</v>
      </c>
      <c r="G20" s="163"/>
      <c r="H20" s="163"/>
    </row>
    <row r="21" spans="1:10" s="164" customFormat="1">
      <c r="A21" s="818"/>
      <c r="B21" s="500" t="s">
        <v>1095</v>
      </c>
      <c r="C21" s="506" t="s">
        <v>1382</v>
      </c>
      <c r="D21" s="729">
        <f>+'Laba Rugi'!H217</f>
        <v>648000000</v>
      </c>
      <c r="E21" s="171">
        <f>+'Laba Rugi'!I217</f>
        <v>162000000</v>
      </c>
      <c r="F21" s="165">
        <f>+'Laba Rugi'!J217</f>
        <v>810000000</v>
      </c>
      <c r="G21" s="163"/>
      <c r="H21" s="163"/>
    </row>
    <row r="22" spans="1:10" s="164" customFormat="1">
      <c r="A22" s="818"/>
      <c r="B22" s="500" t="s">
        <v>1096</v>
      </c>
      <c r="C22" s="506" t="s">
        <v>1383</v>
      </c>
      <c r="D22" s="729">
        <f>+'Laba Rugi'!H218</f>
        <v>354606336</v>
      </c>
      <c r="E22" s="171">
        <f>+'Laba Rugi'!I218</f>
        <v>49229613</v>
      </c>
      <c r="F22" s="165">
        <f>+'Laba Rugi'!J218</f>
        <v>403835949</v>
      </c>
      <c r="G22" s="163"/>
      <c r="H22" s="163"/>
      <c r="I22" s="704"/>
    </row>
    <row r="23" spans="1:10" s="164" customFormat="1">
      <c r="A23" s="818"/>
      <c r="B23" s="500" t="s">
        <v>1099</v>
      </c>
      <c r="C23" s="506" t="s">
        <v>1384</v>
      </c>
      <c r="D23" s="171">
        <f>+'Laba Rugi'!H219</f>
        <v>217564142</v>
      </c>
      <c r="E23" s="171">
        <f>+'Laba Rugi'!I219</f>
        <v>114857618</v>
      </c>
      <c r="F23" s="165">
        <f>+'Laba Rugi'!J219</f>
        <v>332421760</v>
      </c>
      <c r="G23" s="163"/>
      <c r="H23" s="163"/>
    </row>
    <row r="24" spans="1:10" s="164" customFormat="1">
      <c r="A24" s="818"/>
      <c r="B24" s="500" t="s">
        <v>1174</v>
      </c>
      <c r="C24" s="506" t="s">
        <v>1385</v>
      </c>
      <c r="D24" s="729">
        <f>+'Laba Rugi'!H220</f>
        <v>230400000</v>
      </c>
      <c r="E24" s="171">
        <f>+'Laba Rugi'!I220</f>
        <v>84600000</v>
      </c>
      <c r="F24" s="171">
        <f>+'Laba Rugi'!J220</f>
        <v>315000000</v>
      </c>
      <c r="G24" s="163"/>
      <c r="H24" s="163"/>
    </row>
    <row r="25" spans="1:10" s="164" customFormat="1">
      <c r="A25" s="818"/>
      <c r="B25" s="500" t="s">
        <v>1097</v>
      </c>
      <c r="C25" s="506" t="s">
        <v>1386</v>
      </c>
      <c r="D25" s="729">
        <f>+'Laba Rugi'!H221</f>
        <v>51280000</v>
      </c>
      <c r="E25" s="171">
        <f>+'Laba Rugi'!I221</f>
        <v>-4430000</v>
      </c>
      <c r="F25" s="171">
        <f>+'Laba Rugi'!J221</f>
        <v>46850000</v>
      </c>
      <c r="G25" s="163"/>
      <c r="H25" s="163"/>
      <c r="I25" s="704"/>
      <c r="J25" s="704"/>
    </row>
    <row r="26" spans="1:10" s="164" customFormat="1">
      <c r="A26" s="819"/>
      <c r="B26" s="123" t="s">
        <v>1175</v>
      </c>
      <c r="C26" s="172" t="s">
        <v>1387</v>
      </c>
      <c r="D26" s="173">
        <f>+'Laba Rugi'!H222</f>
        <v>39145500</v>
      </c>
      <c r="E26" s="173">
        <f>+'Laba Rugi'!I222</f>
        <v>23923574</v>
      </c>
      <c r="F26" s="173">
        <f>+'Laba Rugi'!J222</f>
        <v>63069074</v>
      </c>
      <c r="G26" s="163"/>
      <c r="H26" s="163"/>
    </row>
    <row r="27" spans="1:10" s="164" customFormat="1">
      <c r="A27" s="832" t="s">
        <v>1161</v>
      </c>
      <c r="B27" s="833"/>
      <c r="C27" s="834"/>
      <c r="D27" s="174">
        <f t="shared" ref="D27" si="4">+SUM(D15:D26)</f>
        <v>5502571348</v>
      </c>
      <c r="E27" s="174">
        <f t="shared" ref="E27" si="5">+SUM(E15:E26)</f>
        <v>1156211107</v>
      </c>
      <c r="F27" s="174">
        <f>+SUM(F15:F26)</f>
        <v>6658782455</v>
      </c>
      <c r="G27" s="163"/>
      <c r="H27" s="163"/>
    </row>
    <row r="28" spans="1:10" s="164" customFormat="1" hidden="1">
      <c r="A28" s="829" t="s">
        <v>1103</v>
      </c>
      <c r="B28" s="499"/>
      <c r="C28" s="669"/>
      <c r="D28" s="175"/>
      <c r="E28" s="175"/>
      <c r="F28" s="176"/>
      <c r="G28" s="163"/>
      <c r="H28" s="163"/>
    </row>
    <row r="29" spans="1:10" s="164" customFormat="1">
      <c r="A29" s="830"/>
      <c r="B29" s="507" t="s">
        <v>1105</v>
      </c>
      <c r="C29" s="506" t="s">
        <v>1388</v>
      </c>
      <c r="D29" s="171">
        <f>+'Laba Rugi'!H114</f>
        <v>346264500</v>
      </c>
      <c r="E29" s="171">
        <f>+'Laba Rugi'!I114</f>
        <v>0</v>
      </c>
      <c r="F29" s="165">
        <f>+'Laba Rugi'!J114</f>
        <v>346264500</v>
      </c>
      <c r="G29" s="163"/>
      <c r="H29" s="163"/>
    </row>
    <row r="30" spans="1:10" s="164" customFormat="1">
      <c r="A30" s="830"/>
      <c r="B30" s="507" t="s">
        <v>1104</v>
      </c>
      <c r="C30" s="506" t="s">
        <v>1389</v>
      </c>
      <c r="D30" s="171">
        <f>+'Laba Rugi'!H115</f>
        <v>30015220</v>
      </c>
      <c r="E30" s="171">
        <f>+'Laba Rugi'!I115</f>
        <v>8364731</v>
      </c>
      <c r="F30" s="165">
        <f>+'Laba Rugi'!J115</f>
        <v>38379951</v>
      </c>
      <c r="G30" s="163"/>
      <c r="H30" s="163"/>
    </row>
    <row r="31" spans="1:10" s="164" customFormat="1" hidden="1">
      <c r="A31" s="830"/>
      <c r="B31" s="507" t="s">
        <v>1106</v>
      </c>
      <c r="C31" s="506" t="s">
        <v>1390</v>
      </c>
      <c r="D31" s="171">
        <f>+'Laba Rugi'!H116</f>
        <v>0</v>
      </c>
      <c r="E31" s="171">
        <f>+'Laba Rugi'!I116</f>
        <v>0</v>
      </c>
      <c r="F31" s="165">
        <f>+'Laba Rugi'!J116</f>
        <v>0</v>
      </c>
      <c r="G31" s="163"/>
      <c r="H31" s="163"/>
    </row>
    <row r="32" spans="1:10" s="164" customFormat="1">
      <c r="A32" s="830"/>
      <c r="B32" s="507" t="s">
        <v>1107</v>
      </c>
      <c r="C32" s="506" t="s">
        <v>1391</v>
      </c>
      <c r="D32" s="171">
        <f>+'Laba Rugi'!H117</f>
        <v>83745700</v>
      </c>
      <c r="E32" s="171">
        <f>+'Laba Rugi'!I117</f>
        <v>27234650</v>
      </c>
      <c r="F32" s="165">
        <f>+'Laba Rugi'!J117</f>
        <v>110980350</v>
      </c>
      <c r="G32" s="163"/>
      <c r="H32" s="163"/>
    </row>
    <row r="33" spans="1:8" s="164" customFormat="1">
      <c r="A33" s="830"/>
      <c r="B33" s="507" t="s">
        <v>1108</v>
      </c>
      <c r="C33" s="506" t="s">
        <v>1392</v>
      </c>
      <c r="D33" s="171">
        <f>+'Laba Rugi'!H118</f>
        <v>12117955</v>
      </c>
      <c r="E33" s="171">
        <f>+'Laba Rugi'!I118</f>
        <v>3968245</v>
      </c>
      <c r="F33" s="165">
        <f>+'Laba Rugi'!J118</f>
        <v>16086200</v>
      </c>
      <c r="G33" s="163"/>
      <c r="H33" s="163"/>
    </row>
    <row r="34" spans="1:8" s="164" customFormat="1">
      <c r="A34" s="830"/>
      <c r="B34" s="507" t="s">
        <v>1109</v>
      </c>
      <c r="C34" s="506" t="s">
        <v>1393</v>
      </c>
      <c r="D34" s="171">
        <f>+'Laba Rugi'!H119</f>
        <v>2379864191</v>
      </c>
      <c r="E34" s="171">
        <f>+'Laba Rugi'!I119</f>
        <v>646429425</v>
      </c>
      <c r="F34" s="165">
        <f>+'Laba Rugi'!J119</f>
        <v>3026293616</v>
      </c>
      <c r="G34" s="163"/>
      <c r="H34" s="163"/>
    </row>
    <row r="35" spans="1:8" s="164" customFormat="1">
      <c r="A35" s="830"/>
      <c r="B35" s="507" t="s">
        <v>1110</v>
      </c>
      <c r="C35" s="506" t="s">
        <v>1394</v>
      </c>
      <c r="D35" s="171">
        <f>+'Laba Rugi'!H120</f>
        <v>40513091</v>
      </c>
      <c r="E35" s="171">
        <f>+'Laba Rugi'!I120</f>
        <v>17147280</v>
      </c>
      <c r="F35" s="165">
        <f>+'Laba Rugi'!J120</f>
        <v>57660371</v>
      </c>
      <c r="G35" s="163"/>
      <c r="H35" s="163"/>
    </row>
    <row r="36" spans="1:8" s="164" customFormat="1">
      <c r="A36" s="830"/>
      <c r="B36" s="507" t="s">
        <v>1112</v>
      </c>
      <c r="C36" s="506" t="s">
        <v>1395</v>
      </c>
      <c r="D36" s="171">
        <f>+'Laba Rugi'!H121</f>
        <v>0</v>
      </c>
      <c r="E36" s="171">
        <f>+'Laba Rugi'!I121</f>
        <v>0</v>
      </c>
      <c r="F36" s="165">
        <f>+'Laba Rugi'!J121</f>
        <v>0</v>
      </c>
      <c r="G36" s="163"/>
      <c r="H36" s="163"/>
    </row>
    <row r="37" spans="1:8" s="164" customFormat="1">
      <c r="A37" s="830"/>
      <c r="B37" s="507" t="s">
        <v>1113</v>
      </c>
      <c r="C37" s="506" t="s">
        <v>1173</v>
      </c>
      <c r="D37" s="171">
        <f>+'Laba Rugi'!H122</f>
        <v>0</v>
      </c>
      <c r="E37" s="171">
        <f>+'Laba Rugi'!I122</f>
        <v>0</v>
      </c>
      <c r="F37" s="165">
        <f>+'Laba Rugi'!J122</f>
        <v>0</v>
      </c>
      <c r="G37" s="163"/>
      <c r="H37" s="163"/>
    </row>
    <row r="38" spans="1:8" s="164" customFormat="1">
      <c r="A38" s="831"/>
      <c r="B38" s="166" t="s">
        <v>1111</v>
      </c>
      <c r="C38" s="167" t="s">
        <v>1396</v>
      </c>
      <c r="D38" s="173">
        <f>+'Laba Rugi'!H194</f>
        <v>42949995</v>
      </c>
      <c r="E38" s="173">
        <f>+'Laba Rugi'!I194</f>
        <v>0</v>
      </c>
      <c r="F38" s="173">
        <f>+'Laba Rugi'!J194</f>
        <v>42949995</v>
      </c>
      <c r="G38" s="163"/>
      <c r="H38" s="163"/>
    </row>
    <row r="39" spans="1:8" s="164" customFormat="1">
      <c r="A39" s="832" t="s">
        <v>1162</v>
      </c>
      <c r="B39" s="833"/>
      <c r="C39" s="833"/>
      <c r="D39" s="174">
        <f t="shared" ref="D39:F39" si="6">+SUM(D28:D38)</f>
        <v>2935470652</v>
      </c>
      <c r="E39" s="174">
        <f t="shared" si="6"/>
        <v>703144331</v>
      </c>
      <c r="F39" s="174">
        <f t="shared" si="6"/>
        <v>3638614983</v>
      </c>
      <c r="G39" s="163"/>
      <c r="H39" s="163"/>
    </row>
    <row r="40" spans="1:8" s="164" customFormat="1">
      <c r="A40" s="817" t="s">
        <v>1114</v>
      </c>
      <c r="B40" s="588" t="s">
        <v>1227</v>
      </c>
      <c r="C40" s="178" t="s">
        <v>1397</v>
      </c>
      <c r="D40" s="162">
        <f>+'Laba Rugi'!H124</f>
        <v>256322783</v>
      </c>
      <c r="E40" s="162">
        <f>+'Laba Rugi'!I124</f>
        <v>28941818</v>
      </c>
      <c r="F40" s="717">
        <f>+'Laba Rugi'!J124</f>
        <v>285264601</v>
      </c>
      <c r="G40" s="163"/>
      <c r="H40" s="163"/>
    </row>
    <row r="41" spans="1:8" s="164" customFormat="1">
      <c r="A41" s="818"/>
      <c r="B41" s="500" t="s">
        <v>1118</v>
      </c>
      <c r="C41" s="179" t="s">
        <v>1398</v>
      </c>
      <c r="D41" s="165">
        <f>+'Laba Rugi'!H125</f>
        <v>2020670797</v>
      </c>
      <c r="E41" s="165">
        <f>+'Laba Rugi'!I125</f>
        <v>1801115261</v>
      </c>
      <c r="F41" s="718">
        <f>+'Laba Rugi'!J125</f>
        <v>3821786058</v>
      </c>
      <c r="G41" s="163"/>
      <c r="H41" s="163"/>
    </row>
    <row r="42" spans="1:8" s="164" customFormat="1">
      <c r="A42" s="818"/>
      <c r="B42" s="500" t="s">
        <v>1228</v>
      </c>
      <c r="C42" s="179" t="s">
        <v>1399</v>
      </c>
      <c r="D42" s="165">
        <f>+'Laba Rugi'!H126</f>
        <v>254824981</v>
      </c>
      <c r="E42" s="165">
        <f>+'Laba Rugi'!I126</f>
        <v>72720000</v>
      </c>
      <c r="F42" s="718">
        <f>+'Laba Rugi'!J126</f>
        <v>327544981</v>
      </c>
      <c r="G42" s="163"/>
      <c r="H42" s="163"/>
    </row>
    <row r="43" spans="1:8" s="164" customFormat="1">
      <c r="A43" s="818"/>
      <c r="B43" s="500" t="s">
        <v>1115</v>
      </c>
      <c r="C43" s="179" t="s">
        <v>1400</v>
      </c>
      <c r="D43" s="165">
        <f>+'Laba Rugi'!H127</f>
        <v>66565455</v>
      </c>
      <c r="E43" s="165">
        <f>+'Laba Rugi'!I127</f>
        <v>0</v>
      </c>
      <c r="F43" s="718">
        <f>+'Laba Rugi'!J127</f>
        <v>66565455</v>
      </c>
      <c r="G43" s="163"/>
      <c r="H43" s="163"/>
    </row>
    <row r="44" spans="1:8" s="164" customFormat="1">
      <c r="A44" s="818"/>
      <c r="B44" s="500" t="s">
        <v>1116</v>
      </c>
      <c r="C44" s="179" t="s">
        <v>1401</v>
      </c>
      <c r="D44" s="165">
        <f>+'Laba Rugi'!H128</f>
        <v>0</v>
      </c>
      <c r="E44" s="165">
        <f>+'Laba Rugi'!I128</f>
        <v>0</v>
      </c>
      <c r="F44" s="718">
        <f>+'Laba Rugi'!J128</f>
        <v>0</v>
      </c>
      <c r="G44" s="163"/>
      <c r="H44" s="163"/>
    </row>
    <row r="45" spans="1:8" s="164" customFormat="1">
      <c r="A45" s="818"/>
      <c r="B45" s="500" t="s">
        <v>1117</v>
      </c>
      <c r="C45" s="179" t="s">
        <v>1402</v>
      </c>
      <c r="D45" s="180">
        <v>0</v>
      </c>
      <c r="E45" s="165">
        <f>+'Laba Rugi'!I130</f>
        <v>0</v>
      </c>
      <c r="F45" s="719">
        <v>0</v>
      </c>
      <c r="G45" s="163"/>
      <c r="H45" s="163"/>
    </row>
    <row r="46" spans="1:8" s="164" customFormat="1">
      <c r="A46" s="818"/>
      <c r="B46" s="500" t="s">
        <v>1229</v>
      </c>
      <c r="C46" s="179" t="s">
        <v>1403</v>
      </c>
      <c r="D46" s="165">
        <f>+'Laba Rugi'!H130</f>
        <v>0</v>
      </c>
      <c r="E46" s="595">
        <f>+'Laba Rugi'!I132</f>
        <v>0</v>
      </c>
      <c r="F46" s="718">
        <f>+'Laba Rugi'!J130</f>
        <v>0</v>
      </c>
      <c r="G46" s="163"/>
      <c r="H46" s="163"/>
    </row>
    <row r="47" spans="1:8" s="601" customFormat="1">
      <c r="A47" s="819"/>
      <c r="B47" s="598" t="s">
        <v>1486</v>
      </c>
      <c r="C47" s="599" t="s">
        <v>1485</v>
      </c>
      <c r="D47" s="600">
        <f>+'Laba Rugi'!H131</f>
        <v>6479240328</v>
      </c>
      <c r="E47" s="600">
        <f>+'Laba Rugi'!I131</f>
        <v>1619810082</v>
      </c>
      <c r="F47" s="600">
        <f>+'Laba Rugi'!J131</f>
        <v>8099050410</v>
      </c>
      <c r="G47" s="597">
        <f>1619810082*7</f>
        <v>11338670574</v>
      </c>
      <c r="H47" s="596">
        <f>+F47-G47</f>
        <v>-3239620164</v>
      </c>
    </row>
    <row r="48" spans="1:8">
      <c r="A48" s="820" t="s">
        <v>1163</v>
      </c>
      <c r="B48" s="821"/>
      <c r="C48" s="821"/>
      <c r="D48" s="127">
        <f t="shared" ref="D48:F48" si="7">+SUM(D40:D47)</f>
        <v>9077624344</v>
      </c>
      <c r="E48" s="127">
        <f t="shared" si="7"/>
        <v>3522587161</v>
      </c>
      <c r="F48" s="127">
        <f t="shared" si="7"/>
        <v>12600211505</v>
      </c>
    </row>
    <row r="49" spans="1:8" s="146" customFormat="1" hidden="1">
      <c r="A49" s="835" t="s">
        <v>1119</v>
      </c>
      <c r="B49" s="588" t="s">
        <v>1120</v>
      </c>
      <c r="C49" s="610" t="s">
        <v>1404</v>
      </c>
      <c r="D49" s="612">
        <f>+'Laba Rugi'!H139</f>
        <v>0</v>
      </c>
      <c r="E49" s="354">
        <f>+'Laba Rugi'!I139</f>
        <v>0</v>
      </c>
      <c r="F49" s="354">
        <f>+'Laba Rugi'!J139</f>
        <v>0</v>
      </c>
      <c r="G49" s="145"/>
      <c r="H49" s="145"/>
    </row>
    <row r="50" spans="1:8" s="146" customFormat="1" hidden="1">
      <c r="A50" s="836"/>
      <c r="B50" s="500" t="s">
        <v>1223</v>
      </c>
      <c r="C50" s="610" t="s">
        <v>1405</v>
      </c>
      <c r="D50" s="321">
        <f>+'Laba Rugi'!H145</f>
        <v>0</v>
      </c>
      <c r="E50" s="320">
        <f>+'Laba Rugi'!I145</f>
        <v>0</v>
      </c>
      <c r="F50" s="320">
        <f>+'Laba Rugi'!J145</f>
        <v>0</v>
      </c>
      <c r="G50" s="145"/>
      <c r="H50" s="145"/>
    </row>
    <row r="51" spans="1:8" s="146" customFormat="1" hidden="1">
      <c r="A51" s="836"/>
      <c r="B51" s="500" t="s">
        <v>1224</v>
      </c>
      <c r="C51" s="610" t="s">
        <v>1406</v>
      </c>
      <c r="D51" s="321">
        <f>+'Laba Rugi'!H143</f>
        <v>0</v>
      </c>
      <c r="E51" s="320">
        <f>+'Laba Rugi'!I143</f>
        <v>0</v>
      </c>
      <c r="F51" s="320">
        <f>+'Laba Rugi'!J143</f>
        <v>0</v>
      </c>
      <c r="G51" s="145"/>
      <c r="H51" s="145"/>
    </row>
    <row r="52" spans="1:8" s="146" customFormat="1" hidden="1">
      <c r="A52" s="836"/>
      <c r="B52" s="500" t="s">
        <v>1225</v>
      </c>
      <c r="C52" s="610" t="s">
        <v>1407</v>
      </c>
      <c r="D52" s="321">
        <f>+'Laba Rugi'!H147</f>
        <v>49978500</v>
      </c>
      <c r="E52" s="320">
        <f>+'Laba Rugi'!I147</f>
        <v>3844500</v>
      </c>
      <c r="F52" s="320">
        <f>+'Laba Rugi'!J147</f>
        <v>53823000</v>
      </c>
      <c r="G52" s="145"/>
      <c r="H52" s="145"/>
    </row>
    <row r="53" spans="1:8" s="273" customFormat="1" hidden="1">
      <c r="A53" s="836"/>
      <c r="B53" s="500" t="s">
        <v>1226</v>
      </c>
      <c r="C53" s="610" t="s">
        <v>1408</v>
      </c>
      <c r="D53" s="321">
        <f>+'Laba Rugi'!H145</f>
        <v>0</v>
      </c>
      <c r="E53" s="320">
        <f>+'Laba Rugi'!I145</f>
        <v>0</v>
      </c>
      <c r="F53" s="320">
        <f>+'Laba Rugi'!J145</f>
        <v>0</v>
      </c>
      <c r="G53" s="272"/>
      <c r="H53" s="272"/>
    </row>
    <row r="54" spans="1:8" s="273" customFormat="1">
      <c r="A54" s="836"/>
      <c r="B54" s="500" t="s">
        <v>1465</v>
      </c>
      <c r="C54" s="614" t="s">
        <v>1466</v>
      </c>
      <c r="D54" s="321">
        <f>+'Laba Rugi'!H146</f>
        <v>14322807962</v>
      </c>
      <c r="E54" s="320">
        <f>'Laba Rugi'!I146</f>
        <v>3781342874</v>
      </c>
      <c r="F54" s="320">
        <f>+'Laba Rugi'!J146</f>
        <v>18104150836</v>
      </c>
      <c r="G54" s="272"/>
      <c r="H54" s="615"/>
    </row>
    <row r="55" spans="1:8" s="273" customFormat="1">
      <c r="A55" s="836"/>
      <c r="B55" s="500" t="s">
        <v>1487</v>
      </c>
      <c r="C55" s="614" t="s">
        <v>1488</v>
      </c>
      <c r="D55" s="321">
        <f>+'Laba Rugi'!H151</f>
        <v>106874320</v>
      </c>
      <c r="E55" s="320">
        <f>+'Laba Rugi'!I151</f>
        <v>26718580</v>
      </c>
      <c r="F55" s="320">
        <f>+'Laba Rugi'!J151</f>
        <v>133592900</v>
      </c>
      <c r="G55" s="272"/>
      <c r="H55" s="272"/>
    </row>
    <row r="56" spans="1:8" s="273" customFormat="1">
      <c r="A56" s="837"/>
      <c r="B56" s="123" t="s">
        <v>1489</v>
      </c>
      <c r="C56" s="614" t="s">
        <v>1490</v>
      </c>
      <c r="D56" s="321">
        <f>+'Laba Rugi'!H152</f>
        <v>56134976</v>
      </c>
      <c r="E56" s="356">
        <f>+'Laba Rugi'!I152</f>
        <v>14033744</v>
      </c>
      <c r="F56" s="356">
        <f>+'Laba Rugi'!J152</f>
        <v>70168720</v>
      </c>
      <c r="G56" s="615"/>
      <c r="H56" s="272"/>
    </row>
    <row r="57" spans="1:8">
      <c r="A57" s="820" t="s">
        <v>1164</v>
      </c>
      <c r="B57" s="821"/>
      <c r="C57" s="821"/>
      <c r="D57" s="127">
        <f t="shared" ref="D57:F57" si="8">+SUM(D49:D56)</f>
        <v>14535795758</v>
      </c>
      <c r="E57" s="375">
        <f t="shared" si="8"/>
        <v>3825939698</v>
      </c>
      <c r="F57" s="127">
        <f t="shared" si="8"/>
        <v>18361735456</v>
      </c>
    </row>
    <row r="58" spans="1:8">
      <c r="A58" s="882" t="s">
        <v>1178</v>
      </c>
      <c r="B58" s="691">
        <v>5130020000</v>
      </c>
      <c r="C58" s="692" t="s">
        <v>1409</v>
      </c>
      <c r="D58" s="693">
        <f>+'Laba Rugi'!H154</f>
        <v>514594004</v>
      </c>
      <c r="E58" s="693">
        <f>+'Laba Rugi'!I154</f>
        <v>128648501</v>
      </c>
      <c r="F58" s="693">
        <f>+'Laba Rugi'!J154</f>
        <v>643242505</v>
      </c>
      <c r="G58" s="135" t="e">
        <f>#REF!/4</f>
        <v>#REF!</v>
      </c>
    </row>
    <row r="59" spans="1:8">
      <c r="A59" s="882"/>
      <c r="B59" s="694">
        <v>5130040000</v>
      </c>
      <c r="C59" s="695" t="s">
        <v>1410</v>
      </c>
      <c r="D59" s="696">
        <f>+'Laba Rugi'!H155</f>
        <v>1217398569</v>
      </c>
      <c r="E59" s="696">
        <f>+'Laba Rugi'!I155</f>
        <v>304349642</v>
      </c>
      <c r="F59" s="696">
        <f>+'Laba Rugi'!J155</f>
        <v>1521748211</v>
      </c>
    </row>
    <row r="60" spans="1:8">
      <c r="A60" s="882"/>
      <c r="B60" s="694">
        <v>5130050000</v>
      </c>
      <c r="C60" s="695" t="s">
        <v>1411</v>
      </c>
      <c r="D60" s="696">
        <f>+'Laba Rugi'!H156</f>
        <v>411197212</v>
      </c>
      <c r="E60" s="696">
        <f>+'Laba Rugi'!I156</f>
        <v>102799303</v>
      </c>
      <c r="F60" s="696">
        <f>+'Laba Rugi'!J156</f>
        <v>513996515</v>
      </c>
    </row>
    <row r="61" spans="1:8">
      <c r="A61" s="882"/>
      <c r="B61" s="694">
        <v>5130070000</v>
      </c>
      <c r="C61" s="695" t="s">
        <v>1412</v>
      </c>
      <c r="D61" s="696">
        <f>+'Laba Rugi'!H157</f>
        <v>194970984</v>
      </c>
      <c r="E61" s="696">
        <f>+'Laba Rugi'!I157</f>
        <v>48742746</v>
      </c>
      <c r="F61" s="696">
        <f>+'Laba Rugi'!J157</f>
        <v>243713730</v>
      </c>
    </row>
    <row r="62" spans="1:8">
      <c r="A62" s="882"/>
      <c r="B62" s="694">
        <v>5130080000</v>
      </c>
      <c r="C62" s="695" t="s">
        <v>1413</v>
      </c>
      <c r="D62" s="696">
        <f>+'Laba Rugi'!H158</f>
        <v>47644429</v>
      </c>
      <c r="E62" s="696">
        <f>+'Laba Rugi'!I158</f>
        <v>11911107</v>
      </c>
      <c r="F62" s="696">
        <f>+'Laba Rugi'!J158</f>
        <v>59555536</v>
      </c>
    </row>
    <row r="63" spans="1:8">
      <c r="A63" s="882"/>
      <c r="B63" s="694">
        <v>5130100000</v>
      </c>
      <c r="C63" s="695" t="s">
        <v>1414</v>
      </c>
      <c r="D63" s="696">
        <f>+'Laba Rugi'!H159</f>
        <v>15599255</v>
      </c>
      <c r="E63" s="696">
        <f>+'Laba Rugi'!I159</f>
        <v>3899814</v>
      </c>
      <c r="F63" s="696">
        <f>+'Laba Rugi'!J159</f>
        <v>19499069</v>
      </c>
    </row>
    <row r="64" spans="1:8">
      <c r="A64" s="883"/>
      <c r="B64" s="697">
        <v>5130990000</v>
      </c>
      <c r="C64" s="698" t="s">
        <v>1415</v>
      </c>
      <c r="D64" s="699">
        <f>+'Laba Rugi'!H160</f>
        <v>202972710</v>
      </c>
      <c r="E64" s="699">
        <f>+'Laba Rugi'!I160</f>
        <v>47990588</v>
      </c>
      <c r="F64" s="699">
        <f>+'Laba Rugi'!J160</f>
        <v>250963298</v>
      </c>
    </row>
    <row r="65" spans="1:6">
      <c r="A65" s="820" t="s">
        <v>1165</v>
      </c>
      <c r="B65" s="842"/>
      <c r="C65" s="842"/>
      <c r="D65" s="373">
        <f t="shared" ref="D65:F65" si="9">+SUM(D58:D64)</f>
        <v>2604377163</v>
      </c>
      <c r="E65" s="373">
        <f t="shared" si="9"/>
        <v>648341701</v>
      </c>
      <c r="F65" s="373">
        <f t="shared" si="9"/>
        <v>3252718864</v>
      </c>
    </row>
    <row r="66" spans="1:6" hidden="1">
      <c r="A66" s="846" t="s">
        <v>1179</v>
      </c>
      <c r="B66" s="124">
        <v>5115070000</v>
      </c>
      <c r="C66" s="508" t="s">
        <v>1416</v>
      </c>
      <c r="D66" s="119">
        <f>+'Laba Rugi'!H134</f>
        <v>0</v>
      </c>
      <c r="E66" s="119">
        <f>+'Laba Rugi'!I134</f>
        <v>0</v>
      </c>
      <c r="F66" s="119">
        <f>+'Laba Rugi'!J134</f>
        <v>0</v>
      </c>
    </row>
    <row r="67" spans="1:6">
      <c r="A67" s="846"/>
      <c r="B67" s="124">
        <v>5115090000</v>
      </c>
      <c r="C67" s="508" t="s">
        <v>1417</v>
      </c>
      <c r="D67" s="119">
        <f>+'Laba Rugi'!H135</f>
        <v>174611000</v>
      </c>
      <c r="E67" s="119">
        <f>+'Laba Rugi'!I135</f>
        <v>41181000</v>
      </c>
      <c r="F67" s="119">
        <f>+'Laba Rugi'!J135</f>
        <v>215792000</v>
      </c>
    </row>
    <row r="68" spans="1:6">
      <c r="A68" s="846"/>
      <c r="B68" s="500" t="s">
        <v>1121</v>
      </c>
      <c r="C68" s="508" t="s">
        <v>1418</v>
      </c>
      <c r="D68" s="119">
        <f>+'Laba Rugi'!H136</f>
        <v>3253524551</v>
      </c>
      <c r="E68" s="119">
        <f>+'Laba Rugi'!I136</f>
        <v>531455726</v>
      </c>
      <c r="F68" s="119">
        <f>+'Laba Rugi'!J136</f>
        <v>3784980277</v>
      </c>
    </row>
    <row r="69" spans="1:6" hidden="1">
      <c r="A69" s="847"/>
      <c r="B69" s="123" t="s">
        <v>1122</v>
      </c>
      <c r="C69" s="118" t="s">
        <v>1419</v>
      </c>
      <c r="D69" s="120">
        <f>+'Laba Rugi'!H137</f>
        <v>0</v>
      </c>
      <c r="E69" s="120">
        <f>+'Laba Rugi'!I137</f>
        <v>0</v>
      </c>
      <c r="F69" s="120">
        <f>+'Laba Rugi'!J137</f>
        <v>0</v>
      </c>
    </row>
    <row r="70" spans="1:6">
      <c r="A70" s="820" t="s">
        <v>1166</v>
      </c>
      <c r="B70" s="821"/>
      <c r="C70" s="821"/>
      <c r="D70" s="127">
        <f t="shared" ref="D70:F70" si="10">+SUM(D66:D69)</f>
        <v>3428135551</v>
      </c>
      <c r="E70" s="127">
        <f t="shared" si="10"/>
        <v>572636726</v>
      </c>
      <c r="F70" s="128">
        <f t="shared" si="10"/>
        <v>4000772277</v>
      </c>
    </row>
    <row r="71" spans="1:6">
      <c r="A71" s="670" t="s">
        <v>1167</v>
      </c>
      <c r="B71" s="509" t="s">
        <v>1494</v>
      </c>
      <c r="C71" s="510" t="s">
        <v>1495</v>
      </c>
      <c r="D71" s="130">
        <f>+'Laba Rugi'!H162</f>
        <v>400000000</v>
      </c>
      <c r="E71" s="130">
        <f>+'Laba Rugi'!I162</f>
        <v>100000000</v>
      </c>
      <c r="F71" s="122">
        <f>+'Laba Rugi'!J162</f>
        <v>500000000</v>
      </c>
    </row>
    <row r="72" spans="1:6">
      <c r="A72" s="820" t="s">
        <v>1480</v>
      </c>
      <c r="B72" s="821"/>
      <c r="C72" s="821"/>
      <c r="D72" s="127">
        <f t="shared" ref="D72:F72" si="11">+SUM(D71)</f>
        <v>400000000</v>
      </c>
      <c r="E72" s="127">
        <f t="shared" si="11"/>
        <v>100000000</v>
      </c>
      <c r="F72" s="128">
        <f t="shared" si="11"/>
        <v>500000000</v>
      </c>
    </row>
    <row r="73" spans="1:6">
      <c r="A73" s="845" t="s">
        <v>1372</v>
      </c>
      <c r="B73" s="114" t="s">
        <v>1124</v>
      </c>
      <c r="C73" s="671" t="s">
        <v>1420</v>
      </c>
      <c r="D73" s="121">
        <f>+'Laba Rugi'!H189</f>
        <v>5414700</v>
      </c>
      <c r="E73" s="121">
        <f>+'Laba Rugi'!I189</f>
        <v>300000</v>
      </c>
      <c r="F73" s="121">
        <f>+'Laba Rugi'!J189</f>
        <v>5714700</v>
      </c>
    </row>
    <row r="74" spans="1:6">
      <c r="A74" s="846"/>
      <c r="B74" s="113" t="s">
        <v>1125</v>
      </c>
      <c r="C74" s="508" t="s">
        <v>1421</v>
      </c>
      <c r="D74" s="119">
        <f>+'Laba Rugi'!H190</f>
        <v>13834169</v>
      </c>
      <c r="E74" s="119">
        <f>+'Laba Rugi'!I190</f>
        <v>9474500</v>
      </c>
      <c r="F74" s="119">
        <f>+'Laba Rugi'!J190</f>
        <v>23308669</v>
      </c>
    </row>
    <row r="75" spans="1:6">
      <c r="A75" s="846"/>
      <c r="B75" s="113" t="s">
        <v>1126</v>
      </c>
      <c r="C75" s="508" t="s">
        <v>1422</v>
      </c>
      <c r="D75" s="119">
        <f>+'Laba Rugi'!H191</f>
        <v>519000</v>
      </c>
      <c r="E75" s="119">
        <f>+'Laba Rugi'!I191</f>
        <v>37000</v>
      </c>
      <c r="F75" s="119">
        <f>+'Laba Rugi'!J191</f>
        <v>556000</v>
      </c>
    </row>
    <row r="76" spans="1:6" hidden="1">
      <c r="A76" s="846"/>
      <c r="B76" s="113" t="s">
        <v>1127</v>
      </c>
      <c r="C76" s="508" t="s">
        <v>1423</v>
      </c>
      <c r="D76" s="119">
        <f>+'Laba Rugi'!H192</f>
        <v>0</v>
      </c>
      <c r="E76" s="119">
        <f>+'Laba Rugi'!I192</f>
        <v>0</v>
      </c>
      <c r="F76" s="119">
        <f>+'Laba Rugi'!J192</f>
        <v>0</v>
      </c>
    </row>
    <row r="77" spans="1:6" hidden="1">
      <c r="A77" s="846"/>
      <c r="B77" s="113" t="s">
        <v>1128</v>
      </c>
      <c r="C77" s="508" t="s">
        <v>1424</v>
      </c>
      <c r="D77" s="119">
        <f>+'Laba Rugi'!H193</f>
        <v>0</v>
      </c>
      <c r="E77" s="119">
        <f>+'Laba Rugi'!I193</f>
        <v>0</v>
      </c>
      <c r="F77" s="119">
        <f>+'Laba Rugi'!J193</f>
        <v>0</v>
      </c>
    </row>
    <row r="78" spans="1:6" hidden="1">
      <c r="A78" s="846"/>
      <c r="B78" s="113" t="s">
        <v>1129</v>
      </c>
      <c r="C78" s="508" t="s">
        <v>1425</v>
      </c>
      <c r="D78" s="119">
        <f>+'Laba Rugi'!H195</f>
        <v>0</v>
      </c>
      <c r="E78" s="119">
        <f>+'Laba Rugi'!I195</f>
        <v>0</v>
      </c>
      <c r="F78" s="119">
        <f>+'Laba Rugi'!J195</f>
        <v>0</v>
      </c>
    </row>
    <row r="79" spans="1:6">
      <c r="A79" s="846"/>
      <c r="B79" s="125">
        <v>5199020000</v>
      </c>
      <c r="C79" s="508" t="s">
        <v>1426</v>
      </c>
      <c r="D79" s="119">
        <f>+'Laba Rugi'!H199</f>
        <v>91377162</v>
      </c>
      <c r="E79" s="119">
        <f>+'Laba Rugi'!I199</f>
        <v>48191379</v>
      </c>
      <c r="F79" s="119">
        <f>+'Laba Rugi'!J199</f>
        <v>139568541</v>
      </c>
    </row>
    <row r="80" spans="1:6">
      <c r="A80" s="846"/>
      <c r="B80" s="125">
        <v>5199030000</v>
      </c>
      <c r="C80" s="508" t="s">
        <v>1427</v>
      </c>
      <c r="D80" s="119">
        <f>+'Laba Rugi'!H200</f>
        <v>49779921</v>
      </c>
      <c r="E80" s="119">
        <f>+'Laba Rugi'!I200</f>
        <v>13809752</v>
      </c>
      <c r="F80" s="119">
        <f>+'Laba Rugi'!J200</f>
        <v>63589673</v>
      </c>
    </row>
    <row r="81" spans="1:8">
      <c r="A81" s="820" t="s">
        <v>1481</v>
      </c>
      <c r="B81" s="821"/>
      <c r="C81" s="821"/>
      <c r="D81" s="127">
        <f t="shared" ref="D81:F81" si="12">+SUM(D73:D80)</f>
        <v>160924952</v>
      </c>
      <c r="E81" s="127">
        <f t="shared" si="12"/>
        <v>71812631</v>
      </c>
      <c r="F81" s="127">
        <f t="shared" si="12"/>
        <v>232737583</v>
      </c>
    </row>
    <row r="82" spans="1:8" s="709" customFormat="1">
      <c r="A82" s="884" t="s">
        <v>1132</v>
      </c>
      <c r="B82" s="705" t="s">
        <v>1133</v>
      </c>
      <c r="C82" s="706" t="s">
        <v>1428</v>
      </c>
      <c r="D82" s="707">
        <f>+'Laba Rugi'!H175</f>
        <v>597448503</v>
      </c>
      <c r="E82" s="707">
        <f>+'Laba Rugi'!I175</f>
        <v>135499022</v>
      </c>
      <c r="F82" s="707">
        <f>+'Laba Rugi'!J175</f>
        <v>732947525</v>
      </c>
      <c r="G82" s="708"/>
      <c r="H82" s="708"/>
    </row>
    <row r="83" spans="1:8" s="709" customFormat="1">
      <c r="A83" s="885"/>
      <c r="B83" s="710" t="s">
        <v>1134</v>
      </c>
      <c r="C83" s="706" t="s">
        <v>1429</v>
      </c>
      <c r="D83" s="711">
        <f>+'Laba Rugi'!H208</f>
        <v>87602500</v>
      </c>
      <c r="E83" s="711">
        <f>+'Laba Rugi'!I208</f>
        <v>95710000</v>
      </c>
      <c r="F83" s="711">
        <f>+'Laba Rugi'!J208</f>
        <v>183312500</v>
      </c>
      <c r="G83" s="708"/>
      <c r="H83" s="708"/>
    </row>
    <row r="84" spans="1:8" s="709" customFormat="1">
      <c r="A84" s="885"/>
      <c r="B84" s="710" t="s">
        <v>1135</v>
      </c>
      <c r="C84" s="706" t="s">
        <v>1430</v>
      </c>
      <c r="D84" s="711">
        <f>+'Laba Rugi'!H164</f>
        <v>0</v>
      </c>
      <c r="E84" s="711">
        <f>+'Laba Rugi'!I164</f>
        <v>0</v>
      </c>
      <c r="F84" s="711">
        <f>+'Laba Rugi'!J164</f>
        <v>0</v>
      </c>
      <c r="G84" s="708"/>
      <c r="H84" s="708"/>
    </row>
    <row r="85" spans="1:8" s="709" customFormat="1">
      <c r="A85" s="885"/>
      <c r="B85" s="710" t="s">
        <v>1137</v>
      </c>
      <c r="C85" s="706" t="s">
        <v>1431</v>
      </c>
      <c r="D85" s="711">
        <f>+'Laba Rugi'!H255</f>
        <v>0</v>
      </c>
      <c r="E85" s="711">
        <f>+'Laba Rugi'!I255</f>
        <v>0</v>
      </c>
      <c r="F85" s="711">
        <f>+'Laba Rugi'!J255</f>
        <v>0</v>
      </c>
      <c r="G85" s="708"/>
      <c r="H85" s="708"/>
    </row>
    <row r="86" spans="1:8" s="709" customFormat="1">
      <c r="A86" s="885"/>
      <c r="B86" s="710" t="s">
        <v>1136</v>
      </c>
      <c r="C86" s="706" t="s">
        <v>1432</v>
      </c>
      <c r="D86" s="711">
        <f>+'Laba Rugi'!H256</f>
        <v>145000000</v>
      </c>
      <c r="E86" s="711">
        <f>+'Laba Rugi'!I256</f>
        <v>0</v>
      </c>
      <c r="F86" s="711">
        <f>+'Laba Rugi'!J256</f>
        <v>145000000</v>
      </c>
      <c r="G86" s="708"/>
      <c r="H86" s="708"/>
    </row>
    <row r="87" spans="1:8" s="709" customFormat="1" hidden="1">
      <c r="A87" s="885"/>
      <c r="B87" s="710" t="s">
        <v>1138</v>
      </c>
      <c r="C87" s="706" t="s">
        <v>1433</v>
      </c>
      <c r="D87" s="711">
        <f>+'Laba Rugi'!H257</f>
        <v>0</v>
      </c>
      <c r="E87" s="711">
        <f>+'Laba Rugi'!I257</f>
        <v>0</v>
      </c>
      <c r="F87" s="711">
        <f>+'Laba Rugi'!J257</f>
        <v>0</v>
      </c>
      <c r="G87" s="708"/>
      <c r="H87" s="708"/>
    </row>
    <row r="88" spans="1:8" s="709" customFormat="1" hidden="1">
      <c r="A88" s="885"/>
      <c r="B88" s="710" t="s">
        <v>1139</v>
      </c>
      <c r="C88" s="706" t="s">
        <v>1434</v>
      </c>
      <c r="D88" s="711">
        <f>+'Laba Rugi'!H167</f>
        <v>9995550</v>
      </c>
      <c r="E88" s="711">
        <f>+'Laba Rugi'!I167</f>
        <v>0</v>
      </c>
      <c r="F88" s="711">
        <f>+'Laba Rugi'!J167</f>
        <v>9995550</v>
      </c>
      <c r="G88" s="708"/>
      <c r="H88" s="708"/>
    </row>
    <row r="89" spans="1:8" s="709" customFormat="1" hidden="1">
      <c r="A89" s="885"/>
      <c r="B89" s="710" t="s">
        <v>1370</v>
      </c>
      <c r="C89" s="706" t="s">
        <v>1442</v>
      </c>
      <c r="D89" s="711">
        <f>+'Laba Rugi'!H168</f>
        <v>9995550</v>
      </c>
      <c r="E89" s="711">
        <f>+'Laba Rugi'!I168</f>
        <v>0</v>
      </c>
      <c r="F89" s="711">
        <f>+'Laba Rugi'!J168</f>
        <v>9995550</v>
      </c>
      <c r="G89" s="708"/>
      <c r="H89" s="708"/>
    </row>
    <row r="90" spans="1:8" s="709" customFormat="1">
      <c r="A90" s="885"/>
      <c r="B90" s="710" t="s">
        <v>1140</v>
      </c>
      <c r="C90" s="706" t="s">
        <v>1435</v>
      </c>
      <c r="D90" s="711">
        <f>+'Laba Rugi'!H166</f>
        <v>22700000</v>
      </c>
      <c r="E90" s="711">
        <f>+'Laba Rugi'!I166</f>
        <v>18750000</v>
      </c>
      <c r="F90" s="711">
        <f>+'Laba Rugi'!J166</f>
        <v>41450000</v>
      </c>
      <c r="G90" s="708"/>
      <c r="H90" s="708"/>
    </row>
    <row r="91" spans="1:8" s="709" customFormat="1">
      <c r="A91" s="885"/>
      <c r="B91" s="710" t="s">
        <v>1141</v>
      </c>
      <c r="C91" s="706" t="s">
        <v>1436</v>
      </c>
      <c r="D91" s="711">
        <f>+'Laba Rugi'!H185</f>
        <v>28000000</v>
      </c>
      <c r="E91" s="711">
        <f>+'Laba Rugi'!I185</f>
        <v>0</v>
      </c>
      <c r="F91" s="711">
        <f>+'Laba Rugi'!J185</f>
        <v>28000000</v>
      </c>
      <c r="G91" s="708"/>
      <c r="H91" s="708"/>
    </row>
    <row r="92" spans="1:8" s="709" customFormat="1">
      <c r="A92" s="885"/>
      <c r="B92" s="710" t="s">
        <v>1142</v>
      </c>
      <c r="C92" s="706" t="s">
        <v>1437</v>
      </c>
      <c r="D92" s="711">
        <f>+'Laba Rugi'!H173</f>
        <v>96437098</v>
      </c>
      <c r="E92" s="711">
        <f>+'Laba Rugi'!I173</f>
        <v>103185975</v>
      </c>
      <c r="F92" s="711">
        <f>+'Laba Rugi'!J173</f>
        <v>199623073</v>
      </c>
      <c r="G92" s="708"/>
      <c r="H92" s="708"/>
    </row>
    <row r="93" spans="1:8" s="709" customFormat="1">
      <c r="A93" s="885"/>
      <c r="B93" s="710" t="s">
        <v>1143</v>
      </c>
      <c r="C93" s="706" t="s">
        <v>1438</v>
      </c>
      <c r="D93" s="711">
        <f>+'Laba Rugi'!H112</f>
        <v>0</v>
      </c>
      <c r="E93" s="711">
        <f>+'Laba Rugi'!I112</f>
        <v>0</v>
      </c>
      <c r="F93" s="711">
        <f>+'Laba Rugi'!J112</f>
        <v>0</v>
      </c>
      <c r="G93" s="708"/>
      <c r="H93" s="708"/>
    </row>
    <row r="94" spans="1:8" s="709" customFormat="1">
      <c r="A94" s="885"/>
      <c r="B94" s="712" t="s">
        <v>1130</v>
      </c>
      <c r="C94" s="706" t="s">
        <v>1439</v>
      </c>
      <c r="D94" s="711">
        <f>+'Laba Rugi'!H201</f>
        <v>19889000</v>
      </c>
      <c r="E94" s="711">
        <f>+'Laba Rugi'!I201</f>
        <v>1944000</v>
      </c>
      <c r="F94" s="711">
        <f>+'Laba Rugi'!J201</f>
        <v>21833000</v>
      </c>
      <c r="G94" s="708"/>
      <c r="H94" s="708"/>
    </row>
    <row r="95" spans="1:8" s="709" customFormat="1">
      <c r="A95" s="886"/>
      <c r="B95" s="713" t="s">
        <v>1131</v>
      </c>
      <c r="C95" s="714" t="s">
        <v>1440</v>
      </c>
      <c r="D95" s="715">
        <f>+'Laba Rugi'!H202</f>
        <v>267724100</v>
      </c>
      <c r="E95" s="715">
        <f>+'Laba Rugi'!I202</f>
        <v>73759100</v>
      </c>
      <c r="F95" s="715">
        <f>+'Laba Rugi'!J202</f>
        <v>341483200</v>
      </c>
      <c r="G95" s="708"/>
      <c r="H95" s="708"/>
    </row>
    <row r="96" spans="1:8">
      <c r="A96" s="820" t="s">
        <v>1168</v>
      </c>
      <c r="B96" s="821"/>
      <c r="C96" s="821"/>
      <c r="D96" s="127">
        <f t="shared" ref="D96:F96" si="13">+SUM(D82:D95)</f>
        <v>1284792301</v>
      </c>
      <c r="E96" s="127">
        <f t="shared" si="13"/>
        <v>428848097</v>
      </c>
      <c r="F96" s="127">
        <f t="shared" si="13"/>
        <v>1713640398</v>
      </c>
    </row>
    <row r="97" spans="1:8">
      <c r="A97" s="852" t="s">
        <v>1153</v>
      </c>
      <c r="B97" s="853"/>
      <c r="C97" s="812"/>
      <c r="D97" s="129">
        <f t="shared" ref="D97:F97" si="14">+SUM(D15:D96)/2</f>
        <v>39929692069</v>
      </c>
      <c r="E97" s="129">
        <f t="shared" si="14"/>
        <v>11029521452</v>
      </c>
      <c r="F97" s="129">
        <f t="shared" si="14"/>
        <v>50959213521</v>
      </c>
    </row>
    <row r="98" spans="1:8">
      <c r="A98" s="672" t="s">
        <v>1157</v>
      </c>
      <c r="B98" s="588" t="s">
        <v>1145</v>
      </c>
      <c r="C98" s="671" t="s">
        <v>1443</v>
      </c>
      <c r="D98" s="121">
        <f>+'Laba Rugi'!H318</f>
        <v>77559069</v>
      </c>
      <c r="E98" s="121">
        <f>+'Laba Rugi'!I318</f>
        <v>91937469</v>
      </c>
      <c r="F98" s="115">
        <f>+'Laba Rugi'!J318</f>
        <v>169496538</v>
      </c>
    </row>
    <row r="99" spans="1:8">
      <c r="A99" s="845" t="s">
        <v>1144</v>
      </c>
      <c r="B99" s="500" t="s">
        <v>1146</v>
      </c>
      <c r="C99" s="508" t="s">
        <v>1170</v>
      </c>
      <c r="D99" s="119">
        <f>+'Laba Rugi'!H288</f>
        <v>74767160</v>
      </c>
      <c r="E99" s="119">
        <f>+'Laba Rugi'!I288</f>
        <v>0</v>
      </c>
      <c r="F99" s="116">
        <f>+'Laba Rugi'!J288</f>
        <v>74767160</v>
      </c>
    </row>
    <row r="100" spans="1:8">
      <c r="A100" s="846"/>
      <c r="B100" s="500" t="s">
        <v>1147</v>
      </c>
      <c r="C100" s="508" t="s">
        <v>1171</v>
      </c>
      <c r="D100" s="119">
        <f>+'Laba Rugi'!H282</f>
        <v>297202458</v>
      </c>
      <c r="E100" s="119">
        <f>+'Laba Rugi'!I282</f>
        <v>28534512</v>
      </c>
      <c r="F100" s="116">
        <f>+'Laba Rugi'!J282</f>
        <v>325736970</v>
      </c>
    </row>
    <row r="101" spans="1:8">
      <c r="A101" s="846"/>
      <c r="B101" s="374">
        <v>6130000000</v>
      </c>
      <c r="C101" s="594" t="s">
        <v>1503</v>
      </c>
      <c r="D101" s="372">
        <f>'Laba Rugi'!H308</f>
        <v>865984</v>
      </c>
      <c r="E101" s="372">
        <f>'Laba Rugi'!I308</f>
        <v>0</v>
      </c>
      <c r="F101" s="116">
        <f>'Laba Rugi'!J308</f>
        <v>865984</v>
      </c>
    </row>
    <row r="102" spans="1:8">
      <c r="A102" s="847"/>
      <c r="B102" s="126">
        <v>6199000000</v>
      </c>
      <c r="C102" s="118" t="s">
        <v>1155</v>
      </c>
      <c r="D102" s="120">
        <f>+'Laba Rugi'!H320</f>
        <v>114</v>
      </c>
      <c r="E102" s="120">
        <f>+'Laba Rugi'!I320</f>
        <v>1</v>
      </c>
      <c r="F102" s="117">
        <f>+'Laba Rugi'!J320</f>
        <v>115</v>
      </c>
    </row>
    <row r="103" spans="1:8">
      <c r="A103" s="843" t="s">
        <v>1144</v>
      </c>
      <c r="B103" s="844"/>
      <c r="C103" s="848"/>
      <c r="D103" s="131">
        <f>+SUM(D98:D102)</f>
        <v>450394785</v>
      </c>
      <c r="E103" s="140">
        <f>+SUM(E98:E102)</f>
        <v>120471982</v>
      </c>
      <c r="F103" s="131">
        <f t="shared" ref="F103" si="15">+SUM(F98:F102)</f>
        <v>570866767</v>
      </c>
    </row>
    <row r="104" spans="1:8">
      <c r="A104" s="673" t="s">
        <v>1159</v>
      </c>
      <c r="B104" s="507" t="s">
        <v>1148</v>
      </c>
      <c r="C104" s="618" t="s">
        <v>1444</v>
      </c>
      <c r="D104" s="400">
        <f>+'Laba Rugi'!H325</f>
        <v>72936362</v>
      </c>
      <c r="E104" s="400">
        <f>+'Laba Rugi'!I325</f>
        <v>5706845</v>
      </c>
      <c r="F104" s="400">
        <f>+'Laba Rugi'!J325</f>
        <v>78643207</v>
      </c>
      <c r="G104" s="145"/>
      <c r="H104" s="145"/>
    </row>
    <row r="105" spans="1:8">
      <c r="A105" s="690"/>
      <c r="B105" s="507" t="s">
        <v>1491</v>
      </c>
      <c r="C105" s="619" t="s">
        <v>1492</v>
      </c>
      <c r="D105" s="400">
        <f>+'Laba Rugi'!H342</f>
        <v>0</v>
      </c>
      <c r="E105" s="400">
        <f>+'Laba Rugi'!I342</f>
        <v>0</v>
      </c>
      <c r="F105" s="400">
        <f>+'Laba Rugi'!J342</f>
        <v>0</v>
      </c>
      <c r="G105" s="145"/>
      <c r="H105" s="145"/>
    </row>
    <row r="106" spans="1:8">
      <c r="A106" s="846" t="s">
        <v>1169</v>
      </c>
      <c r="B106" s="507" t="s">
        <v>1511</v>
      </c>
      <c r="C106" s="619" t="s">
        <v>1512</v>
      </c>
      <c r="D106" s="400">
        <f>'Laba Rugi'!H345</f>
        <v>6479240328</v>
      </c>
      <c r="E106" s="400">
        <f>'Laba Rugi'!I345</f>
        <v>1619810082</v>
      </c>
      <c r="F106" s="400">
        <f>'Laba Rugi'!J345</f>
        <v>8099050410</v>
      </c>
      <c r="G106" s="145"/>
      <c r="H106" s="145"/>
    </row>
    <row r="107" spans="1:8">
      <c r="A107" s="846"/>
      <c r="B107" s="507" t="s">
        <v>1149</v>
      </c>
      <c r="C107" s="618" t="s">
        <v>1172</v>
      </c>
      <c r="D107" s="400">
        <f>+'Laba Rugi'!H349</f>
        <v>2500300038</v>
      </c>
      <c r="E107" s="400">
        <f>+'Laba Rugi'!I349</f>
        <v>430555615</v>
      </c>
      <c r="F107" s="400">
        <f>+'Laba Rugi'!J349</f>
        <v>2930855653</v>
      </c>
      <c r="G107" s="145"/>
      <c r="H107" s="145"/>
    </row>
    <row r="108" spans="1:8">
      <c r="A108" s="846"/>
      <c r="B108" s="507" t="s">
        <v>1150</v>
      </c>
      <c r="C108" s="618" t="s">
        <v>1441</v>
      </c>
      <c r="D108" s="400">
        <f>+'Laba Rugi'!H322</f>
        <v>3179840</v>
      </c>
      <c r="E108" s="400">
        <f>+'Laba Rugi'!I322</f>
        <v>1050640</v>
      </c>
      <c r="F108" s="400">
        <f>+'Laba Rugi'!J322</f>
        <v>4230480</v>
      </c>
      <c r="G108" s="145"/>
      <c r="H108" s="145"/>
    </row>
    <row r="109" spans="1:8">
      <c r="A109" s="846"/>
      <c r="B109" s="507" t="s">
        <v>1182</v>
      </c>
      <c r="C109" s="618" t="s">
        <v>1445</v>
      </c>
      <c r="D109" s="400">
        <f>+'Laba Rugi'!H347</f>
        <v>75066849</v>
      </c>
      <c r="E109" s="400">
        <f>+'Laba Rugi'!I347</f>
        <v>0</v>
      </c>
      <c r="F109" s="400">
        <f>+'Laba Rugi'!J347</f>
        <v>75066849</v>
      </c>
      <c r="G109" s="145"/>
      <c r="H109" s="145"/>
    </row>
    <row r="110" spans="1:8">
      <c r="A110" s="846"/>
      <c r="B110" s="507" t="s">
        <v>1151</v>
      </c>
      <c r="C110" s="618" t="s">
        <v>1446</v>
      </c>
      <c r="D110" s="400">
        <f>+'Laba Rugi'!H351</f>
        <v>34740934067</v>
      </c>
      <c r="E110" s="400">
        <f>+'Laba Rugi'!I351</f>
        <v>9607759803</v>
      </c>
      <c r="F110" s="400">
        <f>+'Laba Rugi'!J351</f>
        <v>44348693870</v>
      </c>
      <c r="G110" s="145"/>
      <c r="H110" s="145"/>
    </row>
    <row r="111" spans="1:8">
      <c r="A111" s="846"/>
      <c r="B111" s="507" t="s">
        <v>1499</v>
      </c>
      <c r="C111" s="619" t="s">
        <v>1500</v>
      </c>
      <c r="D111" s="400">
        <f>'Laba Rugi'!H341</f>
        <v>1556003604</v>
      </c>
      <c r="E111" s="400">
        <f>'Laba Rugi'!I341</f>
        <v>0</v>
      </c>
      <c r="F111" s="400">
        <f>'Laba Rugi'!J341</f>
        <v>1556003604</v>
      </c>
      <c r="G111" s="145"/>
      <c r="H111" s="145"/>
    </row>
    <row r="112" spans="1:8">
      <c r="A112" s="846"/>
      <c r="B112" s="511">
        <v>6211000000</v>
      </c>
      <c r="C112" s="508" t="s">
        <v>1156</v>
      </c>
      <c r="D112" s="119">
        <f>+'Laba Rugi'!H329</f>
        <v>0</v>
      </c>
      <c r="E112" s="119">
        <f>+'Laba Rugi'!I329</f>
        <v>0</v>
      </c>
      <c r="F112" s="119">
        <f>+'Laba Rugi'!J329</f>
        <v>0</v>
      </c>
    </row>
    <row r="113" spans="1:8" s="605" customFormat="1">
      <c r="A113" s="847"/>
      <c r="B113" s="602">
        <v>6302010000</v>
      </c>
      <c r="C113" s="603" t="s">
        <v>1484</v>
      </c>
      <c r="D113" s="604">
        <f>+'Laba Rugi'!H355</f>
        <v>0</v>
      </c>
      <c r="E113" s="604">
        <f>+'Laba Rugi'!I355</f>
        <v>0</v>
      </c>
      <c r="F113" s="604">
        <f>+'Laba Rugi'!J355</f>
        <v>0</v>
      </c>
      <c r="G113" s="597"/>
      <c r="H113" s="597"/>
    </row>
    <row r="114" spans="1:8">
      <c r="A114" s="843" t="s">
        <v>1169</v>
      </c>
      <c r="B114" s="844"/>
      <c r="C114" s="844"/>
      <c r="D114" s="127">
        <f>+SUM(D104:D113)</f>
        <v>45427661088</v>
      </c>
      <c r="E114" s="127">
        <f>+SUM(E104:E113)</f>
        <v>11664882985</v>
      </c>
      <c r="F114" s="127">
        <f>+SUM(F104:F113)</f>
        <v>57092544073</v>
      </c>
    </row>
    <row r="115" spans="1:8" s="273" customFormat="1" hidden="1">
      <c r="A115" s="674" t="s">
        <v>1447</v>
      </c>
      <c r="B115" s="277">
        <v>7110100000</v>
      </c>
      <c r="C115" s="508" t="s">
        <v>1448</v>
      </c>
      <c r="D115" s="621"/>
      <c r="E115" s="622"/>
      <c r="F115" s="622"/>
      <c r="G115" s="272"/>
      <c r="H115" s="272"/>
    </row>
    <row r="116" spans="1:8" s="273" customFormat="1">
      <c r="A116" s="674" t="s">
        <v>1447</v>
      </c>
      <c r="B116" s="277">
        <v>7220100000</v>
      </c>
      <c r="C116" s="594" t="s">
        <v>1497</v>
      </c>
      <c r="D116" s="275">
        <f>'Laba Rugi'!H370</f>
        <v>0</v>
      </c>
      <c r="E116" s="274">
        <f>'Laba Rugi'!I370</f>
        <v>0</v>
      </c>
      <c r="F116" s="400">
        <f>D116+E116</f>
        <v>0</v>
      </c>
      <c r="G116" s="272"/>
      <c r="H116" s="272"/>
    </row>
    <row r="117" spans="1:8" s="273" customFormat="1">
      <c r="A117" s="850" t="s">
        <v>1447</v>
      </c>
      <c r="B117" s="851"/>
      <c r="C117" s="851"/>
      <c r="D117" s="127">
        <f>+SUM(D115:D116)</f>
        <v>0</v>
      </c>
      <c r="E117" s="127">
        <f>+SUM(E115:E116)</f>
        <v>0</v>
      </c>
      <c r="F117" s="127">
        <f>+SUM(F115:F116)</f>
        <v>0</v>
      </c>
      <c r="G117" s="272"/>
      <c r="H117" s="272"/>
    </row>
    <row r="118" spans="1:8" s="273" customFormat="1" ht="30" hidden="1">
      <c r="A118" s="426" t="s">
        <v>1222</v>
      </c>
      <c r="B118" s="277">
        <v>8000000000</v>
      </c>
      <c r="C118" s="277" t="s">
        <v>1222</v>
      </c>
      <c r="D118" s="275"/>
      <c r="E118" s="274"/>
      <c r="F118" s="274"/>
      <c r="G118" s="272"/>
      <c r="H118" s="272"/>
    </row>
    <row r="119" spans="1:8" s="273" customFormat="1" hidden="1">
      <c r="A119" s="849" t="s">
        <v>1222</v>
      </c>
      <c r="B119" s="849"/>
      <c r="C119" s="849"/>
      <c r="D119" s="127">
        <f>+SUM(D118:D118)</f>
        <v>0</v>
      </c>
      <c r="E119" s="127">
        <f>+SUM(E118:E118)</f>
        <v>0</v>
      </c>
      <c r="F119" s="127">
        <f>+SUM(F118:F118)</f>
        <v>0</v>
      </c>
      <c r="G119" s="272"/>
      <c r="H119" s="272"/>
    </row>
    <row r="120" spans="1:8" s="146" customFormat="1">
      <c r="A120" s="840" t="s">
        <v>1160</v>
      </c>
      <c r="B120" s="841"/>
      <c r="C120" s="841"/>
      <c r="D120" s="278">
        <f>+D13-D97-D114+D103+D117</f>
        <v>-84906958372</v>
      </c>
      <c r="E120" s="278">
        <f>+E13-E97-E114+E103+E117</f>
        <v>-4501607031</v>
      </c>
      <c r="F120" s="278">
        <f>+F13-F97-F114+F103+F117</f>
        <v>-89408565403</v>
      </c>
      <c r="G120" s="145"/>
      <c r="H120" s="145"/>
    </row>
    <row r="121" spans="1:8">
      <c r="C121" s="112" t="s">
        <v>1154</v>
      </c>
      <c r="D121" s="111">
        <f>+D120-'Laba Rugi'!H11</f>
        <v>-63942700040</v>
      </c>
      <c r="E121" s="111">
        <f>+E120-'Laba Rugi'!I11</f>
        <v>4932767282</v>
      </c>
      <c r="F121" s="111">
        <f>+F120-'Laba Rugi'!J11</f>
        <v>-59009932758</v>
      </c>
    </row>
    <row r="122" spans="1:8">
      <c r="F122" s="111"/>
    </row>
  </sheetData>
  <mergeCells count="32">
    <mergeCell ref="A114:C114"/>
    <mergeCell ref="A117:C117"/>
    <mergeCell ref="A119:C119"/>
    <mergeCell ref="A120:C120"/>
    <mergeCell ref="A82:A95"/>
    <mergeCell ref="A96:C96"/>
    <mergeCell ref="A97:C97"/>
    <mergeCell ref="A99:A102"/>
    <mergeCell ref="A103:C103"/>
    <mergeCell ref="A106:A113"/>
    <mergeCell ref="A81:C81"/>
    <mergeCell ref="A39:C39"/>
    <mergeCell ref="A40:A47"/>
    <mergeCell ref="A48:C48"/>
    <mergeCell ref="A49:A56"/>
    <mergeCell ref="A57:C57"/>
    <mergeCell ref="A58:A64"/>
    <mergeCell ref="A65:C65"/>
    <mergeCell ref="A66:A69"/>
    <mergeCell ref="A70:C70"/>
    <mergeCell ref="A72:C72"/>
    <mergeCell ref="A73:A80"/>
    <mergeCell ref="A28:A38"/>
    <mergeCell ref="A4:B5"/>
    <mergeCell ref="C4:C5"/>
    <mergeCell ref="D4:F4"/>
    <mergeCell ref="A8:C8"/>
    <mergeCell ref="A10:C10"/>
    <mergeCell ref="A12:C12"/>
    <mergeCell ref="A13:C13"/>
    <mergeCell ref="A15:A26"/>
    <mergeCell ref="A27:C27"/>
  </mergeCells>
  <pageMargins left="0.11811023622047245" right="0.11811023622047245" top="0.15748031496062992" bottom="0.15748031496062992" header="0.31496062992125984" footer="0.31496062992125984"/>
  <pageSetup paperSize="9" scale="42" orientation="portrait" horizontalDpi="4294967293" r:id="rId1"/>
  <customProperties>
    <customPr name="EpmWorksheetKeyString_GU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H62"/>
  <sheetViews>
    <sheetView zoomScale="85" zoomScaleNormal="85" zoomScaleSheetLayoutView="100" workbookViewId="0">
      <pane xSplit="1" ySplit="4" topLeftCell="B32" activePane="bottomRight" state="frozen"/>
      <selection activeCell="I10" sqref="I10"/>
      <selection pane="topRight" activeCell="I10" sqref="I10"/>
      <selection pane="bottomLeft" activeCell="I10" sqref="I10"/>
      <selection pane="bottomRight" activeCell="I10" sqref="I10"/>
    </sheetView>
  </sheetViews>
  <sheetFormatPr defaultRowHeight="15"/>
  <cols>
    <col min="1" max="1" width="34.7109375" style="133" bestFit="1" customWidth="1"/>
    <col min="2" max="4" width="21.28515625" style="112" customWidth="1"/>
    <col min="5" max="5" width="18.7109375" style="112" bestFit="1" customWidth="1"/>
    <col min="6" max="6" width="17.28515625" style="109" customWidth="1"/>
    <col min="7" max="7" width="16.28515625" style="135" bestFit="1" customWidth="1"/>
    <col min="8" max="8" width="15.28515625" style="135" bestFit="1" customWidth="1"/>
  </cols>
  <sheetData>
    <row r="1" spans="1:8">
      <c r="A1" s="133" t="s">
        <v>1101</v>
      </c>
    </row>
    <row r="2" spans="1:8">
      <c r="A2" s="133" t="s">
        <v>1339</v>
      </c>
    </row>
    <row r="3" spans="1:8">
      <c r="A3" s="133" t="str">
        <f>+'Arus Kas'!A4:M4</f>
        <v>PER 31 MEI 2022</v>
      </c>
    </row>
    <row r="4" spans="1:8" ht="45">
      <c r="A4" s="312" t="s">
        <v>1351</v>
      </c>
      <c r="B4" s="314" t="s">
        <v>1212</v>
      </c>
      <c r="C4" s="314" t="s">
        <v>1353</v>
      </c>
      <c r="D4" s="313" t="s">
        <v>1362</v>
      </c>
      <c r="E4" s="313" t="s">
        <v>1363</v>
      </c>
      <c r="F4" s="313" t="s">
        <v>1364</v>
      </c>
    </row>
    <row r="5" spans="1:8">
      <c r="A5" s="317" t="s">
        <v>1202</v>
      </c>
      <c r="B5" s="329"/>
      <c r="C5" s="318"/>
      <c r="D5" s="318"/>
      <c r="E5" s="329"/>
      <c r="F5" s="361"/>
    </row>
    <row r="6" spans="1:8" s="273" customFormat="1">
      <c r="A6" s="326" t="s">
        <v>1203</v>
      </c>
      <c r="B6" s="320">
        <f>+'Laba Rugi Per Jenis'!D7</f>
        <v>0</v>
      </c>
      <c r="C6" s="320">
        <v>392000000</v>
      </c>
      <c r="D6" s="320">
        <f>+'Laba Rugi Per Jenis'!E7</f>
        <v>0</v>
      </c>
      <c r="E6" s="320">
        <v>0</v>
      </c>
      <c r="F6" s="362">
        <v>0</v>
      </c>
      <c r="G6" s="272"/>
      <c r="H6" s="272"/>
    </row>
    <row r="7" spans="1:8" s="273" customFormat="1">
      <c r="A7" s="326" t="s">
        <v>1204</v>
      </c>
      <c r="B7" s="320">
        <f>+'Laba Rugi Per Jenis'!D9</f>
        <v>0</v>
      </c>
      <c r="C7" s="320">
        <v>31049999999.999992</v>
      </c>
      <c r="D7" s="320">
        <f>+'Laba Rugi Per Jenis'!E9</f>
        <v>0</v>
      </c>
      <c r="E7" s="320">
        <v>0</v>
      </c>
      <c r="F7" s="362">
        <v>0</v>
      </c>
      <c r="G7" s="272"/>
      <c r="H7" s="272"/>
    </row>
    <row r="8" spans="1:8" s="273" customFormat="1">
      <c r="A8" s="326" t="s">
        <v>1337</v>
      </c>
      <c r="B8" s="320">
        <f>+'Laba Rugi Per Jenis'!D11</f>
        <v>0</v>
      </c>
      <c r="C8" s="320"/>
      <c r="D8" s="320">
        <f>+'Laba Rugi Per Jenis'!E11</f>
        <v>0</v>
      </c>
      <c r="E8" s="320">
        <v>0</v>
      </c>
      <c r="F8" s="362">
        <v>0</v>
      </c>
      <c r="G8" s="272"/>
      <c r="H8" s="272"/>
    </row>
    <row r="9" spans="1:8" s="273" customFormat="1">
      <c r="A9" s="334" t="s">
        <v>1205</v>
      </c>
      <c r="B9" s="335">
        <f>+B6+B7+B8</f>
        <v>0</v>
      </c>
      <c r="C9" s="336">
        <f>+C6+C7+C8</f>
        <v>31441999999.999992</v>
      </c>
      <c r="D9" s="336">
        <f>+D6+D7+D8</f>
        <v>0</v>
      </c>
      <c r="E9" s="335">
        <f>+E6+E7</f>
        <v>0</v>
      </c>
      <c r="F9" s="353">
        <f>+F6+F7</f>
        <v>0</v>
      </c>
      <c r="G9" s="272"/>
      <c r="H9" s="272"/>
    </row>
    <row r="10" spans="1:8" s="273" customFormat="1">
      <c r="A10" s="156"/>
      <c r="B10" s="330"/>
      <c r="C10" s="406"/>
      <c r="D10" s="324"/>
      <c r="E10" s="330"/>
      <c r="F10" s="363"/>
      <c r="G10" s="272"/>
      <c r="H10" s="272"/>
    </row>
    <row r="11" spans="1:8">
      <c r="A11" s="337" t="s">
        <v>1152</v>
      </c>
      <c r="B11" s="331"/>
      <c r="C11" s="407"/>
      <c r="D11" s="325"/>
      <c r="E11" s="332"/>
      <c r="F11" s="364"/>
    </row>
    <row r="12" spans="1:8" s="316" customFormat="1">
      <c r="A12" s="327" t="s">
        <v>1089</v>
      </c>
      <c r="B12" s="319">
        <f>+'Laba Rugi Per Jenis'!D27</f>
        <v>0</v>
      </c>
      <c r="C12" s="180">
        <v>18946122495</v>
      </c>
      <c r="D12" s="170">
        <f>+'Laba Rugi Per Jenis'!E27</f>
        <v>0</v>
      </c>
      <c r="E12" s="319">
        <v>9439732234</v>
      </c>
      <c r="F12" s="170">
        <f>+'Laba Rugi Per Jenis'!H27</f>
        <v>6658782455</v>
      </c>
      <c r="G12" s="315"/>
      <c r="H12" s="315"/>
    </row>
    <row r="13" spans="1:8" s="316" customFormat="1">
      <c r="A13" s="327" t="s">
        <v>1103</v>
      </c>
      <c r="B13" s="319">
        <f>+'Laba Rugi Per Jenis'!D39</f>
        <v>0</v>
      </c>
      <c r="C13" s="180">
        <v>7086312766</v>
      </c>
      <c r="D13" s="170">
        <f>+'Laba Rugi Per Jenis'!E39</f>
        <v>0</v>
      </c>
      <c r="E13" s="319">
        <v>601443019</v>
      </c>
      <c r="F13" s="170">
        <f>+'Laba Rugi Per Jenis'!H39</f>
        <v>3638614983</v>
      </c>
      <c r="G13" s="315"/>
      <c r="H13" s="315"/>
    </row>
    <row r="14" spans="1:8" s="146" customFormat="1">
      <c r="A14" s="328" t="s">
        <v>1114</v>
      </c>
      <c r="B14" s="320">
        <f>+'Laba Rugi Per Jenis'!D48</f>
        <v>0</v>
      </c>
      <c r="C14" s="400">
        <v>3521469250</v>
      </c>
      <c r="D14" s="362">
        <f>+'Laba Rugi Per Jenis'!E48</f>
        <v>0</v>
      </c>
      <c r="E14" s="320">
        <v>34147536</v>
      </c>
      <c r="F14" s="362">
        <f>+'Laba Rugi Per Jenis'!H48</f>
        <v>12600211505</v>
      </c>
      <c r="G14" s="145"/>
      <c r="H14" s="145"/>
    </row>
    <row r="15" spans="1:8" s="146" customFormat="1">
      <c r="A15" s="328" t="s">
        <v>1338</v>
      </c>
      <c r="B15" s="320">
        <f>+'Laba Rugi Per Jenis'!D59</f>
        <v>0</v>
      </c>
      <c r="C15" s="400">
        <v>18233701000</v>
      </c>
      <c r="D15" s="362">
        <f>+'Laba Rugi Per Jenis'!E59</f>
        <v>0</v>
      </c>
      <c r="E15" s="320">
        <v>0</v>
      </c>
      <c r="F15" s="362">
        <v>0</v>
      </c>
      <c r="G15" s="145"/>
      <c r="H15" s="145"/>
    </row>
    <row r="16" spans="1:8" s="146" customFormat="1">
      <c r="A16" s="328" t="s">
        <v>1178</v>
      </c>
      <c r="B16" s="320">
        <f>+'Laba Rugi Per Jenis'!D67</f>
        <v>0</v>
      </c>
      <c r="C16" s="400">
        <v>9932064937</v>
      </c>
      <c r="D16" s="362">
        <f>+'Laba Rugi Per Jenis'!E67</f>
        <v>0</v>
      </c>
      <c r="E16" s="320">
        <v>119496508</v>
      </c>
      <c r="F16" s="362">
        <f>+'Laba Rugi Per Jenis'!H67</f>
        <v>3252718864</v>
      </c>
      <c r="G16" s="145"/>
      <c r="H16" s="145"/>
    </row>
    <row r="17" spans="1:8" s="146" customFormat="1">
      <c r="A17" s="328" t="s">
        <v>1179</v>
      </c>
      <c r="B17" s="320">
        <f>+'Laba Rugi Per Jenis'!D72</f>
        <v>0</v>
      </c>
      <c r="C17" s="400">
        <v>5355903025</v>
      </c>
      <c r="D17" s="362">
        <f>+'Laba Rugi Per Jenis'!E72</f>
        <v>0</v>
      </c>
      <c r="E17" s="320">
        <v>1650904330</v>
      </c>
      <c r="F17" s="362">
        <f>+'Laba Rugi Per Jenis'!H72</f>
        <v>4000772277</v>
      </c>
      <c r="G17" s="145"/>
      <c r="H17" s="145"/>
    </row>
    <row r="18" spans="1:8" s="146" customFormat="1">
      <c r="A18" s="328" t="s">
        <v>1167</v>
      </c>
      <c r="B18" s="320">
        <f>+'Laba Rugi Per Jenis'!D74</f>
        <v>0</v>
      </c>
      <c r="C18" s="400">
        <v>119490000</v>
      </c>
      <c r="D18" s="362">
        <f>+'Laba Rugi Per Jenis'!E74</f>
        <v>0</v>
      </c>
      <c r="E18" s="320">
        <v>0</v>
      </c>
      <c r="F18" s="362">
        <v>0</v>
      </c>
      <c r="G18" s="145"/>
      <c r="H18" s="145"/>
    </row>
    <row r="19" spans="1:8" s="146" customFormat="1">
      <c r="A19" s="328" t="s">
        <v>1123</v>
      </c>
      <c r="B19" s="320">
        <f>+'Laba Rugi Per Jenis'!D83</f>
        <v>0</v>
      </c>
      <c r="C19" s="400">
        <v>1235053694</v>
      </c>
      <c r="D19" s="362">
        <f>+'Laba Rugi Per Jenis'!E83</f>
        <v>0</v>
      </c>
      <c r="E19" s="320">
        <v>851810400</v>
      </c>
      <c r="F19" s="362">
        <f>+'Laba Rugi Per Jenis'!H83</f>
        <v>232737583</v>
      </c>
      <c r="G19" s="145"/>
      <c r="H19" s="145"/>
    </row>
    <row r="20" spans="1:8" s="146" customFormat="1">
      <c r="A20" s="328" t="s">
        <v>1132</v>
      </c>
      <c r="B20" s="320">
        <f>+'Laba Rugi Per Jenis'!D98</f>
        <v>0</v>
      </c>
      <c r="C20" s="400">
        <v>5676943897</v>
      </c>
      <c r="D20" s="362">
        <f>+'Laba Rugi Per Jenis'!E98</f>
        <v>0</v>
      </c>
      <c r="E20" s="320">
        <v>4998034499</v>
      </c>
      <c r="F20" s="362">
        <f>+'Laba Rugi Per Jenis'!H98</f>
        <v>1703644848</v>
      </c>
      <c r="G20" s="145"/>
      <c r="H20" s="145"/>
    </row>
    <row r="21" spans="1:8" s="146" customFormat="1">
      <c r="A21" s="339" t="s">
        <v>1153</v>
      </c>
      <c r="B21" s="340">
        <f>+SUM(B12:B20)</f>
        <v>0</v>
      </c>
      <c r="C21" s="340">
        <f>+SUM(C12:C20)</f>
        <v>70107061064</v>
      </c>
      <c r="D21" s="341">
        <f t="shared" ref="D21:F21" si="0">+SUM(D12:D20)</f>
        <v>0</v>
      </c>
      <c r="E21" s="340">
        <f t="shared" si="0"/>
        <v>17695568526</v>
      </c>
      <c r="F21" s="365">
        <f t="shared" si="0"/>
        <v>32087482515</v>
      </c>
      <c r="G21" s="145"/>
      <c r="H21" s="145"/>
    </row>
    <row r="22" spans="1:8">
      <c r="A22" s="347" t="s">
        <v>1341</v>
      </c>
      <c r="B22" s="367">
        <f>+B9-B21</f>
        <v>0</v>
      </c>
      <c r="C22" s="368">
        <f t="shared" ref="C22:F22" si="1">+C9-C21</f>
        <v>-38665061064.000008</v>
      </c>
      <c r="D22" s="405">
        <f>+D9-D21</f>
        <v>0</v>
      </c>
      <c r="E22" s="368">
        <f t="shared" si="1"/>
        <v>-17695568526</v>
      </c>
      <c r="F22" s="368">
        <f t="shared" si="1"/>
        <v>-32087482515</v>
      </c>
    </row>
    <row r="23" spans="1:8">
      <c r="B23" s="329"/>
      <c r="D23" s="329"/>
      <c r="F23" s="366"/>
    </row>
    <row r="24" spans="1:8">
      <c r="A24" s="408" t="s">
        <v>1144</v>
      </c>
      <c r="B24" s="354">
        <f>+'Laba Rugi Per Jenis'!D105</f>
        <v>0</v>
      </c>
      <c r="C24" s="359">
        <v>16895153617</v>
      </c>
      <c r="D24" s="354">
        <f>+'Laba Rugi Per Jenis'!E105</f>
        <v>0</v>
      </c>
      <c r="E24" s="409">
        <v>12111390355</v>
      </c>
      <c r="F24" s="322">
        <f>+'Laba Rugi Per Jenis'!H105</f>
        <v>570866767</v>
      </c>
    </row>
    <row r="25" spans="1:8" ht="14.25" customHeight="1">
      <c r="A25" s="357" t="s">
        <v>1350</v>
      </c>
      <c r="B25" s="354"/>
      <c r="C25" s="359"/>
      <c r="D25" s="354"/>
      <c r="E25" s="409"/>
      <c r="F25" s="355"/>
    </row>
    <row r="26" spans="1:8" s="273" customFormat="1" ht="14.25" customHeight="1">
      <c r="A26" s="352" t="s">
        <v>1343</v>
      </c>
      <c r="B26" s="400">
        <f>+'Laba Rugi Per Jenis'!D108</f>
        <v>0</v>
      </c>
      <c r="C26" s="321">
        <v>112641547</v>
      </c>
      <c r="D26" s="400">
        <f>+'Laba Rugi Per Jenis'!E108</f>
        <v>0</v>
      </c>
      <c r="E26" s="362">
        <v>140295816</v>
      </c>
      <c r="F26" s="320">
        <f>+'Laba Rugi Per Jenis'!H108</f>
        <v>8099050410</v>
      </c>
      <c r="G26" s="272"/>
      <c r="H26" s="272"/>
    </row>
    <row r="27" spans="1:8" s="273" customFormat="1" ht="14.25" customHeight="1">
      <c r="A27" s="352" t="s">
        <v>1344</v>
      </c>
      <c r="B27" s="400">
        <f>+'Laba Rugi Per Jenis'!D109</f>
        <v>0</v>
      </c>
      <c r="C27" s="321">
        <v>39000148</v>
      </c>
      <c r="D27" s="400">
        <f>+'Laba Rugi Per Jenis'!E109</f>
        <v>0</v>
      </c>
      <c r="E27" s="362">
        <v>186</v>
      </c>
      <c r="F27" s="320">
        <f>+'Laba Rugi Per Jenis'!H109</f>
        <v>2930855653</v>
      </c>
      <c r="G27" s="272"/>
      <c r="H27" s="272"/>
    </row>
    <row r="28" spans="1:8" s="273" customFormat="1" ht="14.25" customHeight="1">
      <c r="A28" s="352" t="s">
        <v>1345</v>
      </c>
      <c r="B28" s="400">
        <f>+'Laba Rugi Per Jenis'!D110</f>
        <v>0</v>
      </c>
      <c r="C28" s="321">
        <v>3701198</v>
      </c>
      <c r="D28" s="400">
        <f>+'Laba Rugi Per Jenis'!E110</f>
        <v>0</v>
      </c>
      <c r="E28" s="362">
        <v>3002401</v>
      </c>
      <c r="F28" s="320">
        <f>+'Laba Rugi Per Jenis'!H110</f>
        <v>4230480</v>
      </c>
      <c r="G28" s="272"/>
      <c r="H28" s="272"/>
    </row>
    <row r="29" spans="1:8" s="273" customFormat="1" ht="14.25" customHeight="1">
      <c r="A29" s="352" t="s">
        <v>1346</v>
      </c>
      <c r="B29" s="400">
        <f>+'Laba Rugi Per Jenis'!D111</f>
        <v>0</v>
      </c>
      <c r="C29" s="321">
        <v>8570563427</v>
      </c>
      <c r="D29" s="400">
        <f>+'Laba Rugi Per Jenis'!E111</f>
        <v>0</v>
      </c>
      <c r="E29" s="362">
        <v>2684192575</v>
      </c>
      <c r="F29" s="320">
        <f>+'Laba Rugi Per Jenis'!H111</f>
        <v>75066849</v>
      </c>
      <c r="G29" s="272"/>
      <c r="H29" s="272"/>
    </row>
    <row r="30" spans="1:8" s="273" customFormat="1" ht="14.25" customHeight="1">
      <c r="A30" s="352" t="s">
        <v>1347</v>
      </c>
      <c r="B30" s="400">
        <f>+'Laba Rugi Per Jenis'!D114</f>
        <v>0</v>
      </c>
      <c r="C30" s="321">
        <v>50578000000</v>
      </c>
      <c r="D30" s="400">
        <f>+'Laba Rugi Per Jenis'!E114</f>
        <v>0</v>
      </c>
      <c r="E30" s="362">
        <v>0</v>
      </c>
      <c r="F30" s="320">
        <v>0</v>
      </c>
      <c r="G30" s="272"/>
      <c r="H30" s="272"/>
    </row>
    <row r="31" spans="1:8" s="273" customFormat="1" ht="14.25" customHeight="1">
      <c r="A31" s="352" t="s">
        <v>1348</v>
      </c>
      <c r="B31" s="356">
        <v>0</v>
      </c>
      <c r="C31" s="321">
        <v>156152</v>
      </c>
      <c r="D31" s="356">
        <v>0</v>
      </c>
      <c r="E31" s="410">
        <v>285145</v>
      </c>
      <c r="F31" s="356">
        <f>+'Laba Rugi Per Jenis'!H116</f>
        <v>0</v>
      </c>
      <c r="G31" s="272"/>
      <c r="H31" s="272"/>
    </row>
    <row r="32" spans="1:8" s="273" customFormat="1" ht="14.25" customHeight="1">
      <c r="A32" s="358" t="s">
        <v>1349</v>
      </c>
      <c r="B32" s="353">
        <f>+SUM(B26:B31)</f>
        <v>0</v>
      </c>
      <c r="C32" s="353">
        <f t="shared" ref="C32:F32" si="2">+SUM(C26:C31)</f>
        <v>59304062472</v>
      </c>
      <c r="D32" s="353">
        <f t="shared" si="2"/>
        <v>0</v>
      </c>
      <c r="E32" s="353">
        <f t="shared" si="2"/>
        <v>2827776123</v>
      </c>
      <c r="F32" s="353">
        <f t="shared" si="2"/>
        <v>11109203392</v>
      </c>
      <c r="G32" s="272"/>
      <c r="H32" s="272"/>
    </row>
    <row r="33" spans="1:8" s="273" customFormat="1" ht="14.25" customHeight="1">
      <c r="A33" s="350" t="s">
        <v>1342</v>
      </c>
      <c r="B33" s="323">
        <f>+'Laba Rugi Per Jenis'!D119</f>
        <v>0</v>
      </c>
      <c r="C33" s="404">
        <v>0</v>
      </c>
      <c r="D33" s="323">
        <f>+'Laba Rugi Per Jenis'!E119</f>
        <v>0</v>
      </c>
      <c r="E33" s="323">
        <v>0</v>
      </c>
      <c r="F33" s="323">
        <v>0</v>
      </c>
      <c r="G33" s="272"/>
      <c r="H33" s="272"/>
    </row>
    <row r="34" spans="1:8" s="273" customFormat="1">
      <c r="A34" s="351" t="s">
        <v>1222</v>
      </c>
      <c r="B34" s="323">
        <f>+'Laba Rugi Per Jenis'!D121</f>
        <v>0</v>
      </c>
      <c r="C34" s="404">
        <v>0</v>
      </c>
      <c r="D34" s="322">
        <f>+'Laba Rugi Per Jenis'!E121</f>
        <v>0</v>
      </c>
      <c r="E34" s="323">
        <v>0</v>
      </c>
      <c r="F34" s="323">
        <v>0</v>
      </c>
      <c r="G34" s="272"/>
      <c r="H34" s="272"/>
    </row>
    <row r="35" spans="1:8" s="146" customFormat="1">
      <c r="A35" s="333" t="s">
        <v>1340</v>
      </c>
      <c r="B35" s="338">
        <f>+B22+B24-B33-B34-B32</f>
        <v>0</v>
      </c>
      <c r="C35" s="338">
        <f>+C22+C24-C33-C34-C32</f>
        <v>-81073969919</v>
      </c>
      <c r="D35" s="338">
        <f t="shared" ref="D35:F35" si="3">+D22+D24-D33-D34-D32</f>
        <v>0</v>
      </c>
      <c r="E35" s="338">
        <f t="shared" si="3"/>
        <v>-8411954294</v>
      </c>
      <c r="F35" s="338">
        <f t="shared" si="3"/>
        <v>-42625819140</v>
      </c>
      <c r="G35" s="145"/>
      <c r="H35" s="145"/>
    </row>
    <row r="36" spans="1:8" s="146" customFormat="1">
      <c r="A36" s="399"/>
      <c r="B36" s="276"/>
      <c r="C36" s="276"/>
      <c r="D36" s="276"/>
      <c r="E36" s="276"/>
      <c r="F36" s="276"/>
      <c r="G36" s="145"/>
      <c r="H36" s="145"/>
    </row>
    <row r="37" spans="1:8">
      <c r="A37" s="133" t="s">
        <v>1352</v>
      </c>
      <c r="B37" s="309">
        <f>+B35-'Laba Rugi Per Jenis'!D123</f>
        <v>0</v>
      </c>
      <c r="C37" s="309"/>
      <c r="D37" s="158">
        <f>+D35-'Laba Rugi Per Jenis'!E123</f>
        <v>0</v>
      </c>
      <c r="F37" s="401">
        <f>+F35-'Laba Rugi Per Jenis'!H123</f>
        <v>-12227186495</v>
      </c>
    </row>
    <row r="38" spans="1:8">
      <c r="D38" s="309"/>
    </row>
    <row r="40" spans="1:8">
      <c r="A40" s="342">
        <v>1</v>
      </c>
      <c r="B40" s="343" t="s">
        <v>1326</v>
      </c>
      <c r="C40" s="343"/>
      <c r="D40" s="343"/>
    </row>
    <row r="41" spans="1:8">
      <c r="A41" s="344"/>
      <c r="B41" s="345" t="s">
        <v>1327</v>
      </c>
      <c r="C41" s="345"/>
      <c r="D41" s="311">
        <f>+D9</f>
        <v>0</v>
      </c>
    </row>
    <row r="42" spans="1:8">
      <c r="A42" s="344"/>
      <c r="B42" s="345" t="s">
        <v>1328</v>
      </c>
      <c r="C42" s="345"/>
      <c r="D42" s="311">
        <v>0</v>
      </c>
    </row>
    <row r="43" spans="1:8">
      <c r="A43" s="344"/>
      <c r="B43" s="345" t="s">
        <v>1329</v>
      </c>
      <c r="C43" s="345"/>
      <c r="D43" s="311">
        <v>0</v>
      </c>
    </row>
    <row r="44" spans="1:8">
      <c r="A44" s="344"/>
      <c r="B44" s="345" t="s">
        <v>1330</v>
      </c>
      <c r="C44" s="345"/>
      <c r="D44" s="311">
        <v>0</v>
      </c>
    </row>
    <row r="45" spans="1:8">
      <c r="A45" s="344"/>
      <c r="B45"/>
      <c r="C45"/>
      <c r="D45"/>
    </row>
    <row r="46" spans="1:8">
      <c r="A46" s="346">
        <v>2</v>
      </c>
      <c r="B46" s="346" t="s">
        <v>1323</v>
      </c>
      <c r="C46" s="346"/>
      <c r="D46" s="343"/>
    </row>
    <row r="47" spans="1:8">
      <c r="A47" s="344"/>
      <c r="B47" s="345" t="s">
        <v>1327</v>
      </c>
      <c r="C47" s="345"/>
      <c r="D47" s="349">
        <f>+D22+D15</f>
        <v>0</v>
      </c>
    </row>
    <row r="48" spans="1:8">
      <c r="A48" s="344"/>
      <c r="B48" s="345" t="s">
        <v>1328</v>
      </c>
      <c r="C48" s="345"/>
      <c r="D48" s="349">
        <f>+F22-F15</f>
        <v>-32087482515</v>
      </c>
    </row>
    <row r="49" spans="1:4">
      <c r="A49" s="344"/>
      <c r="B49" s="345" t="s">
        <v>1331</v>
      </c>
      <c r="C49" s="345"/>
      <c r="D49" s="311">
        <v>0</v>
      </c>
    </row>
    <row r="50" spans="1:4">
      <c r="A50" s="344"/>
      <c r="B50" s="345" t="s">
        <v>1332</v>
      </c>
      <c r="C50" s="345"/>
      <c r="D50" s="311">
        <v>0</v>
      </c>
    </row>
    <row r="51" spans="1:4">
      <c r="A51" s="344"/>
      <c r="B51"/>
      <c r="C51"/>
      <c r="D51"/>
    </row>
    <row r="52" spans="1:4">
      <c r="A52" s="346">
        <v>3</v>
      </c>
      <c r="B52" s="346" t="s">
        <v>1324</v>
      </c>
      <c r="C52" s="346"/>
      <c r="D52" s="343"/>
    </row>
    <row r="53" spans="1:4">
      <c r="A53" s="344"/>
      <c r="B53" s="345" t="s">
        <v>1327</v>
      </c>
      <c r="C53" s="345"/>
      <c r="D53" s="348">
        <f>+D22+D24+D30</f>
        <v>0</v>
      </c>
    </row>
    <row r="54" spans="1:4">
      <c r="A54" s="344"/>
      <c r="B54" s="345" t="s">
        <v>1328</v>
      </c>
      <c r="C54" s="345"/>
      <c r="D54" s="349">
        <f>+F22+F30+F24</f>
        <v>-31516615748</v>
      </c>
    </row>
    <row r="55" spans="1:4">
      <c r="A55" s="344"/>
      <c r="B55" s="345" t="s">
        <v>1333</v>
      </c>
      <c r="C55" s="345"/>
      <c r="D55" s="311">
        <v>0</v>
      </c>
    </row>
    <row r="56" spans="1:4">
      <c r="A56" s="344"/>
      <c r="B56" s="345" t="s">
        <v>1334</v>
      </c>
      <c r="C56" s="345"/>
      <c r="D56" s="311">
        <v>0</v>
      </c>
    </row>
    <row r="57" spans="1:4">
      <c r="A57" s="344"/>
      <c r="B57"/>
      <c r="C57"/>
      <c r="D57"/>
    </row>
    <row r="58" spans="1:4">
      <c r="A58" s="346">
        <v>4</v>
      </c>
      <c r="B58" s="346" t="s">
        <v>1325</v>
      </c>
      <c r="C58" s="346"/>
      <c r="D58" s="343"/>
    </row>
    <row r="59" spans="1:4">
      <c r="A59" s="344"/>
      <c r="B59" s="345" t="s">
        <v>1327</v>
      </c>
      <c r="C59" s="345"/>
      <c r="D59" s="348">
        <f>+D9</f>
        <v>0</v>
      </c>
    </row>
    <row r="60" spans="1:4">
      <c r="A60" s="344"/>
      <c r="B60" s="345" t="s">
        <v>1328</v>
      </c>
      <c r="C60" s="345"/>
      <c r="D60" s="348">
        <f>+F9</f>
        <v>0</v>
      </c>
    </row>
    <row r="61" spans="1:4">
      <c r="A61" s="344"/>
      <c r="B61" s="345" t="s">
        <v>1335</v>
      </c>
      <c r="C61" s="345"/>
      <c r="D61" s="311">
        <v>0</v>
      </c>
    </row>
    <row r="62" spans="1:4">
      <c r="A62" s="344"/>
      <c r="B62" s="345" t="s">
        <v>1336</v>
      </c>
      <c r="C62" s="345"/>
      <c r="D62" s="311">
        <v>0</v>
      </c>
    </row>
  </sheetData>
  <pageMargins left="0.70866141732283472" right="0.70866141732283472" top="0.74803149606299213" bottom="0.74803149606299213" header="0.31496062992125984" footer="0.31496062992125984"/>
  <pageSetup paperSize="9" scale="44" orientation="portrait" r:id="rId1"/>
  <customProperties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11</vt:i4>
      </vt:variant>
    </vt:vector>
  </HeadingPairs>
  <TitlesOfParts>
    <vt:vector size="19" baseType="lpstr">
      <vt:lpstr>Neraca</vt:lpstr>
      <vt:lpstr>Laba Rugi</vt:lpstr>
      <vt:lpstr>Arus Kas</vt:lpstr>
      <vt:lpstr>Arus Metode Tidak Langsung</vt:lpstr>
      <vt:lpstr>Laba Rugi Per Jenis</vt:lpstr>
      <vt:lpstr>Rekap</vt:lpstr>
      <vt:lpstr>Laba Rugi Per Jenis (2)</vt:lpstr>
      <vt:lpstr>Kin. Keu. (RKAP RUPS)</vt:lpstr>
      <vt:lpstr>'Arus Kas'!Print_Area</vt:lpstr>
      <vt:lpstr>'Arus Metode Tidak Langsung'!Print_Area</vt:lpstr>
      <vt:lpstr>'Kin. Keu. (RKAP RUPS)'!Print_Area</vt:lpstr>
      <vt:lpstr>'Laba Rugi'!Print_Area</vt:lpstr>
      <vt:lpstr>'Laba Rugi Per Jenis'!Print_Area</vt:lpstr>
      <vt:lpstr>'Laba Rugi Per Jenis (2)'!Print_Area</vt:lpstr>
      <vt:lpstr>Neraca!Print_Area</vt:lpstr>
      <vt:lpstr>Rekap!Print_Area</vt:lpstr>
      <vt:lpstr>'Arus Kas'!Print_Titles</vt:lpstr>
      <vt:lpstr>'Laba Rugi'!Print_Titles</vt:lpstr>
      <vt:lpstr>Neraca!Print_Titles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2022-05-10T04:00:43Z</cp:lastPrinted>
  <dcterms:created xsi:type="dcterms:W3CDTF">2019-02-01T02:51:14Z</dcterms:created>
  <dcterms:modified xsi:type="dcterms:W3CDTF">2022-06-07T09:00:44Z</dcterms:modified>
</cp:coreProperties>
</file>