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ak Pandapotan\AAN POE\ISAC 16\"/>
    </mc:Choice>
  </mc:AlternateContent>
  <xr:revisionPtr revIDLastSave="0" documentId="8_{3E5EC28A-8675-446C-BBC7-A0152018449F}" xr6:coauthVersionLast="46" xr6:coauthVersionMax="46" xr10:uidLastSave="{00000000-0000-0000-0000-000000000000}"/>
  <bookViews>
    <workbookView xWindow="-110" yWindow="-110" windowWidth="19420" windowHeight="10420" activeTab="1" xr2:uid="{4A2A3A91-3F8C-8943-B4F4-FA3D08E6E5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9" i="1" l="1"/>
  <c r="O59" i="1" s="1"/>
  <c r="N58" i="1"/>
  <c r="L59" i="1" s="1"/>
  <c r="N59" i="1" s="1"/>
  <c r="M60" i="1" s="1"/>
  <c r="G24" i="2" l="1"/>
  <c r="H21" i="2"/>
  <c r="J59" i="1"/>
  <c r="K58" i="1"/>
  <c r="I59" i="1" s="1"/>
  <c r="K59" i="1" s="1"/>
  <c r="J60" i="1" s="1"/>
  <c r="I60" i="1" l="1"/>
  <c r="K60" i="1" s="1"/>
  <c r="G25" i="2"/>
  <c r="H22" i="2"/>
  <c r="H20" i="2"/>
  <c r="J61" i="1"/>
  <c r="G15" i="2"/>
  <c r="H5" i="2"/>
  <c r="H3" i="2"/>
  <c r="H4" i="2" s="1"/>
  <c r="H6" i="2" s="1"/>
  <c r="H2" i="2"/>
  <c r="C8" i="2"/>
  <c r="F4" i="1"/>
  <c r="F5" i="1" s="1"/>
  <c r="K1" i="1" l="1"/>
  <c r="J2" i="1" s="1"/>
  <c r="F8" i="1"/>
  <c r="F2" i="1"/>
  <c r="F7" i="1"/>
  <c r="O1" i="1"/>
  <c r="N2" i="1" s="1"/>
  <c r="I61" i="1"/>
  <c r="K61" i="1" s="1"/>
  <c r="J62" i="1" s="1"/>
  <c r="G26" i="2"/>
  <c r="H26" i="2" s="1"/>
  <c r="H25" i="2"/>
  <c r="H24" i="2"/>
  <c r="D22" i="2"/>
  <c r="F20" i="2"/>
  <c r="M2" i="1" s="1"/>
  <c r="O2" i="1" s="1"/>
  <c r="N3" i="1" s="1"/>
  <c r="D21" i="2"/>
  <c r="F22" i="2"/>
  <c r="F21" i="2"/>
  <c r="D20" i="2"/>
  <c r="E24" i="2" l="1"/>
  <c r="F24" i="2" s="1"/>
  <c r="I2" i="1"/>
  <c r="K2" i="1" s="1"/>
  <c r="J3" i="1" s="1"/>
  <c r="I62" i="1"/>
  <c r="K62" i="1" s="1"/>
  <c r="J63" i="1" s="1"/>
  <c r="G27" i="2"/>
  <c r="H27" i="2" s="1"/>
  <c r="C24" i="2"/>
  <c r="D24" i="2" s="1"/>
  <c r="M3" i="1"/>
  <c r="O3" i="1" s="1"/>
  <c r="N4" i="1" s="1"/>
  <c r="E25" i="2"/>
  <c r="F25" i="2" s="1"/>
  <c r="G28" i="2" l="1"/>
  <c r="H28" i="2" s="1"/>
  <c r="I63" i="1"/>
  <c r="K63" i="1" s="1"/>
  <c r="J64" i="1" s="1"/>
  <c r="I3" i="1"/>
  <c r="K3" i="1" s="1"/>
  <c r="J4" i="1" s="1"/>
  <c r="C25" i="2"/>
  <c r="D25" i="2" s="1"/>
  <c r="M4" i="1"/>
  <c r="O4" i="1" s="1"/>
  <c r="N5" i="1" s="1"/>
  <c r="E26" i="2"/>
  <c r="F26" i="2" s="1"/>
  <c r="I4" i="1" l="1"/>
  <c r="K4" i="1" s="1"/>
  <c r="J5" i="1" s="1"/>
  <c r="C26" i="2"/>
  <c r="D26" i="2" s="1"/>
  <c r="G29" i="2"/>
  <c r="H29" i="2" s="1"/>
  <c r="I64" i="1"/>
  <c r="K64" i="1" s="1"/>
  <c r="J65" i="1" s="1"/>
  <c r="M5" i="1"/>
  <c r="O5" i="1" s="1"/>
  <c r="N6" i="1" s="1"/>
  <c r="E27" i="2"/>
  <c r="F27" i="2" s="1"/>
  <c r="G30" i="2" l="1"/>
  <c r="H30" i="2" s="1"/>
  <c r="I65" i="1"/>
  <c r="K65" i="1" s="1"/>
  <c r="J66" i="1" s="1"/>
  <c r="I5" i="1"/>
  <c r="K5" i="1" s="1"/>
  <c r="J6" i="1" s="1"/>
  <c r="C27" i="2"/>
  <c r="D27" i="2" s="1"/>
  <c r="M6" i="1"/>
  <c r="O6" i="1" s="1"/>
  <c r="N7" i="1" s="1"/>
  <c r="E28" i="2"/>
  <c r="F28" i="2" s="1"/>
  <c r="I6" i="1" l="1"/>
  <c r="K6" i="1" s="1"/>
  <c r="J7" i="1" s="1"/>
  <c r="C28" i="2"/>
  <c r="D28" i="2" s="1"/>
  <c r="G31" i="2"/>
  <c r="H31" i="2" s="1"/>
  <c r="I66" i="1"/>
  <c r="K66" i="1" s="1"/>
  <c r="J67" i="1" s="1"/>
  <c r="M7" i="1"/>
  <c r="O7" i="1" s="1"/>
  <c r="N8" i="1" s="1"/>
  <c r="E29" i="2"/>
  <c r="F29" i="2" s="1"/>
  <c r="G32" i="2" l="1"/>
  <c r="H32" i="2" s="1"/>
  <c r="I67" i="1"/>
  <c r="K67" i="1" s="1"/>
  <c r="J68" i="1" s="1"/>
  <c r="I7" i="1"/>
  <c r="K7" i="1" s="1"/>
  <c r="J8" i="1" s="1"/>
  <c r="C29" i="2"/>
  <c r="D29" i="2" s="1"/>
  <c r="M8" i="1"/>
  <c r="O8" i="1" s="1"/>
  <c r="N9" i="1" s="1"/>
  <c r="E30" i="2"/>
  <c r="F30" i="2" s="1"/>
  <c r="G33" i="2" l="1"/>
  <c r="H33" i="2" s="1"/>
  <c r="I68" i="1"/>
  <c r="K68" i="1" s="1"/>
  <c r="J69" i="1" s="1"/>
  <c r="I8" i="1"/>
  <c r="K8" i="1" s="1"/>
  <c r="J9" i="1" s="1"/>
  <c r="C30" i="2"/>
  <c r="D30" i="2" s="1"/>
  <c r="M9" i="1"/>
  <c r="O9" i="1" s="1"/>
  <c r="N10" i="1" s="1"/>
  <c r="E31" i="2"/>
  <c r="F31" i="2" s="1"/>
  <c r="G34" i="2" l="1"/>
  <c r="H34" i="2" s="1"/>
  <c r="I69" i="1"/>
  <c r="K69" i="1" s="1"/>
  <c r="J70" i="1" s="1"/>
  <c r="I9" i="1"/>
  <c r="K9" i="1" s="1"/>
  <c r="J10" i="1" s="1"/>
  <c r="C31" i="2"/>
  <c r="D31" i="2" s="1"/>
  <c r="M10" i="1"/>
  <c r="O10" i="1" s="1"/>
  <c r="N11" i="1" s="1"/>
  <c r="E32" i="2"/>
  <c r="F32" i="2" s="1"/>
  <c r="G35" i="2" l="1"/>
  <c r="H35" i="2" s="1"/>
  <c r="I70" i="1"/>
  <c r="K70" i="1" s="1"/>
  <c r="J71" i="1" s="1"/>
  <c r="I10" i="1"/>
  <c r="K10" i="1" s="1"/>
  <c r="J11" i="1" s="1"/>
  <c r="C32" i="2"/>
  <c r="D32" i="2" s="1"/>
  <c r="M11" i="1"/>
  <c r="O11" i="1" s="1"/>
  <c r="N12" i="1" s="1"/>
  <c r="E33" i="2"/>
  <c r="F33" i="2" s="1"/>
  <c r="I11" i="1" l="1"/>
  <c r="K11" i="1" s="1"/>
  <c r="J12" i="1" s="1"/>
  <c r="C33" i="2"/>
  <c r="D33" i="2" s="1"/>
  <c r="G36" i="2"/>
  <c r="H36" i="2" s="1"/>
  <c r="I71" i="1"/>
  <c r="K71" i="1" s="1"/>
  <c r="J72" i="1" s="1"/>
  <c r="M12" i="1"/>
  <c r="O12" i="1" s="1"/>
  <c r="N13" i="1" s="1"/>
  <c r="E34" i="2"/>
  <c r="F34" i="2" s="1"/>
  <c r="G37" i="2" l="1"/>
  <c r="H37" i="2" s="1"/>
  <c r="I72" i="1"/>
  <c r="K72" i="1" s="1"/>
  <c r="J73" i="1" s="1"/>
  <c r="I12" i="1"/>
  <c r="K12" i="1" s="1"/>
  <c r="J13" i="1" s="1"/>
  <c r="C34" i="2"/>
  <c r="D34" i="2" s="1"/>
  <c r="M13" i="1"/>
  <c r="O13" i="1" s="1"/>
  <c r="N14" i="1" s="1"/>
  <c r="E35" i="2"/>
  <c r="F35" i="2" s="1"/>
  <c r="G38" i="2" l="1"/>
  <c r="H38" i="2" s="1"/>
  <c r="I73" i="1"/>
  <c r="K73" i="1" s="1"/>
  <c r="J74" i="1" s="1"/>
  <c r="I13" i="1"/>
  <c r="K13" i="1" s="1"/>
  <c r="J14" i="1" s="1"/>
  <c r="C35" i="2"/>
  <c r="D35" i="2" s="1"/>
  <c r="M14" i="1"/>
  <c r="O14" i="1" s="1"/>
  <c r="N15" i="1" s="1"/>
  <c r="E36" i="2"/>
  <c r="F36" i="2" s="1"/>
  <c r="I14" i="1" l="1"/>
  <c r="K14" i="1" s="1"/>
  <c r="J15" i="1" s="1"/>
  <c r="C36" i="2"/>
  <c r="D36" i="2" s="1"/>
  <c r="G39" i="2"/>
  <c r="H39" i="2" s="1"/>
  <c r="I74" i="1"/>
  <c r="K74" i="1" s="1"/>
  <c r="J75" i="1" s="1"/>
  <c r="M15" i="1"/>
  <c r="O15" i="1" s="1"/>
  <c r="N16" i="1" s="1"/>
  <c r="E37" i="2"/>
  <c r="F37" i="2" s="1"/>
  <c r="I15" i="1" l="1"/>
  <c r="K15" i="1" s="1"/>
  <c r="J16" i="1" s="1"/>
  <c r="C37" i="2"/>
  <c r="D37" i="2" s="1"/>
  <c r="G40" i="2"/>
  <c r="H40" i="2" s="1"/>
  <c r="I75" i="1"/>
  <c r="K75" i="1" s="1"/>
  <c r="J76" i="1" s="1"/>
  <c r="M16" i="1"/>
  <c r="O16" i="1" s="1"/>
  <c r="N17" i="1" s="1"/>
  <c r="E38" i="2"/>
  <c r="F38" i="2" s="1"/>
  <c r="G41" i="2" l="1"/>
  <c r="H41" i="2" s="1"/>
  <c r="I76" i="1"/>
  <c r="K76" i="1" s="1"/>
  <c r="I16" i="1"/>
  <c r="K16" i="1" s="1"/>
  <c r="J17" i="1" s="1"/>
  <c r="C38" i="2"/>
  <c r="D38" i="2" s="1"/>
  <c r="M17" i="1"/>
  <c r="O17" i="1" s="1"/>
  <c r="N18" i="1" s="1"/>
  <c r="E39" i="2"/>
  <c r="F39" i="2" s="1"/>
  <c r="I17" i="1" l="1"/>
  <c r="K17" i="1" s="1"/>
  <c r="J18" i="1" s="1"/>
  <c r="C39" i="2"/>
  <c r="D39" i="2" s="1"/>
  <c r="J77" i="1"/>
  <c r="M18" i="1"/>
  <c r="O18" i="1" s="1"/>
  <c r="N19" i="1" s="1"/>
  <c r="E40" i="2"/>
  <c r="F40" i="2" s="1"/>
  <c r="G42" i="2" l="1"/>
  <c r="H42" i="2" s="1"/>
  <c r="I77" i="1"/>
  <c r="K77" i="1" s="1"/>
  <c r="J78" i="1" s="1"/>
  <c r="I18" i="1"/>
  <c r="K18" i="1" s="1"/>
  <c r="J19" i="1" s="1"/>
  <c r="C40" i="2"/>
  <c r="D40" i="2" s="1"/>
  <c r="M19" i="1"/>
  <c r="O19" i="1" s="1"/>
  <c r="N20" i="1" s="1"/>
  <c r="E41" i="2"/>
  <c r="F41" i="2" s="1"/>
  <c r="I19" i="1" l="1"/>
  <c r="K19" i="1" s="1"/>
  <c r="J20" i="1" s="1"/>
  <c r="C41" i="2"/>
  <c r="D41" i="2" s="1"/>
  <c r="G43" i="2"/>
  <c r="H43" i="2" s="1"/>
  <c r="I78" i="1"/>
  <c r="K78" i="1" s="1"/>
  <c r="J79" i="1" s="1"/>
  <c r="M20" i="1"/>
  <c r="O20" i="1" s="1"/>
  <c r="N21" i="1" s="1"/>
  <c r="E42" i="2"/>
  <c r="F42" i="2" s="1"/>
  <c r="G44" i="2" l="1"/>
  <c r="H44" i="2" s="1"/>
  <c r="I79" i="1"/>
  <c r="K79" i="1" s="1"/>
  <c r="J80" i="1" s="1"/>
  <c r="I20" i="1"/>
  <c r="K20" i="1" s="1"/>
  <c r="J21" i="1" s="1"/>
  <c r="C42" i="2"/>
  <c r="D42" i="2" s="1"/>
  <c r="M21" i="1"/>
  <c r="O21" i="1" s="1"/>
  <c r="N22" i="1" s="1"/>
  <c r="E43" i="2"/>
  <c r="F43" i="2" s="1"/>
  <c r="I21" i="1" l="1"/>
  <c r="K21" i="1" s="1"/>
  <c r="J22" i="1" s="1"/>
  <c r="C43" i="2"/>
  <c r="D43" i="2" s="1"/>
  <c r="G45" i="2"/>
  <c r="H45" i="2" s="1"/>
  <c r="I80" i="1"/>
  <c r="K80" i="1" s="1"/>
  <c r="J81" i="1" s="1"/>
  <c r="M22" i="1"/>
  <c r="O22" i="1" s="1"/>
  <c r="N23" i="1" s="1"/>
  <c r="E44" i="2"/>
  <c r="F44" i="2" s="1"/>
  <c r="G46" i="2" l="1"/>
  <c r="H46" i="2" s="1"/>
  <c r="I81" i="1"/>
  <c r="K81" i="1" s="1"/>
  <c r="J82" i="1" s="1"/>
  <c r="I22" i="1"/>
  <c r="K22" i="1" s="1"/>
  <c r="J23" i="1" s="1"/>
  <c r="C44" i="2"/>
  <c r="D44" i="2" s="1"/>
  <c r="M23" i="1"/>
  <c r="O23" i="1" s="1"/>
  <c r="N24" i="1" s="1"/>
  <c r="E45" i="2"/>
  <c r="F45" i="2" s="1"/>
  <c r="I23" i="1" l="1"/>
  <c r="K23" i="1" s="1"/>
  <c r="J24" i="1" s="1"/>
  <c r="C45" i="2"/>
  <c r="D45" i="2" s="1"/>
  <c r="G47" i="2"/>
  <c r="H47" i="2" s="1"/>
  <c r="I82" i="1"/>
  <c r="K82" i="1" s="1"/>
  <c r="J83" i="1" s="1"/>
  <c r="M24" i="1"/>
  <c r="O24" i="1" s="1"/>
  <c r="E46" i="2"/>
  <c r="F46" i="2" s="1"/>
  <c r="G48" i="2" l="1"/>
  <c r="H48" i="2" s="1"/>
  <c r="I83" i="1"/>
  <c r="K83" i="1" s="1"/>
  <c r="J84" i="1" s="1"/>
  <c r="I24" i="1"/>
  <c r="K24" i="1" s="1"/>
  <c r="J25" i="1" s="1"/>
  <c r="C46" i="2"/>
  <c r="D46" i="2" s="1"/>
  <c r="N25" i="1"/>
  <c r="I25" i="1" l="1"/>
  <c r="K25" i="1" s="1"/>
  <c r="J26" i="1" s="1"/>
  <c r="C47" i="2"/>
  <c r="D47" i="2" s="1"/>
  <c r="G49" i="2"/>
  <c r="H49" i="2" s="1"/>
  <c r="I84" i="1"/>
  <c r="K84" i="1" s="1"/>
  <c r="J85" i="1" s="1"/>
  <c r="M25" i="1"/>
  <c r="O25" i="1" s="1"/>
  <c r="N26" i="1" s="1"/>
  <c r="N27" i="1" s="1"/>
  <c r="E47" i="2"/>
  <c r="F47" i="2" s="1"/>
  <c r="G50" i="2" l="1"/>
  <c r="H50" i="2" s="1"/>
  <c r="I85" i="1"/>
  <c r="K85" i="1" s="1"/>
  <c r="I26" i="1"/>
  <c r="K26" i="1" s="1"/>
  <c r="J27" i="1" s="1"/>
  <c r="C48" i="2"/>
  <c r="D48" i="2" s="1"/>
  <c r="M26" i="1"/>
  <c r="O26" i="1" s="1"/>
  <c r="E48" i="2"/>
  <c r="F48" i="2" s="1"/>
  <c r="I27" i="1" l="1"/>
  <c r="K27" i="1" s="1"/>
  <c r="J28" i="1" s="1"/>
  <c r="C49" i="2"/>
  <c r="D49" i="2" s="1"/>
  <c r="J86" i="1"/>
  <c r="G51" i="2" l="1"/>
  <c r="H51" i="2" s="1"/>
  <c r="I86" i="1"/>
  <c r="K86" i="1" s="1"/>
  <c r="J87" i="1" s="1"/>
  <c r="I28" i="1"/>
  <c r="K28" i="1" s="1"/>
  <c r="J29" i="1" s="1"/>
  <c r="C50" i="2"/>
  <c r="D50" i="2" s="1"/>
  <c r="I29" i="1" l="1"/>
  <c r="K29" i="1" s="1"/>
  <c r="J30" i="1" s="1"/>
  <c r="C51" i="2"/>
  <c r="D51" i="2" s="1"/>
  <c r="G52" i="2"/>
  <c r="H52" i="2" s="1"/>
  <c r="I87" i="1"/>
  <c r="K87" i="1" s="1"/>
  <c r="J88" i="1" s="1"/>
  <c r="G53" i="2" l="1"/>
  <c r="H53" i="2" s="1"/>
  <c r="I88" i="1"/>
  <c r="K88" i="1" s="1"/>
  <c r="J89" i="1" s="1"/>
  <c r="I30" i="1"/>
  <c r="K30" i="1" s="1"/>
  <c r="J31" i="1" s="1"/>
  <c r="C52" i="2"/>
  <c r="D52" i="2" s="1"/>
  <c r="I31" i="1" l="1"/>
  <c r="K31" i="1" s="1"/>
  <c r="J32" i="1" s="1"/>
  <c r="C53" i="2"/>
  <c r="D53" i="2" s="1"/>
  <c r="G54" i="2"/>
  <c r="H54" i="2" s="1"/>
  <c r="I89" i="1"/>
  <c r="K89" i="1" s="1"/>
  <c r="J90" i="1" s="1"/>
  <c r="G55" i="2" l="1"/>
  <c r="H55" i="2" s="1"/>
  <c r="I90" i="1"/>
  <c r="K90" i="1" s="1"/>
  <c r="J91" i="1" s="1"/>
  <c r="I32" i="1"/>
  <c r="K32" i="1" s="1"/>
  <c r="J33" i="1" s="1"/>
  <c r="C54" i="2"/>
  <c r="D54" i="2" s="1"/>
  <c r="G56" i="2" l="1"/>
  <c r="H56" i="2" s="1"/>
  <c r="I91" i="1"/>
  <c r="K91" i="1" s="1"/>
  <c r="J92" i="1" s="1"/>
  <c r="I33" i="1"/>
  <c r="K33" i="1" s="1"/>
  <c r="C55" i="2"/>
  <c r="D55" i="2" s="1"/>
  <c r="G57" i="2" l="1"/>
  <c r="H57" i="2" s="1"/>
  <c r="I92" i="1"/>
  <c r="K92" i="1" s="1"/>
  <c r="J93" i="1" s="1"/>
  <c r="J34" i="1"/>
  <c r="I34" i="1" l="1"/>
  <c r="K34" i="1" s="1"/>
  <c r="J35" i="1" s="1"/>
  <c r="C56" i="2"/>
  <c r="D56" i="2" s="1"/>
  <c r="G58" i="2"/>
  <c r="H58" i="2" s="1"/>
  <c r="I93" i="1"/>
  <c r="K93" i="1" s="1"/>
  <c r="J94" i="1" l="1"/>
  <c r="I35" i="1"/>
  <c r="K35" i="1" s="1"/>
  <c r="J36" i="1" s="1"/>
  <c r="C57" i="2"/>
  <c r="D57" i="2" s="1"/>
  <c r="I36" i="1" l="1"/>
  <c r="K36" i="1" s="1"/>
  <c r="J37" i="1" s="1"/>
  <c r="C58" i="2"/>
  <c r="D58" i="2" s="1"/>
  <c r="G59" i="2"/>
  <c r="H59" i="2" s="1"/>
  <c r="I94" i="1"/>
  <c r="K94" i="1" s="1"/>
  <c r="J95" i="1" s="1"/>
  <c r="G60" i="2" l="1"/>
  <c r="H60" i="2" s="1"/>
  <c r="I95" i="1"/>
  <c r="K95" i="1" s="1"/>
  <c r="J96" i="1" s="1"/>
  <c r="I37" i="1"/>
  <c r="K37" i="1" s="1"/>
  <c r="J38" i="1" s="1"/>
  <c r="C59" i="2"/>
  <c r="D59" i="2" s="1"/>
  <c r="G61" i="2" l="1"/>
  <c r="H61" i="2" s="1"/>
  <c r="I96" i="1"/>
  <c r="K96" i="1" s="1"/>
  <c r="J97" i="1" s="1"/>
  <c r="I38" i="1"/>
  <c r="K38" i="1" s="1"/>
  <c r="J39" i="1" s="1"/>
  <c r="C60" i="2"/>
  <c r="D60" i="2" s="1"/>
  <c r="G62" i="2" l="1"/>
  <c r="H62" i="2" s="1"/>
  <c r="I97" i="1"/>
  <c r="K97" i="1" s="1"/>
  <c r="J98" i="1" s="1"/>
  <c r="I39" i="1"/>
  <c r="K39" i="1" s="1"/>
  <c r="J40" i="1" s="1"/>
  <c r="C61" i="2"/>
  <c r="D61" i="2" s="1"/>
  <c r="I40" i="1" l="1"/>
  <c r="K40" i="1" s="1"/>
  <c r="C62" i="2"/>
  <c r="D62" i="2" s="1"/>
  <c r="G63" i="2"/>
  <c r="H63" i="2" s="1"/>
  <c r="I98" i="1"/>
  <c r="K98" i="1" s="1"/>
  <c r="J99" i="1" s="1"/>
  <c r="G64" i="2" l="1"/>
  <c r="H64" i="2" s="1"/>
  <c r="I99" i="1"/>
  <c r="K99" i="1" s="1"/>
  <c r="J100" i="1" s="1"/>
  <c r="J41" i="1"/>
  <c r="I41" i="1" l="1"/>
  <c r="K41" i="1" s="1"/>
  <c r="J42" i="1" s="1"/>
  <c r="C63" i="2"/>
  <c r="D63" i="2" s="1"/>
  <c r="G65" i="2"/>
  <c r="H65" i="2" s="1"/>
  <c r="I100" i="1"/>
  <c r="K100" i="1" s="1"/>
  <c r="J101" i="1" s="1"/>
  <c r="G66" i="2" l="1"/>
  <c r="H66" i="2" s="1"/>
  <c r="I101" i="1"/>
  <c r="K101" i="1" s="1"/>
  <c r="J102" i="1" s="1"/>
  <c r="I42" i="1"/>
  <c r="K42" i="1" s="1"/>
  <c r="J43" i="1" s="1"/>
  <c r="C64" i="2"/>
  <c r="D64" i="2" s="1"/>
  <c r="G67" i="2" l="1"/>
  <c r="H67" i="2" s="1"/>
  <c r="I102" i="1"/>
  <c r="K102" i="1" s="1"/>
  <c r="J103" i="1" s="1"/>
  <c r="I43" i="1"/>
  <c r="K43" i="1" s="1"/>
  <c r="J44" i="1" s="1"/>
  <c r="C65" i="2"/>
  <c r="D65" i="2" s="1"/>
  <c r="G68" i="2" l="1"/>
  <c r="H68" i="2" s="1"/>
  <c r="I103" i="1"/>
  <c r="K103" i="1" s="1"/>
  <c r="I44" i="1"/>
  <c r="K44" i="1" s="1"/>
  <c r="J45" i="1" s="1"/>
  <c r="C66" i="2"/>
  <c r="D66" i="2" s="1"/>
  <c r="J104" i="1" l="1"/>
  <c r="I45" i="1"/>
  <c r="K45" i="1" s="1"/>
  <c r="J46" i="1" s="1"/>
  <c r="C67" i="2"/>
  <c r="D67" i="2" s="1"/>
  <c r="I46" i="1" l="1"/>
  <c r="K46" i="1" s="1"/>
  <c r="J47" i="1" s="1"/>
  <c r="C68" i="2"/>
  <c r="D68" i="2" s="1"/>
  <c r="G69" i="2"/>
  <c r="H69" i="2" s="1"/>
  <c r="I104" i="1"/>
  <c r="K104" i="1" s="1"/>
  <c r="J105" i="1" s="1"/>
  <c r="G70" i="2" l="1"/>
  <c r="H70" i="2" s="1"/>
  <c r="I105" i="1"/>
  <c r="K105" i="1" s="1"/>
  <c r="I47" i="1"/>
  <c r="K47" i="1" s="1"/>
  <c r="J48" i="1" s="1"/>
  <c r="C69" i="2"/>
  <c r="D69" i="2" s="1"/>
  <c r="I48" i="1" l="1"/>
  <c r="K48" i="1" s="1"/>
  <c r="C70" i="2"/>
  <c r="D70" i="2" s="1"/>
  <c r="J106" i="1"/>
  <c r="G71" i="2" l="1"/>
  <c r="H71" i="2" s="1"/>
  <c r="I106" i="1"/>
  <c r="K106" i="1" s="1"/>
  <c r="J107" i="1" s="1"/>
  <c r="J49" i="1"/>
  <c r="I49" i="1" l="1"/>
  <c r="K49" i="1" s="1"/>
  <c r="J50" i="1" s="1"/>
  <c r="C71" i="2"/>
  <c r="D71" i="2" s="1"/>
  <c r="G72" i="2"/>
  <c r="H72" i="2" s="1"/>
  <c r="I107" i="1"/>
  <c r="K107" i="1" s="1"/>
  <c r="J108" i="1" l="1"/>
  <c r="I50" i="1"/>
  <c r="K50" i="1" s="1"/>
  <c r="J51" i="1" s="1"/>
  <c r="C72" i="2"/>
  <c r="D72" i="2" s="1"/>
  <c r="I51" i="1" l="1"/>
  <c r="K51" i="1" s="1"/>
  <c r="J52" i="1" s="1"/>
  <c r="C73" i="2"/>
  <c r="D73" i="2" s="1"/>
  <c r="G73" i="2"/>
  <c r="H73" i="2" s="1"/>
  <c r="I108" i="1"/>
  <c r="K108" i="1" s="1"/>
  <c r="J109" i="1" l="1"/>
  <c r="I52" i="1"/>
  <c r="K52" i="1" s="1"/>
  <c r="C74" i="2"/>
  <c r="D74" i="2" s="1"/>
  <c r="J53" i="1" l="1"/>
  <c r="G74" i="2"/>
  <c r="H74" i="2" s="1"/>
  <c r="I109" i="1"/>
  <c r="K109" i="1" s="1"/>
  <c r="J110" i="1" s="1"/>
  <c r="G75" i="2" l="1"/>
  <c r="H75" i="2" s="1"/>
  <c r="I110" i="1"/>
  <c r="K110" i="1" s="1"/>
  <c r="J111" i="1" s="1"/>
  <c r="I53" i="1"/>
  <c r="K53" i="1" s="1"/>
  <c r="J54" i="1" s="1"/>
  <c r="C75" i="2"/>
  <c r="D75" i="2" s="1"/>
  <c r="I54" i="1" l="1"/>
  <c r="K54" i="1" s="1"/>
  <c r="C76" i="2"/>
  <c r="D76" i="2" s="1"/>
  <c r="G76" i="2"/>
  <c r="H76" i="2" s="1"/>
  <c r="I111" i="1"/>
  <c r="K111" i="1" s="1"/>
  <c r="J112" i="1" l="1"/>
  <c r="J55" i="1"/>
  <c r="I55" i="1" l="1"/>
  <c r="K55" i="1" s="1"/>
  <c r="J56" i="1" s="1"/>
  <c r="C77" i="2"/>
  <c r="D77" i="2" s="1"/>
  <c r="G77" i="2"/>
  <c r="H77" i="2" s="1"/>
  <c r="I112" i="1"/>
  <c r="K112" i="1" s="1"/>
  <c r="J113" i="1" s="1"/>
  <c r="G78" i="2" l="1"/>
  <c r="H78" i="2" s="1"/>
  <c r="I113" i="1"/>
  <c r="K113" i="1" s="1"/>
  <c r="J114" i="1" s="1"/>
  <c r="I56" i="1"/>
  <c r="K56" i="1" s="1"/>
  <c r="C78" i="2"/>
  <c r="D78" i="2" s="1"/>
  <c r="J57" i="1"/>
  <c r="I57" i="1" s="1"/>
  <c r="G79" i="2" l="1"/>
  <c r="H79" i="2" s="1"/>
  <c r="I114" i="1"/>
  <c r="K114" i="1" s="1"/>
  <c r="J115" i="1" s="1"/>
  <c r="G80" i="2" l="1"/>
  <c r="H80" i="2" s="1"/>
  <c r="I115" i="1"/>
  <c r="K115" i="1" s="1"/>
  <c r="J116" i="1" l="1"/>
  <c r="G81" i="2" l="1"/>
  <c r="H81" i="2" s="1"/>
  <c r="I116" i="1"/>
  <c r="K116" i="1" s="1"/>
  <c r="J117" i="1" s="1"/>
  <c r="G82" i="2" l="1"/>
  <c r="H82" i="2" s="1"/>
  <c r="I117" i="1"/>
  <c r="K117" i="1" s="1"/>
  <c r="J118" i="1" s="1"/>
  <c r="G83" i="2" l="1"/>
  <c r="H83" i="2" s="1"/>
  <c r="I118" i="1"/>
  <c r="K118" i="1" s="1"/>
  <c r="J119" i="1" s="1"/>
  <c r="G84" i="2" l="1"/>
  <c r="H84" i="2" s="1"/>
  <c r="I119" i="1"/>
  <c r="K119" i="1" s="1"/>
  <c r="J120" i="1" l="1"/>
  <c r="G85" i="2" l="1"/>
  <c r="H85" i="2" s="1"/>
  <c r="I120" i="1"/>
  <c r="K120" i="1" s="1"/>
  <c r="J121" i="1" s="1"/>
  <c r="G86" i="2" l="1"/>
  <c r="H86" i="2" s="1"/>
  <c r="I121" i="1"/>
  <c r="K121" i="1" s="1"/>
  <c r="J122" i="1" s="1"/>
  <c r="G87" i="2" l="1"/>
  <c r="H87" i="2" s="1"/>
  <c r="I122" i="1"/>
  <c r="K122" i="1" s="1"/>
  <c r="J123" i="1" s="1"/>
  <c r="G88" i="2" l="1"/>
  <c r="H88" i="2" s="1"/>
  <c r="I123" i="1"/>
  <c r="K123" i="1" s="1"/>
  <c r="J124" i="1" s="1"/>
  <c r="G89" i="2" l="1"/>
  <c r="H89" i="2" s="1"/>
  <c r="I124" i="1"/>
  <c r="K124" i="1" s="1"/>
  <c r="J125" i="1" s="1"/>
  <c r="G90" i="2" l="1"/>
  <c r="H90" i="2" s="1"/>
  <c r="I125" i="1"/>
  <c r="K125" i="1" s="1"/>
  <c r="J126" i="1" s="1"/>
  <c r="G91" i="2" l="1"/>
  <c r="H91" i="2" s="1"/>
  <c r="I126" i="1"/>
  <c r="K126" i="1" s="1"/>
  <c r="J127" i="1" s="1"/>
  <c r="G92" i="2" l="1"/>
  <c r="H92" i="2" s="1"/>
  <c r="I127" i="1"/>
  <c r="K127" i="1" s="1"/>
  <c r="J128" i="1" s="1"/>
  <c r="G93" i="2" l="1"/>
  <c r="H93" i="2" s="1"/>
  <c r="J129" i="1"/>
  <c r="I129" i="1" s="1"/>
  <c r="I128" i="1"/>
  <c r="K128" i="1" s="1"/>
</calcChain>
</file>

<file path=xl/sharedStrings.xml><?xml version="1.0" encoding="utf-8"?>
<sst xmlns="http://schemas.openxmlformats.org/spreadsheetml/2006/main" count="127" uniqueCount="109">
  <si>
    <t>Nilai sewa Fase 1</t>
  </si>
  <si>
    <t>tmt</t>
  </si>
  <si>
    <t>Fase 2</t>
  </si>
  <si>
    <t>Fase 1</t>
  </si>
  <si>
    <t>wacc</t>
  </si>
  <si>
    <t>tahun</t>
  </si>
  <si>
    <t>Waktu 1</t>
  </si>
  <si>
    <t>Waktu 2</t>
  </si>
  <si>
    <t>55 tahun</t>
  </si>
  <si>
    <t>25 tahun</t>
  </si>
  <si>
    <t>Biaya Amortisasi</t>
  </si>
  <si>
    <t>Nilai Investasi</t>
  </si>
  <si>
    <t>Investasi</t>
  </si>
  <si>
    <t>Fase I</t>
  </si>
  <si>
    <t>Fase II</t>
  </si>
  <si>
    <t>Jlh</t>
  </si>
  <si>
    <t>Nilai Sewa Fase II</t>
  </si>
  <si>
    <t>Investasi Nett</t>
  </si>
  <si>
    <t>Jangka Waktu</t>
  </si>
  <si>
    <t>Tahun</t>
  </si>
  <si>
    <t>Tingkat bunga per tahun</t>
  </si>
  <si>
    <t>Asumsi Pembayaran per bulan sama</t>
  </si>
  <si>
    <t>55 Tahun</t>
  </si>
  <si>
    <t>25 Tahun</t>
  </si>
  <si>
    <t>Tahun 1</t>
  </si>
  <si>
    <t>Tahun 2</t>
  </si>
  <si>
    <t>Tahun 3</t>
  </si>
  <si>
    <t>Tahun 4</t>
  </si>
  <si>
    <t>Tahun 5</t>
  </si>
  <si>
    <t>Tahun 6</t>
  </si>
  <si>
    <t>Tahun 7</t>
  </si>
  <si>
    <t>Tahun 8</t>
  </si>
  <si>
    <t>Tahun 9</t>
  </si>
  <si>
    <t>Tahun 10</t>
  </si>
  <si>
    <t>Tahun 11</t>
  </si>
  <si>
    <t>Tahun 12</t>
  </si>
  <si>
    <t>Tahun 13</t>
  </si>
  <si>
    <t>Tahun 14</t>
  </si>
  <si>
    <t>Tahun 15</t>
  </si>
  <si>
    <t>Tahun 16</t>
  </si>
  <si>
    <t>Tahun 17</t>
  </si>
  <si>
    <t>Tahun 18</t>
  </si>
  <si>
    <t>Tahun 19</t>
  </si>
  <si>
    <t>Tahun 20</t>
  </si>
  <si>
    <t>Tahun 21</t>
  </si>
  <si>
    <t>Tahun 22</t>
  </si>
  <si>
    <t>Tahun 23</t>
  </si>
  <si>
    <t>Tahun 24</t>
  </si>
  <si>
    <t>Tahun 25</t>
  </si>
  <si>
    <t>Tahun 26</t>
  </si>
  <si>
    <t>Tahun 27</t>
  </si>
  <si>
    <t>Tahun 28</t>
  </si>
  <si>
    <t>Tahun 29</t>
  </si>
  <si>
    <t>Tahun 30</t>
  </si>
  <si>
    <t>Tahun 31</t>
  </si>
  <si>
    <t>Tahun 32</t>
  </si>
  <si>
    <t>Tahun 33</t>
  </si>
  <si>
    <t>Tahun 34</t>
  </si>
  <si>
    <t>Tahun 35</t>
  </si>
  <si>
    <t>Tahun 36</t>
  </si>
  <si>
    <t>Tahun 37</t>
  </si>
  <si>
    <t>Tahun 38</t>
  </si>
  <si>
    <t>Tahun 39</t>
  </si>
  <si>
    <t>Tahun 40</t>
  </si>
  <si>
    <t>Tahun 41</t>
  </si>
  <si>
    <t>Tahun 42</t>
  </si>
  <si>
    <t>Tahun 43</t>
  </si>
  <si>
    <t>Tahun 44</t>
  </si>
  <si>
    <t>Tahun 45</t>
  </si>
  <si>
    <t>Tahun 46</t>
  </si>
  <si>
    <t>Tahun 47</t>
  </si>
  <si>
    <t>Tahun 48</t>
  </si>
  <si>
    <t>Tahun 49</t>
  </si>
  <si>
    <t>Tahun 50</t>
  </si>
  <si>
    <t>Tahun 51</t>
  </si>
  <si>
    <t>Tahun 52</t>
  </si>
  <si>
    <t>Tahun 53</t>
  </si>
  <si>
    <t>Tahun 54</t>
  </si>
  <si>
    <t>Tahun 55</t>
  </si>
  <si>
    <t>Provisi per tahun</t>
  </si>
  <si>
    <t>Amortisasi per tahun</t>
  </si>
  <si>
    <t>URAIAN</t>
  </si>
  <si>
    <t>Per Tahun</t>
  </si>
  <si>
    <t>Jlh Biaya Per Tahun</t>
  </si>
  <si>
    <t>Bunga :</t>
  </si>
  <si>
    <t>Pembayaran per bulan</t>
  </si>
  <si>
    <t>70 Tahun</t>
  </si>
  <si>
    <t>Tahun 56</t>
  </si>
  <si>
    <t>Tahun 57</t>
  </si>
  <si>
    <t>Tahun 58</t>
  </si>
  <si>
    <t>Tahun 59</t>
  </si>
  <si>
    <t>Tahun 60</t>
  </si>
  <si>
    <t>Tahun 61</t>
  </si>
  <si>
    <t>Tahun 62</t>
  </si>
  <si>
    <t>Tahun 63</t>
  </si>
  <si>
    <t>Tahun 64</t>
  </si>
  <si>
    <t>Tahun 65</t>
  </si>
  <si>
    <t>Tahun 66</t>
  </si>
  <si>
    <t>Tahun 67</t>
  </si>
  <si>
    <t>Tahun 68</t>
  </si>
  <si>
    <t>Tahun 69</t>
  </si>
  <si>
    <t>Tahun 70</t>
  </si>
  <si>
    <t>Data BPKPK</t>
  </si>
  <si>
    <t>Catatan PTP</t>
  </si>
  <si>
    <t>Jk Waktu</t>
  </si>
  <si>
    <t>Persewaan Fase 1</t>
  </si>
  <si>
    <t>bunga</t>
  </si>
  <si>
    <t>pokok</t>
  </si>
  <si>
    <t>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</si>
</sst>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p&quot;#,##0.00;[Red]\-&quot;Rp&quot;#,##0.00"/>
    <numFmt numFmtId="41" formatCode="_-* #,##0_-;\-* #,##0_-;_-* &quot;-&quot;_-;_-@_-"/>
    <numFmt numFmtId="43" formatCode="_-* #,##0.00_-;\-* #,##0.00_-;_-* &quot;-&quot;??_-;_-@_-"/>
  </numFmts>
  <fonts count="4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14" fontId="0" fillId="0" borderId="0" xfId="0" applyNumberFormat="1"/>
    <xf numFmtId="10" fontId="0" fillId="0" borderId="0" xfId="0" applyNumberFormat="1"/>
    <xf numFmtId="8" fontId="0" fillId="0" borderId="0" xfId="0" applyNumberFormat="1"/>
    <xf numFmtId="41" fontId="0" fillId="0" borderId="0" xfId="1" applyFont="1"/>
    <xf numFmtId="41" fontId="0" fillId="0" borderId="0" xfId="0" applyNumberFormat="1"/>
    <xf numFmtId="0" fontId="0" fillId="0" borderId="2" xfId="0" applyBorder="1"/>
    <xf numFmtId="41" fontId="0" fillId="0" borderId="2" xfId="1" applyFont="1" applyBorder="1"/>
    <xf numFmtId="0" fontId="0" fillId="0" borderId="3" xfId="0" applyBorder="1"/>
    <xf numFmtId="41" fontId="0" fillId="0" borderId="3" xfId="1" applyFont="1" applyBorder="1"/>
    <xf numFmtId="41" fontId="0" fillId="0" borderId="3" xfId="0" applyNumberFormat="1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43" fontId="0" fillId="0" borderId="0" xfId="0" applyNumberForma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10" fontId="3" fillId="0" borderId="0" xfId="0" applyNumberFormat="1" applyFont="1"/>
    <xf numFmtId="8" fontId="0" fillId="0" borderId="2" xfId="0" applyNumberFormat="1" applyBorder="1"/>
    <xf numFmtId="43" fontId="0" fillId="0" borderId="3" xfId="0" applyNumberFormat="1" applyBorder="1"/>
    <xf numFmtId="43" fontId="0" fillId="0" borderId="4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PERBANDINGAN BIAYA KONSESI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Sheet2!$B$24:$B$93</c:f>
              <c:strCache>
                <c:ptCount val="70"/>
                <c:pt idx="0">
                  <c:v>Tahun 1</c:v>
                </c:pt>
                <c:pt idx="1">
                  <c:v>Tahun 2</c:v>
                </c:pt>
                <c:pt idx="2">
                  <c:v>Tahun 3</c:v>
                </c:pt>
                <c:pt idx="3">
                  <c:v>Tahun 4</c:v>
                </c:pt>
                <c:pt idx="4">
                  <c:v>Tahun 5</c:v>
                </c:pt>
                <c:pt idx="5">
                  <c:v>Tahun 6</c:v>
                </c:pt>
                <c:pt idx="6">
                  <c:v>Tahun 7</c:v>
                </c:pt>
                <c:pt idx="7">
                  <c:v>Tahun 8</c:v>
                </c:pt>
                <c:pt idx="8">
                  <c:v>Tahun 9</c:v>
                </c:pt>
                <c:pt idx="9">
                  <c:v>Tahun 10</c:v>
                </c:pt>
                <c:pt idx="10">
                  <c:v>Tahun 11</c:v>
                </c:pt>
                <c:pt idx="11">
                  <c:v>Tahun 12</c:v>
                </c:pt>
                <c:pt idx="12">
                  <c:v>Tahun 13</c:v>
                </c:pt>
                <c:pt idx="13">
                  <c:v>Tahun 14</c:v>
                </c:pt>
                <c:pt idx="14">
                  <c:v>Tahun 15</c:v>
                </c:pt>
                <c:pt idx="15">
                  <c:v>Tahun 16</c:v>
                </c:pt>
                <c:pt idx="16">
                  <c:v>Tahun 17</c:v>
                </c:pt>
                <c:pt idx="17">
                  <c:v>Tahun 18</c:v>
                </c:pt>
                <c:pt idx="18">
                  <c:v>Tahun 19</c:v>
                </c:pt>
                <c:pt idx="19">
                  <c:v>Tahun 20</c:v>
                </c:pt>
                <c:pt idx="20">
                  <c:v>Tahun 21</c:v>
                </c:pt>
                <c:pt idx="21">
                  <c:v>Tahun 22</c:v>
                </c:pt>
                <c:pt idx="22">
                  <c:v>Tahun 23</c:v>
                </c:pt>
                <c:pt idx="23">
                  <c:v>Tahun 24</c:v>
                </c:pt>
                <c:pt idx="24">
                  <c:v>Tahun 25</c:v>
                </c:pt>
                <c:pt idx="25">
                  <c:v>Tahun 26</c:v>
                </c:pt>
                <c:pt idx="26">
                  <c:v>Tahun 27</c:v>
                </c:pt>
                <c:pt idx="27">
                  <c:v>Tahun 28</c:v>
                </c:pt>
                <c:pt idx="28">
                  <c:v>Tahun 29</c:v>
                </c:pt>
                <c:pt idx="29">
                  <c:v>Tahun 30</c:v>
                </c:pt>
                <c:pt idx="30">
                  <c:v>Tahun 31</c:v>
                </c:pt>
                <c:pt idx="31">
                  <c:v>Tahun 32</c:v>
                </c:pt>
                <c:pt idx="32">
                  <c:v>Tahun 33</c:v>
                </c:pt>
                <c:pt idx="33">
                  <c:v>Tahun 34</c:v>
                </c:pt>
                <c:pt idx="34">
                  <c:v>Tahun 35</c:v>
                </c:pt>
                <c:pt idx="35">
                  <c:v>Tahun 36</c:v>
                </c:pt>
                <c:pt idx="36">
                  <c:v>Tahun 37</c:v>
                </c:pt>
                <c:pt idx="37">
                  <c:v>Tahun 38</c:v>
                </c:pt>
                <c:pt idx="38">
                  <c:v>Tahun 39</c:v>
                </c:pt>
                <c:pt idx="39">
                  <c:v>Tahun 40</c:v>
                </c:pt>
                <c:pt idx="40">
                  <c:v>Tahun 41</c:v>
                </c:pt>
                <c:pt idx="41">
                  <c:v>Tahun 42</c:v>
                </c:pt>
                <c:pt idx="42">
                  <c:v>Tahun 43</c:v>
                </c:pt>
                <c:pt idx="43">
                  <c:v>Tahun 44</c:v>
                </c:pt>
                <c:pt idx="44">
                  <c:v>Tahun 45</c:v>
                </c:pt>
                <c:pt idx="45">
                  <c:v>Tahun 46</c:v>
                </c:pt>
                <c:pt idx="46">
                  <c:v>Tahun 47</c:v>
                </c:pt>
                <c:pt idx="47">
                  <c:v>Tahun 48</c:v>
                </c:pt>
                <c:pt idx="48">
                  <c:v>Tahun 49</c:v>
                </c:pt>
                <c:pt idx="49">
                  <c:v>Tahun 50</c:v>
                </c:pt>
                <c:pt idx="50">
                  <c:v>Tahun 51</c:v>
                </c:pt>
                <c:pt idx="51">
                  <c:v>Tahun 52</c:v>
                </c:pt>
                <c:pt idx="52">
                  <c:v>Tahun 53</c:v>
                </c:pt>
                <c:pt idx="53">
                  <c:v>Tahun 54</c:v>
                </c:pt>
                <c:pt idx="54">
                  <c:v>Tahun 55</c:v>
                </c:pt>
                <c:pt idx="55">
                  <c:v>Tahun 56</c:v>
                </c:pt>
                <c:pt idx="56">
                  <c:v>Tahun 57</c:v>
                </c:pt>
                <c:pt idx="57">
                  <c:v>Tahun 58</c:v>
                </c:pt>
                <c:pt idx="58">
                  <c:v>Tahun 59</c:v>
                </c:pt>
                <c:pt idx="59">
                  <c:v>Tahun 60</c:v>
                </c:pt>
                <c:pt idx="60">
                  <c:v>Tahun 61</c:v>
                </c:pt>
                <c:pt idx="61">
                  <c:v>Tahun 62</c:v>
                </c:pt>
                <c:pt idx="62">
                  <c:v>Tahun 63</c:v>
                </c:pt>
                <c:pt idx="63">
                  <c:v>Tahun 64</c:v>
                </c:pt>
                <c:pt idx="64">
                  <c:v>Tahun 65</c:v>
                </c:pt>
                <c:pt idx="65">
                  <c:v>Tahun 66</c:v>
                </c:pt>
                <c:pt idx="66">
                  <c:v>Tahun 67</c:v>
                </c:pt>
                <c:pt idx="67">
                  <c:v>Tahun 68</c:v>
                </c:pt>
                <c:pt idx="68">
                  <c:v>Tahun 69</c:v>
                </c:pt>
                <c:pt idx="69">
                  <c:v>Tahun 70</c:v>
                </c:pt>
              </c:strCache>
            </c:strRef>
          </c:cat>
          <c:val>
            <c:numRef>
              <c:f>Sheet2!$C$24:$C$93</c:f>
              <c:numCache>
                <c:formatCode>_(* #,##0_);_(* \(#,##0\);_(* "-"_);_(@_)</c:formatCode>
                <c:ptCount val="70"/>
                <c:pt idx="0">
                  <c:v>42370310898.454948</c:v>
                </c:pt>
                <c:pt idx="1">
                  <c:v>41762386007.912186</c:v>
                </c:pt>
                <c:pt idx="2">
                  <c:v>41149308953.922073</c:v>
                </c:pt>
                <c:pt idx="3">
                  <c:v>40531036071.899391</c:v>
                </c:pt>
                <c:pt idx="4">
                  <c:v>39907523327.201576</c:v>
                </c:pt>
                <c:pt idx="5">
                  <c:v>39278726311.992439</c:v>
                </c:pt>
                <c:pt idx="6">
                  <c:v>38644600242.079399</c:v>
                </c:pt>
                <c:pt idx="7">
                  <c:v>38005099953.723854</c:v>
                </c:pt>
                <c:pt idx="8">
                  <c:v>37360179900.424492</c:v>
                </c:pt>
                <c:pt idx="9">
                  <c:v>36709794149.673424</c:v>
                </c:pt>
                <c:pt idx="10">
                  <c:v>36053896379.684731</c:v>
                </c:pt>
                <c:pt idx="11">
                  <c:v>35392439876.09539</c:v>
                </c:pt>
                <c:pt idx="12">
                  <c:v>34725377528.63813</c:v>
                </c:pt>
                <c:pt idx="13">
                  <c:v>34052661827.786175</c:v>
                </c:pt>
                <c:pt idx="14">
                  <c:v>33374244861.369492</c:v>
                </c:pt>
                <c:pt idx="15">
                  <c:v>32690078311.162434</c:v>
                </c:pt>
                <c:pt idx="16">
                  <c:v>32000113449.442368</c:v>
                </c:pt>
                <c:pt idx="17">
                  <c:v>31304301135.519222</c:v>
                </c:pt>
                <c:pt idx="18">
                  <c:v>30602591812.23558</c:v>
                </c:pt>
                <c:pt idx="19">
                  <c:v>29894935502.437107</c:v>
                </c:pt>
                <c:pt idx="20">
                  <c:v>29181281805.41309</c:v>
                </c:pt>
                <c:pt idx="21">
                  <c:v>28461579893.306797</c:v>
                </c:pt>
                <c:pt idx="22">
                  <c:v>27735778507.495407</c:v>
                </c:pt>
                <c:pt idx="23">
                  <c:v>27003825954.939259</c:v>
                </c:pt>
                <c:pt idx="24">
                  <c:v>26265670104.500202</c:v>
                </c:pt>
                <c:pt idx="25">
                  <c:v>25521258383.228672</c:v>
                </c:pt>
                <c:pt idx="26">
                  <c:v>24770537772.61937</c:v>
                </c:pt>
                <c:pt idx="27">
                  <c:v>24013454804.835148</c:v>
                </c:pt>
                <c:pt idx="28">
                  <c:v>23249955558.898956</c:v>
                </c:pt>
                <c:pt idx="29">
                  <c:v>22479985656.853458</c:v>
                </c:pt>
                <c:pt idx="30">
                  <c:v>21703490259.888123</c:v>
                </c:pt>
                <c:pt idx="31">
                  <c:v>20920414064.433506</c:v>
                </c:pt>
                <c:pt idx="32">
                  <c:v>20130701298.222412</c:v>
                </c:pt>
                <c:pt idx="33">
                  <c:v>19334295716.317677</c:v>
                </c:pt>
                <c:pt idx="34">
                  <c:v>18531140597.1063</c:v>
                </c:pt>
                <c:pt idx="35">
                  <c:v>17721178738.259609</c:v>
                </c:pt>
                <c:pt idx="36">
                  <c:v>16904352452.659189</c:v>
                </c:pt>
                <c:pt idx="37">
                  <c:v>16080603564.288307</c:v>
                </c:pt>
                <c:pt idx="38">
                  <c:v>15249873404.088484</c:v>
                </c:pt>
                <c:pt idx="39">
                  <c:v>14412102805.780966</c:v>
                </c:pt>
                <c:pt idx="40">
                  <c:v>13567232101.652792</c:v>
                </c:pt>
                <c:pt idx="41">
                  <c:v>12715201118.307131</c:v>
                </c:pt>
                <c:pt idx="42">
                  <c:v>11855949172.377615</c:v>
                </c:pt>
                <c:pt idx="43">
                  <c:v>10989415066.206348</c:v>
                </c:pt>
                <c:pt idx="44">
                  <c:v>10115537083.485277</c:v>
                </c:pt>
                <c:pt idx="45">
                  <c:v>9234252984.8606472</c:v>
                </c:pt>
                <c:pt idx="46">
                  <c:v>8345500003.5001726</c:v>
                </c:pt>
                <c:pt idx="47">
                  <c:v>7449214840.6226683</c:v>
                </c:pt>
                <c:pt idx="48">
                  <c:v>6545333660.9897776</c:v>
                </c:pt>
                <c:pt idx="49">
                  <c:v>5633792088.359498</c:v>
                </c:pt>
                <c:pt idx="50">
                  <c:v>4714525200.9011765</c:v>
                </c:pt>
                <c:pt idx="51">
                  <c:v>3787467526.5716453</c:v>
                </c:pt>
                <c:pt idx="52">
                  <c:v>2852553038.4521718</c:v>
                </c:pt>
                <c:pt idx="53">
                  <c:v>1909715150.0458858</c:v>
                </c:pt>
                <c:pt idx="54">
                  <c:v>958886710.53535652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F7-8342-896F-B71767B60BF0}"/>
            </c:ext>
          </c:extLst>
        </c:ser>
        <c:ser>
          <c:idx val="2"/>
          <c:order val="1"/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Sheet2!$B$24:$B$93</c:f>
              <c:strCache>
                <c:ptCount val="70"/>
                <c:pt idx="0">
                  <c:v>Tahun 1</c:v>
                </c:pt>
                <c:pt idx="1">
                  <c:v>Tahun 2</c:v>
                </c:pt>
                <c:pt idx="2">
                  <c:v>Tahun 3</c:v>
                </c:pt>
                <c:pt idx="3">
                  <c:v>Tahun 4</c:v>
                </c:pt>
                <c:pt idx="4">
                  <c:v>Tahun 5</c:v>
                </c:pt>
                <c:pt idx="5">
                  <c:v>Tahun 6</c:v>
                </c:pt>
                <c:pt idx="6">
                  <c:v>Tahun 7</c:v>
                </c:pt>
                <c:pt idx="7">
                  <c:v>Tahun 8</c:v>
                </c:pt>
                <c:pt idx="8">
                  <c:v>Tahun 9</c:v>
                </c:pt>
                <c:pt idx="9">
                  <c:v>Tahun 10</c:v>
                </c:pt>
                <c:pt idx="10">
                  <c:v>Tahun 11</c:v>
                </c:pt>
                <c:pt idx="11">
                  <c:v>Tahun 12</c:v>
                </c:pt>
                <c:pt idx="12">
                  <c:v>Tahun 13</c:v>
                </c:pt>
                <c:pt idx="13">
                  <c:v>Tahun 14</c:v>
                </c:pt>
                <c:pt idx="14">
                  <c:v>Tahun 15</c:v>
                </c:pt>
                <c:pt idx="15">
                  <c:v>Tahun 16</c:v>
                </c:pt>
                <c:pt idx="16">
                  <c:v>Tahun 17</c:v>
                </c:pt>
                <c:pt idx="17">
                  <c:v>Tahun 18</c:v>
                </c:pt>
                <c:pt idx="18">
                  <c:v>Tahun 19</c:v>
                </c:pt>
                <c:pt idx="19">
                  <c:v>Tahun 20</c:v>
                </c:pt>
                <c:pt idx="20">
                  <c:v>Tahun 21</c:v>
                </c:pt>
                <c:pt idx="21">
                  <c:v>Tahun 22</c:v>
                </c:pt>
                <c:pt idx="22">
                  <c:v>Tahun 23</c:v>
                </c:pt>
                <c:pt idx="23">
                  <c:v>Tahun 24</c:v>
                </c:pt>
                <c:pt idx="24">
                  <c:v>Tahun 25</c:v>
                </c:pt>
                <c:pt idx="25">
                  <c:v>Tahun 26</c:v>
                </c:pt>
                <c:pt idx="26">
                  <c:v>Tahun 27</c:v>
                </c:pt>
                <c:pt idx="27">
                  <c:v>Tahun 28</c:v>
                </c:pt>
                <c:pt idx="28">
                  <c:v>Tahun 29</c:v>
                </c:pt>
                <c:pt idx="29">
                  <c:v>Tahun 30</c:v>
                </c:pt>
                <c:pt idx="30">
                  <c:v>Tahun 31</c:v>
                </c:pt>
                <c:pt idx="31">
                  <c:v>Tahun 32</c:v>
                </c:pt>
                <c:pt idx="32">
                  <c:v>Tahun 33</c:v>
                </c:pt>
                <c:pt idx="33">
                  <c:v>Tahun 34</c:v>
                </c:pt>
                <c:pt idx="34">
                  <c:v>Tahun 35</c:v>
                </c:pt>
                <c:pt idx="35">
                  <c:v>Tahun 36</c:v>
                </c:pt>
                <c:pt idx="36">
                  <c:v>Tahun 37</c:v>
                </c:pt>
                <c:pt idx="37">
                  <c:v>Tahun 38</c:v>
                </c:pt>
                <c:pt idx="38">
                  <c:v>Tahun 39</c:v>
                </c:pt>
                <c:pt idx="39">
                  <c:v>Tahun 40</c:v>
                </c:pt>
                <c:pt idx="40">
                  <c:v>Tahun 41</c:v>
                </c:pt>
                <c:pt idx="41">
                  <c:v>Tahun 42</c:v>
                </c:pt>
                <c:pt idx="42">
                  <c:v>Tahun 43</c:v>
                </c:pt>
                <c:pt idx="43">
                  <c:v>Tahun 44</c:v>
                </c:pt>
                <c:pt idx="44">
                  <c:v>Tahun 45</c:v>
                </c:pt>
                <c:pt idx="45">
                  <c:v>Tahun 46</c:v>
                </c:pt>
                <c:pt idx="46">
                  <c:v>Tahun 47</c:v>
                </c:pt>
                <c:pt idx="47">
                  <c:v>Tahun 48</c:v>
                </c:pt>
                <c:pt idx="48">
                  <c:v>Tahun 49</c:v>
                </c:pt>
                <c:pt idx="49">
                  <c:v>Tahun 50</c:v>
                </c:pt>
                <c:pt idx="50">
                  <c:v>Tahun 51</c:v>
                </c:pt>
                <c:pt idx="51">
                  <c:v>Tahun 52</c:v>
                </c:pt>
                <c:pt idx="52">
                  <c:v>Tahun 53</c:v>
                </c:pt>
                <c:pt idx="53">
                  <c:v>Tahun 54</c:v>
                </c:pt>
                <c:pt idx="54">
                  <c:v>Tahun 55</c:v>
                </c:pt>
                <c:pt idx="55">
                  <c:v>Tahun 56</c:v>
                </c:pt>
                <c:pt idx="56">
                  <c:v>Tahun 57</c:v>
                </c:pt>
                <c:pt idx="57">
                  <c:v>Tahun 58</c:v>
                </c:pt>
                <c:pt idx="58">
                  <c:v>Tahun 59</c:v>
                </c:pt>
                <c:pt idx="59">
                  <c:v>Tahun 60</c:v>
                </c:pt>
                <c:pt idx="60">
                  <c:v>Tahun 61</c:v>
                </c:pt>
                <c:pt idx="61">
                  <c:v>Tahun 62</c:v>
                </c:pt>
                <c:pt idx="62">
                  <c:v>Tahun 63</c:v>
                </c:pt>
                <c:pt idx="63">
                  <c:v>Tahun 64</c:v>
                </c:pt>
                <c:pt idx="64">
                  <c:v>Tahun 65</c:v>
                </c:pt>
                <c:pt idx="65">
                  <c:v>Tahun 66</c:v>
                </c:pt>
                <c:pt idx="66">
                  <c:v>Tahun 67</c:v>
                </c:pt>
                <c:pt idx="67">
                  <c:v>Tahun 68</c:v>
                </c:pt>
                <c:pt idx="68">
                  <c:v>Tahun 69</c:v>
                </c:pt>
                <c:pt idx="69">
                  <c:v>Tahun 70</c:v>
                </c:pt>
              </c:strCache>
            </c:strRef>
          </c:cat>
          <c:val>
            <c:numRef>
              <c:f>Sheet2!$E$24:$E$93</c:f>
              <c:numCache>
                <c:formatCode>_(* #,##0_);_(* \(#,##0\);_(* "-"_);_(@_)</c:formatCode>
                <c:ptCount val="70"/>
                <c:pt idx="0">
                  <c:v>42370310898.454948</c:v>
                </c:pt>
                <c:pt idx="1">
                  <c:v>40841562228.941994</c:v>
                </c:pt>
                <c:pt idx="2">
                  <c:v>39299857414.454918</c:v>
                </c:pt>
                <c:pt idx="3">
                  <c:v>37745086651.665062</c:v>
                </c:pt>
                <c:pt idx="4">
                  <c:v>36177139206.660561</c:v>
                </c:pt>
                <c:pt idx="5">
                  <c:v>34595903407.059654</c:v>
                </c:pt>
                <c:pt idx="6">
                  <c:v>33001266634.057117</c:v>
                </c:pt>
                <c:pt idx="7">
                  <c:v>31393115314.403393</c:v>
                </c:pt>
                <c:pt idx="8">
                  <c:v>29771334912.315601</c:v>
                </c:pt>
                <c:pt idx="9">
                  <c:v>28135809921.320118</c:v>
                </c:pt>
                <c:pt idx="10">
                  <c:v>26486423856.025944</c:v>
                </c:pt>
                <c:pt idx="11">
                  <c:v>24823059243.828411</c:v>
                </c:pt>
                <c:pt idx="12">
                  <c:v>23145597616.542492</c:v>
                </c:pt>
                <c:pt idx="13">
                  <c:v>21453919501.965328</c:v>
                </c:pt>
                <c:pt idx="14">
                  <c:v>19747904415.367123</c:v>
                </c:pt>
                <c:pt idx="15">
                  <c:v>18027430850.91</c:v>
                </c:pt>
                <c:pt idx="16">
                  <c:v>16292376272.994101</c:v>
                </c:pt>
                <c:pt idx="17">
                  <c:v>14542617107.530365</c:v>
                </c:pt>
                <c:pt idx="18">
                  <c:v>12778028733.139326</c:v>
                </c:pt>
                <c:pt idx="19">
                  <c:v>10998485472.27532</c:v>
                </c:pt>
                <c:pt idx="20">
                  <c:v>9203860582.2754917</c:v>
                </c:pt>
                <c:pt idx="21">
                  <c:v>7394026246.3329172</c:v>
                </c:pt>
                <c:pt idx="22">
                  <c:v>5568853564.3932285</c:v>
                </c:pt>
                <c:pt idx="23">
                  <c:v>3728212543.9741006</c:v>
                </c:pt>
                <c:pt idx="24">
                  <c:v>1871972090.9069207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F7-8342-896F-B71767B60BF0}"/>
            </c:ext>
          </c:extLst>
        </c:ser>
        <c:ser>
          <c:idx val="4"/>
          <c:order val="2"/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Sheet2!$B$24:$B$93</c:f>
              <c:strCache>
                <c:ptCount val="70"/>
                <c:pt idx="0">
                  <c:v>Tahun 1</c:v>
                </c:pt>
                <c:pt idx="1">
                  <c:v>Tahun 2</c:v>
                </c:pt>
                <c:pt idx="2">
                  <c:v>Tahun 3</c:v>
                </c:pt>
                <c:pt idx="3">
                  <c:v>Tahun 4</c:v>
                </c:pt>
                <c:pt idx="4">
                  <c:v>Tahun 5</c:v>
                </c:pt>
                <c:pt idx="5">
                  <c:v>Tahun 6</c:v>
                </c:pt>
                <c:pt idx="6">
                  <c:v>Tahun 7</c:v>
                </c:pt>
                <c:pt idx="7">
                  <c:v>Tahun 8</c:v>
                </c:pt>
                <c:pt idx="8">
                  <c:v>Tahun 9</c:v>
                </c:pt>
                <c:pt idx="9">
                  <c:v>Tahun 10</c:v>
                </c:pt>
                <c:pt idx="10">
                  <c:v>Tahun 11</c:v>
                </c:pt>
                <c:pt idx="11">
                  <c:v>Tahun 12</c:v>
                </c:pt>
                <c:pt idx="12">
                  <c:v>Tahun 13</c:v>
                </c:pt>
                <c:pt idx="13">
                  <c:v>Tahun 14</c:v>
                </c:pt>
                <c:pt idx="14">
                  <c:v>Tahun 15</c:v>
                </c:pt>
                <c:pt idx="15">
                  <c:v>Tahun 16</c:v>
                </c:pt>
                <c:pt idx="16">
                  <c:v>Tahun 17</c:v>
                </c:pt>
                <c:pt idx="17">
                  <c:v>Tahun 18</c:v>
                </c:pt>
                <c:pt idx="18">
                  <c:v>Tahun 19</c:v>
                </c:pt>
                <c:pt idx="19">
                  <c:v>Tahun 20</c:v>
                </c:pt>
                <c:pt idx="20">
                  <c:v>Tahun 21</c:v>
                </c:pt>
                <c:pt idx="21">
                  <c:v>Tahun 22</c:v>
                </c:pt>
                <c:pt idx="22">
                  <c:v>Tahun 23</c:v>
                </c:pt>
                <c:pt idx="23">
                  <c:v>Tahun 24</c:v>
                </c:pt>
                <c:pt idx="24">
                  <c:v>Tahun 25</c:v>
                </c:pt>
                <c:pt idx="25">
                  <c:v>Tahun 26</c:v>
                </c:pt>
                <c:pt idx="26">
                  <c:v>Tahun 27</c:v>
                </c:pt>
                <c:pt idx="27">
                  <c:v>Tahun 28</c:v>
                </c:pt>
                <c:pt idx="28">
                  <c:v>Tahun 29</c:v>
                </c:pt>
                <c:pt idx="29">
                  <c:v>Tahun 30</c:v>
                </c:pt>
                <c:pt idx="30">
                  <c:v>Tahun 31</c:v>
                </c:pt>
                <c:pt idx="31">
                  <c:v>Tahun 32</c:v>
                </c:pt>
                <c:pt idx="32">
                  <c:v>Tahun 33</c:v>
                </c:pt>
                <c:pt idx="33">
                  <c:v>Tahun 34</c:v>
                </c:pt>
                <c:pt idx="34">
                  <c:v>Tahun 35</c:v>
                </c:pt>
                <c:pt idx="35">
                  <c:v>Tahun 36</c:v>
                </c:pt>
                <c:pt idx="36">
                  <c:v>Tahun 37</c:v>
                </c:pt>
                <c:pt idx="37">
                  <c:v>Tahun 38</c:v>
                </c:pt>
                <c:pt idx="38">
                  <c:v>Tahun 39</c:v>
                </c:pt>
                <c:pt idx="39">
                  <c:v>Tahun 40</c:v>
                </c:pt>
                <c:pt idx="40">
                  <c:v>Tahun 41</c:v>
                </c:pt>
                <c:pt idx="41">
                  <c:v>Tahun 42</c:v>
                </c:pt>
                <c:pt idx="42">
                  <c:v>Tahun 43</c:v>
                </c:pt>
                <c:pt idx="43">
                  <c:v>Tahun 44</c:v>
                </c:pt>
                <c:pt idx="44">
                  <c:v>Tahun 45</c:v>
                </c:pt>
                <c:pt idx="45">
                  <c:v>Tahun 46</c:v>
                </c:pt>
                <c:pt idx="46">
                  <c:v>Tahun 47</c:v>
                </c:pt>
                <c:pt idx="47">
                  <c:v>Tahun 48</c:v>
                </c:pt>
                <c:pt idx="48">
                  <c:v>Tahun 49</c:v>
                </c:pt>
                <c:pt idx="49">
                  <c:v>Tahun 50</c:v>
                </c:pt>
                <c:pt idx="50">
                  <c:v>Tahun 51</c:v>
                </c:pt>
                <c:pt idx="51">
                  <c:v>Tahun 52</c:v>
                </c:pt>
                <c:pt idx="52">
                  <c:v>Tahun 53</c:v>
                </c:pt>
                <c:pt idx="53">
                  <c:v>Tahun 54</c:v>
                </c:pt>
                <c:pt idx="54">
                  <c:v>Tahun 55</c:v>
                </c:pt>
                <c:pt idx="55">
                  <c:v>Tahun 56</c:v>
                </c:pt>
                <c:pt idx="56">
                  <c:v>Tahun 57</c:v>
                </c:pt>
                <c:pt idx="57">
                  <c:v>Tahun 58</c:v>
                </c:pt>
                <c:pt idx="58">
                  <c:v>Tahun 59</c:v>
                </c:pt>
                <c:pt idx="59">
                  <c:v>Tahun 60</c:v>
                </c:pt>
                <c:pt idx="60">
                  <c:v>Tahun 61</c:v>
                </c:pt>
                <c:pt idx="61">
                  <c:v>Tahun 62</c:v>
                </c:pt>
                <c:pt idx="62">
                  <c:v>Tahun 63</c:v>
                </c:pt>
                <c:pt idx="63">
                  <c:v>Tahun 64</c:v>
                </c:pt>
                <c:pt idx="64">
                  <c:v>Tahun 65</c:v>
                </c:pt>
                <c:pt idx="65">
                  <c:v>Tahun 66</c:v>
                </c:pt>
                <c:pt idx="66">
                  <c:v>Tahun 67</c:v>
                </c:pt>
                <c:pt idx="67">
                  <c:v>Tahun 68</c:v>
                </c:pt>
                <c:pt idx="68">
                  <c:v>Tahun 69</c:v>
                </c:pt>
                <c:pt idx="69">
                  <c:v>Tahun 70</c:v>
                </c:pt>
              </c:strCache>
            </c:strRef>
          </c:cat>
          <c:val>
            <c:numRef>
              <c:f>Sheet2!$G$24:$G$93</c:f>
              <c:numCache>
                <c:formatCode>_(* #,##0.00_);_(* \(#,##0.00\);_(* "-"??_);_(@_)</c:formatCode>
                <c:ptCount val="70"/>
                <c:pt idx="0">
                  <c:v>19437720981.524998</c:v>
                </c:pt>
                <c:pt idx="1">
                  <c:v>19233168601.612461</c:v>
                </c:pt>
                <c:pt idx="2">
                  <c:v>19026882640.280163</c:v>
                </c:pt>
                <c:pt idx="3">
                  <c:v>18818848405.425575</c:v>
                </c:pt>
                <c:pt idx="4">
                  <c:v>18609051080.430595</c:v>
                </c:pt>
                <c:pt idx="5">
                  <c:v>18397475723.106281</c:v>
                </c:pt>
                <c:pt idx="6">
                  <c:v>18184107264.628643</c:v>
                </c:pt>
                <c:pt idx="7">
                  <c:v>17968930508.465405</c:v>
                </c:pt>
                <c:pt idx="8">
                  <c:v>17751930129.29369</c:v>
                </c:pt>
                <c:pt idx="9">
                  <c:v>17533090671.908489</c:v>
                </c:pt>
                <c:pt idx="10">
                  <c:v>17312396550.121952</c:v>
                </c:pt>
                <c:pt idx="11">
                  <c:v>17089832045.653269</c:v>
                </c:pt>
                <c:pt idx="12">
                  <c:v>16865381307.009216</c:v>
                </c:pt>
                <c:pt idx="13">
                  <c:v>16639028348.355156</c:v>
                </c:pt>
                <c:pt idx="14">
                  <c:v>16410757048.376503</c:v>
                </c:pt>
                <c:pt idx="15">
                  <c:v>16180551149.130531</c:v>
                </c:pt>
                <c:pt idx="16">
                  <c:v>15948394254.888449</c:v>
                </c:pt>
                <c:pt idx="17">
                  <c:v>15714269830.967667</c:v>
                </c:pt>
                <c:pt idx="18">
                  <c:v>15478161202.554153</c:v>
                </c:pt>
                <c:pt idx="19">
                  <c:v>15240051553.514837</c:v>
                </c:pt>
                <c:pt idx="20">
                  <c:v>14999923925.199911</c:v>
                </c:pt>
                <c:pt idx="21">
                  <c:v>14757761215.235016</c:v>
                </c:pt>
                <c:pt idx="22">
                  <c:v>14513546176.303169</c:v>
                </c:pt>
                <c:pt idx="23">
                  <c:v>14267261414.916374</c:v>
                </c:pt>
                <c:pt idx="24">
                  <c:v>14018889390.176826</c:v>
                </c:pt>
                <c:pt idx="25">
                  <c:v>13768412412.527613</c:v>
                </c:pt>
                <c:pt idx="26">
                  <c:v>13515812642.492821</c:v>
                </c:pt>
                <c:pt idx="27">
                  <c:v>13261072089.406984</c:v>
                </c:pt>
                <c:pt idx="28">
                  <c:v>13004172610.133743</c:v>
                </c:pt>
                <c:pt idx="29">
                  <c:v>12745095907.773664</c:v>
                </c:pt>
                <c:pt idx="30">
                  <c:v>12483823530.361082</c:v>
                </c:pt>
                <c:pt idx="31">
                  <c:v>12220336869.549927</c:v>
                </c:pt>
                <c:pt idx="32">
                  <c:v>11954617159.288399</c:v>
                </c:pt>
                <c:pt idx="33">
                  <c:v>11686645474.482407</c:v>
                </c:pt>
                <c:pt idx="34">
                  <c:v>11416402729.64768</c:v>
                </c:pt>
                <c:pt idx="35">
                  <c:v>11143869677.55048</c:v>
                </c:pt>
                <c:pt idx="36">
                  <c:v>10869026907.836756</c:v>
                </c:pt>
                <c:pt idx="37">
                  <c:v>10591854845.64971</c:v>
                </c:pt>
                <c:pt idx="38">
                  <c:v>10312333750.235628</c:v>
                </c:pt>
                <c:pt idx="39">
                  <c:v>10030443713.537912</c:v>
                </c:pt>
                <c:pt idx="40">
                  <c:v>9746164658.7791824</c:v>
                </c:pt>
                <c:pt idx="41">
                  <c:v>9459476339.031374</c:v>
                </c:pt>
                <c:pt idx="42">
                  <c:v>9170358335.7737007</c:v>
                </c:pt>
                <c:pt idx="43">
                  <c:v>8878790057.4384193</c:v>
                </c:pt>
                <c:pt idx="44">
                  <c:v>8584750737.9442472</c:v>
                </c:pt>
                <c:pt idx="45">
                  <c:v>8288219435.2173615</c:v>
                </c:pt>
                <c:pt idx="46">
                  <c:v>7989175029.6998644</c:v>
                </c:pt>
                <c:pt idx="47">
                  <c:v>7687596222.8456078</c:v>
                </c:pt>
                <c:pt idx="48">
                  <c:v>7383461535.60326</c:v>
                </c:pt>
                <c:pt idx="49">
                  <c:v>7076749306.8865356</c:v>
                </c:pt>
                <c:pt idx="50">
                  <c:v>6767437692.0314341</c:v>
                </c:pt>
                <c:pt idx="51">
                  <c:v>6455504661.2404366</c:v>
                </c:pt>
                <c:pt idx="52">
                  <c:v>6140927998.0134859</c:v>
                </c:pt>
                <c:pt idx="53">
                  <c:v>5823685297.5656881</c:v>
                </c:pt>
                <c:pt idx="54">
                  <c:v>5503753965.2315931</c:v>
                </c:pt>
                <c:pt idx="55">
                  <c:v>5181111214.8559675</c:v>
                </c:pt>
                <c:pt idx="56">
                  <c:v>4855734067.170908</c:v>
                </c:pt>
                <c:pt idx="57">
                  <c:v>4527599348.1592178</c:v>
                </c:pt>
                <c:pt idx="58">
                  <c:v>4196683687.403904</c:v>
                </c:pt>
                <c:pt idx="59">
                  <c:v>3862963516.4236889</c:v>
                </c:pt>
                <c:pt idx="60">
                  <c:v>3526415066.9944158</c:v>
                </c:pt>
                <c:pt idx="61">
                  <c:v>3187014369.4562302</c:v>
                </c:pt>
                <c:pt idx="62">
                  <c:v>2844737251.0064082</c:v>
                </c:pt>
                <c:pt idx="63">
                  <c:v>2499559333.9777246</c:v>
                </c:pt>
                <c:pt idx="64">
                  <c:v>2151456034.102222</c:v>
                </c:pt>
                <c:pt idx="65">
                  <c:v>1800402558.7602751</c:v>
                </c:pt>
                <c:pt idx="66">
                  <c:v>1446373905.2148054</c:v>
                </c:pt>
                <c:pt idx="67">
                  <c:v>1089344858.8305371</c:v>
                </c:pt>
                <c:pt idx="68">
                  <c:v>729289991.27816248</c:v>
                </c:pt>
                <c:pt idx="69">
                  <c:v>366183658.72328144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F7-8342-896F-B71767B60BF0}"/>
            </c:ext>
          </c:extLst>
        </c:ser>
        <c:ser>
          <c:idx val="1"/>
          <c:order val="3"/>
          <c:tx>
            <c:strRef>
              <c:f>Sheet2!$C$18</c:f>
              <c:strCache>
                <c:ptCount val="1"/>
                <c:pt idx="0">
                  <c:v>55 Tahun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Sheet2!$B$24:$B$93</c:f>
              <c:strCache>
                <c:ptCount val="70"/>
                <c:pt idx="0">
                  <c:v>Tahun 1</c:v>
                </c:pt>
                <c:pt idx="1">
                  <c:v>Tahun 2</c:v>
                </c:pt>
                <c:pt idx="2">
                  <c:v>Tahun 3</c:v>
                </c:pt>
                <c:pt idx="3">
                  <c:v>Tahun 4</c:v>
                </c:pt>
                <c:pt idx="4">
                  <c:v>Tahun 5</c:v>
                </c:pt>
                <c:pt idx="5">
                  <c:v>Tahun 6</c:v>
                </c:pt>
                <c:pt idx="6">
                  <c:v>Tahun 7</c:v>
                </c:pt>
                <c:pt idx="7">
                  <c:v>Tahun 8</c:v>
                </c:pt>
                <c:pt idx="8">
                  <c:v>Tahun 9</c:v>
                </c:pt>
                <c:pt idx="9">
                  <c:v>Tahun 10</c:v>
                </c:pt>
                <c:pt idx="10">
                  <c:v>Tahun 11</c:v>
                </c:pt>
                <c:pt idx="11">
                  <c:v>Tahun 12</c:v>
                </c:pt>
                <c:pt idx="12">
                  <c:v>Tahun 13</c:v>
                </c:pt>
                <c:pt idx="13">
                  <c:v>Tahun 14</c:v>
                </c:pt>
                <c:pt idx="14">
                  <c:v>Tahun 15</c:v>
                </c:pt>
                <c:pt idx="15">
                  <c:v>Tahun 16</c:v>
                </c:pt>
                <c:pt idx="16">
                  <c:v>Tahun 17</c:v>
                </c:pt>
                <c:pt idx="17">
                  <c:v>Tahun 18</c:v>
                </c:pt>
                <c:pt idx="18">
                  <c:v>Tahun 19</c:v>
                </c:pt>
                <c:pt idx="19">
                  <c:v>Tahun 20</c:v>
                </c:pt>
                <c:pt idx="20">
                  <c:v>Tahun 21</c:v>
                </c:pt>
                <c:pt idx="21">
                  <c:v>Tahun 22</c:v>
                </c:pt>
                <c:pt idx="22">
                  <c:v>Tahun 23</c:v>
                </c:pt>
                <c:pt idx="23">
                  <c:v>Tahun 24</c:v>
                </c:pt>
                <c:pt idx="24">
                  <c:v>Tahun 25</c:v>
                </c:pt>
                <c:pt idx="25">
                  <c:v>Tahun 26</c:v>
                </c:pt>
                <c:pt idx="26">
                  <c:v>Tahun 27</c:v>
                </c:pt>
                <c:pt idx="27">
                  <c:v>Tahun 28</c:v>
                </c:pt>
                <c:pt idx="28">
                  <c:v>Tahun 29</c:v>
                </c:pt>
                <c:pt idx="29">
                  <c:v>Tahun 30</c:v>
                </c:pt>
                <c:pt idx="30">
                  <c:v>Tahun 31</c:v>
                </c:pt>
                <c:pt idx="31">
                  <c:v>Tahun 32</c:v>
                </c:pt>
                <c:pt idx="32">
                  <c:v>Tahun 33</c:v>
                </c:pt>
                <c:pt idx="33">
                  <c:v>Tahun 34</c:v>
                </c:pt>
                <c:pt idx="34">
                  <c:v>Tahun 35</c:v>
                </c:pt>
                <c:pt idx="35">
                  <c:v>Tahun 36</c:v>
                </c:pt>
                <c:pt idx="36">
                  <c:v>Tahun 37</c:v>
                </c:pt>
                <c:pt idx="37">
                  <c:v>Tahun 38</c:v>
                </c:pt>
                <c:pt idx="38">
                  <c:v>Tahun 39</c:v>
                </c:pt>
                <c:pt idx="39">
                  <c:v>Tahun 40</c:v>
                </c:pt>
                <c:pt idx="40">
                  <c:v>Tahun 41</c:v>
                </c:pt>
                <c:pt idx="41">
                  <c:v>Tahun 42</c:v>
                </c:pt>
                <c:pt idx="42">
                  <c:v>Tahun 43</c:v>
                </c:pt>
                <c:pt idx="43">
                  <c:v>Tahun 44</c:v>
                </c:pt>
                <c:pt idx="44">
                  <c:v>Tahun 45</c:v>
                </c:pt>
                <c:pt idx="45">
                  <c:v>Tahun 46</c:v>
                </c:pt>
                <c:pt idx="46">
                  <c:v>Tahun 47</c:v>
                </c:pt>
                <c:pt idx="47">
                  <c:v>Tahun 48</c:v>
                </c:pt>
                <c:pt idx="48">
                  <c:v>Tahun 49</c:v>
                </c:pt>
                <c:pt idx="49">
                  <c:v>Tahun 50</c:v>
                </c:pt>
                <c:pt idx="50">
                  <c:v>Tahun 51</c:v>
                </c:pt>
                <c:pt idx="51">
                  <c:v>Tahun 52</c:v>
                </c:pt>
                <c:pt idx="52">
                  <c:v>Tahun 53</c:v>
                </c:pt>
                <c:pt idx="53">
                  <c:v>Tahun 54</c:v>
                </c:pt>
                <c:pt idx="54">
                  <c:v>Tahun 55</c:v>
                </c:pt>
                <c:pt idx="55">
                  <c:v>Tahun 56</c:v>
                </c:pt>
                <c:pt idx="56">
                  <c:v>Tahun 57</c:v>
                </c:pt>
                <c:pt idx="57">
                  <c:v>Tahun 58</c:v>
                </c:pt>
                <c:pt idx="58">
                  <c:v>Tahun 59</c:v>
                </c:pt>
                <c:pt idx="59">
                  <c:v>Tahun 60</c:v>
                </c:pt>
                <c:pt idx="60">
                  <c:v>Tahun 61</c:v>
                </c:pt>
                <c:pt idx="61">
                  <c:v>Tahun 62</c:v>
                </c:pt>
                <c:pt idx="62">
                  <c:v>Tahun 63</c:v>
                </c:pt>
                <c:pt idx="63">
                  <c:v>Tahun 64</c:v>
                </c:pt>
                <c:pt idx="64">
                  <c:v>Tahun 65</c:v>
                </c:pt>
                <c:pt idx="65">
                  <c:v>Tahun 66</c:v>
                </c:pt>
                <c:pt idx="66">
                  <c:v>Tahun 67</c:v>
                </c:pt>
                <c:pt idx="67">
                  <c:v>Tahun 68</c:v>
                </c:pt>
                <c:pt idx="68">
                  <c:v>Tahun 69</c:v>
                </c:pt>
                <c:pt idx="69">
                  <c:v>Tahun 70</c:v>
                </c:pt>
              </c:strCache>
            </c:strRef>
          </c:cat>
          <c:val>
            <c:numRef>
              <c:f>Sheet2!$D$24:$D$78</c:f>
              <c:numCache>
                <c:formatCode>_(* #,##0_);_(* \(#,##0\);_(* "-"_);_(@_)</c:formatCode>
                <c:ptCount val="55"/>
                <c:pt idx="0">
                  <c:v>224168373214.16403</c:v>
                </c:pt>
                <c:pt idx="1">
                  <c:v>223560448323.62128</c:v>
                </c:pt>
                <c:pt idx="2">
                  <c:v>222947371269.63116</c:v>
                </c:pt>
                <c:pt idx="3">
                  <c:v>222329098387.60846</c:v>
                </c:pt>
                <c:pt idx="4">
                  <c:v>221705585642.91064</c:v>
                </c:pt>
                <c:pt idx="5">
                  <c:v>221076788627.70151</c:v>
                </c:pt>
                <c:pt idx="6">
                  <c:v>220442662557.78848</c:v>
                </c:pt>
                <c:pt idx="7">
                  <c:v>219803162269.43292</c:v>
                </c:pt>
                <c:pt idx="8">
                  <c:v>219158242216.13358</c:v>
                </c:pt>
                <c:pt idx="9">
                  <c:v>218507856465.38251</c:v>
                </c:pt>
                <c:pt idx="10">
                  <c:v>217851958695.3938</c:v>
                </c:pt>
                <c:pt idx="11">
                  <c:v>217190502191.80447</c:v>
                </c:pt>
                <c:pt idx="12">
                  <c:v>216523439844.3472</c:v>
                </c:pt>
                <c:pt idx="13">
                  <c:v>215850724143.49524</c:v>
                </c:pt>
                <c:pt idx="14">
                  <c:v>215172307177.07855</c:v>
                </c:pt>
                <c:pt idx="15">
                  <c:v>214488140626.87152</c:v>
                </c:pt>
                <c:pt idx="16">
                  <c:v>213798175765.15143</c:v>
                </c:pt>
                <c:pt idx="17">
                  <c:v>213102363451.2283</c:v>
                </c:pt>
                <c:pt idx="18">
                  <c:v>212400654127.94464</c:v>
                </c:pt>
                <c:pt idx="19">
                  <c:v>211692997818.14618</c:v>
                </c:pt>
                <c:pt idx="20">
                  <c:v>210979344121.12216</c:v>
                </c:pt>
                <c:pt idx="21">
                  <c:v>210259642209.01587</c:v>
                </c:pt>
                <c:pt idx="22">
                  <c:v>209533840823.20447</c:v>
                </c:pt>
                <c:pt idx="23">
                  <c:v>208801888270.64835</c:v>
                </c:pt>
                <c:pt idx="24">
                  <c:v>208063732420.20929</c:v>
                </c:pt>
                <c:pt idx="25">
                  <c:v>207319320698.93774</c:v>
                </c:pt>
                <c:pt idx="26">
                  <c:v>206568600088.32843</c:v>
                </c:pt>
                <c:pt idx="27">
                  <c:v>205811517120.54422</c:v>
                </c:pt>
                <c:pt idx="28">
                  <c:v>205048017874.60803</c:v>
                </c:pt>
                <c:pt idx="29">
                  <c:v>204278047972.56253</c:v>
                </c:pt>
                <c:pt idx="30">
                  <c:v>203501552575.5972</c:v>
                </c:pt>
                <c:pt idx="31">
                  <c:v>202718476380.14258</c:v>
                </c:pt>
                <c:pt idx="32">
                  <c:v>201928763613.93149</c:v>
                </c:pt>
                <c:pt idx="33">
                  <c:v>201132358032.02676</c:v>
                </c:pt>
                <c:pt idx="34">
                  <c:v>200329202912.81537</c:v>
                </c:pt>
                <c:pt idx="35">
                  <c:v>199519241053.96869</c:v>
                </c:pt>
                <c:pt idx="36">
                  <c:v>198702414768.36826</c:v>
                </c:pt>
                <c:pt idx="37">
                  <c:v>197878665879.99738</c:v>
                </c:pt>
                <c:pt idx="38">
                  <c:v>197047935719.79755</c:v>
                </c:pt>
                <c:pt idx="39">
                  <c:v>196210165121.49005</c:v>
                </c:pt>
                <c:pt idx="40">
                  <c:v>195365294417.36188</c:v>
                </c:pt>
                <c:pt idx="41">
                  <c:v>194513263434.0162</c:v>
                </c:pt>
                <c:pt idx="42">
                  <c:v>193654011488.0867</c:v>
                </c:pt>
                <c:pt idx="43">
                  <c:v>192787477381.91544</c:v>
                </c:pt>
                <c:pt idx="44">
                  <c:v>191913599399.19437</c:v>
                </c:pt>
                <c:pt idx="45">
                  <c:v>191032315300.56973</c:v>
                </c:pt>
                <c:pt idx="46">
                  <c:v>190143562319.20926</c:v>
                </c:pt>
                <c:pt idx="47">
                  <c:v>189247277156.33176</c:v>
                </c:pt>
                <c:pt idx="48">
                  <c:v>188343395976.69885</c:v>
                </c:pt>
                <c:pt idx="49">
                  <c:v>187431854404.06857</c:v>
                </c:pt>
                <c:pt idx="50">
                  <c:v>186512587516.61026</c:v>
                </c:pt>
                <c:pt idx="51">
                  <c:v>185585529842.28073</c:v>
                </c:pt>
                <c:pt idx="52">
                  <c:v>184650615354.16125</c:v>
                </c:pt>
                <c:pt idx="53">
                  <c:v>183707777465.75497</c:v>
                </c:pt>
                <c:pt idx="54">
                  <c:v>182756949026.24445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F7-8342-896F-B71767B60BF0}"/>
            </c:ext>
          </c:extLst>
        </c:ser>
        <c:ser>
          <c:idx val="3"/>
          <c:order val="4"/>
          <c:tx>
            <c:strRef>
              <c:f>Sheet2!$E$18</c:f>
              <c:strCache>
                <c:ptCount val="1"/>
                <c:pt idx="0">
                  <c:v>25 Tahun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Sheet2!$B$24:$B$93</c:f>
              <c:strCache>
                <c:ptCount val="70"/>
                <c:pt idx="0">
                  <c:v>Tahun 1</c:v>
                </c:pt>
                <c:pt idx="1">
                  <c:v>Tahun 2</c:v>
                </c:pt>
                <c:pt idx="2">
                  <c:v>Tahun 3</c:v>
                </c:pt>
                <c:pt idx="3">
                  <c:v>Tahun 4</c:v>
                </c:pt>
                <c:pt idx="4">
                  <c:v>Tahun 5</c:v>
                </c:pt>
                <c:pt idx="5">
                  <c:v>Tahun 6</c:v>
                </c:pt>
                <c:pt idx="6">
                  <c:v>Tahun 7</c:v>
                </c:pt>
                <c:pt idx="7">
                  <c:v>Tahun 8</c:v>
                </c:pt>
                <c:pt idx="8">
                  <c:v>Tahun 9</c:v>
                </c:pt>
                <c:pt idx="9">
                  <c:v>Tahun 10</c:v>
                </c:pt>
                <c:pt idx="10">
                  <c:v>Tahun 11</c:v>
                </c:pt>
                <c:pt idx="11">
                  <c:v>Tahun 12</c:v>
                </c:pt>
                <c:pt idx="12">
                  <c:v>Tahun 13</c:v>
                </c:pt>
                <c:pt idx="13">
                  <c:v>Tahun 14</c:v>
                </c:pt>
                <c:pt idx="14">
                  <c:v>Tahun 15</c:v>
                </c:pt>
                <c:pt idx="15">
                  <c:v>Tahun 16</c:v>
                </c:pt>
                <c:pt idx="16">
                  <c:v>Tahun 17</c:v>
                </c:pt>
                <c:pt idx="17">
                  <c:v>Tahun 18</c:v>
                </c:pt>
                <c:pt idx="18">
                  <c:v>Tahun 19</c:v>
                </c:pt>
                <c:pt idx="19">
                  <c:v>Tahun 20</c:v>
                </c:pt>
                <c:pt idx="20">
                  <c:v>Tahun 21</c:v>
                </c:pt>
                <c:pt idx="21">
                  <c:v>Tahun 22</c:v>
                </c:pt>
                <c:pt idx="22">
                  <c:v>Tahun 23</c:v>
                </c:pt>
                <c:pt idx="23">
                  <c:v>Tahun 24</c:v>
                </c:pt>
                <c:pt idx="24">
                  <c:v>Tahun 25</c:v>
                </c:pt>
                <c:pt idx="25">
                  <c:v>Tahun 26</c:v>
                </c:pt>
                <c:pt idx="26">
                  <c:v>Tahun 27</c:v>
                </c:pt>
                <c:pt idx="27">
                  <c:v>Tahun 28</c:v>
                </c:pt>
                <c:pt idx="28">
                  <c:v>Tahun 29</c:v>
                </c:pt>
                <c:pt idx="29">
                  <c:v>Tahun 30</c:v>
                </c:pt>
                <c:pt idx="30">
                  <c:v>Tahun 31</c:v>
                </c:pt>
                <c:pt idx="31">
                  <c:v>Tahun 32</c:v>
                </c:pt>
                <c:pt idx="32">
                  <c:v>Tahun 33</c:v>
                </c:pt>
                <c:pt idx="33">
                  <c:v>Tahun 34</c:v>
                </c:pt>
                <c:pt idx="34">
                  <c:v>Tahun 35</c:v>
                </c:pt>
                <c:pt idx="35">
                  <c:v>Tahun 36</c:v>
                </c:pt>
                <c:pt idx="36">
                  <c:v>Tahun 37</c:v>
                </c:pt>
                <c:pt idx="37">
                  <c:v>Tahun 38</c:v>
                </c:pt>
                <c:pt idx="38">
                  <c:v>Tahun 39</c:v>
                </c:pt>
                <c:pt idx="39">
                  <c:v>Tahun 40</c:v>
                </c:pt>
                <c:pt idx="40">
                  <c:v>Tahun 41</c:v>
                </c:pt>
                <c:pt idx="41">
                  <c:v>Tahun 42</c:v>
                </c:pt>
                <c:pt idx="42">
                  <c:v>Tahun 43</c:v>
                </c:pt>
                <c:pt idx="43">
                  <c:v>Tahun 44</c:v>
                </c:pt>
                <c:pt idx="44">
                  <c:v>Tahun 45</c:v>
                </c:pt>
                <c:pt idx="45">
                  <c:v>Tahun 46</c:v>
                </c:pt>
                <c:pt idx="46">
                  <c:v>Tahun 47</c:v>
                </c:pt>
                <c:pt idx="47">
                  <c:v>Tahun 48</c:v>
                </c:pt>
                <c:pt idx="48">
                  <c:v>Tahun 49</c:v>
                </c:pt>
                <c:pt idx="49">
                  <c:v>Tahun 50</c:v>
                </c:pt>
                <c:pt idx="50">
                  <c:v>Tahun 51</c:v>
                </c:pt>
                <c:pt idx="51">
                  <c:v>Tahun 52</c:v>
                </c:pt>
                <c:pt idx="52">
                  <c:v>Tahun 53</c:v>
                </c:pt>
                <c:pt idx="53">
                  <c:v>Tahun 54</c:v>
                </c:pt>
                <c:pt idx="54">
                  <c:v>Tahun 55</c:v>
                </c:pt>
                <c:pt idx="55">
                  <c:v>Tahun 56</c:v>
                </c:pt>
                <c:pt idx="56">
                  <c:v>Tahun 57</c:v>
                </c:pt>
                <c:pt idx="57">
                  <c:v>Tahun 58</c:v>
                </c:pt>
                <c:pt idx="58">
                  <c:v>Tahun 59</c:v>
                </c:pt>
                <c:pt idx="59">
                  <c:v>Tahun 60</c:v>
                </c:pt>
                <c:pt idx="60">
                  <c:v>Tahun 61</c:v>
                </c:pt>
                <c:pt idx="61">
                  <c:v>Tahun 62</c:v>
                </c:pt>
                <c:pt idx="62">
                  <c:v>Tahun 63</c:v>
                </c:pt>
                <c:pt idx="63">
                  <c:v>Tahun 64</c:v>
                </c:pt>
                <c:pt idx="64">
                  <c:v>Tahun 65</c:v>
                </c:pt>
                <c:pt idx="65">
                  <c:v>Tahun 66</c:v>
                </c:pt>
                <c:pt idx="66">
                  <c:v>Tahun 67</c:v>
                </c:pt>
                <c:pt idx="67">
                  <c:v>Tahun 68</c:v>
                </c:pt>
                <c:pt idx="68">
                  <c:v>Tahun 69</c:v>
                </c:pt>
                <c:pt idx="69">
                  <c:v>Tahun 70</c:v>
                </c:pt>
              </c:strCache>
            </c:strRef>
          </c:cat>
          <c:val>
            <c:numRef>
              <c:f>Sheet2!$F$24:$F$48</c:f>
              <c:numCache>
                <c:formatCode>_(* #,##0_);_(* \(#,##0\);_(* "-"_);_(@_)</c:formatCode>
                <c:ptCount val="25"/>
                <c:pt idx="0">
                  <c:v>442326047993.01495</c:v>
                </c:pt>
                <c:pt idx="1">
                  <c:v>440797299323.50201</c:v>
                </c:pt>
                <c:pt idx="2">
                  <c:v>439255594509.01489</c:v>
                </c:pt>
                <c:pt idx="3">
                  <c:v>437700823746.22504</c:v>
                </c:pt>
                <c:pt idx="4">
                  <c:v>436132876301.22058</c:v>
                </c:pt>
                <c:pt idx="5">
                  <c:v>434551640501.61963</c:v>
                </c:pt>
                <c:pt idx="6">
                  <c:v>432957003728.61713</c:v>
                </c:pt>
                <c:pt idx="7">
                  <c:v>431348852408.96338</c:v>
                </c:pt>
                <c:pt idx="8">
                  <c:v>429727072006.87561</c:v>
                </c:pt>
                <c:pt idx="9">
                  <c:v>428091547015.88013</c:v>
                </c:pt>
                <c:pt idx="10">
                  <c:v>426442160950.58594</c:v>
                </c:pt>
                <c:pt idx="11">
                  <c:v>424778796338.38843</c:v>
                </c:pt>
                <c:pt idx="12">
                  <c:v>423101334711.10248</c:v>
                </c:pt>
                <c:pt idx="13">
                  <c:v>421409656596.52533</c:v>
                </c:pt>
                <c:pt idx="14">
                  <c:v>419703641509.92712</c:v>
                </c:pt>
                <c:pt idx="15">
                  <c:v>417983167945.46997</c:v>
                </c:pt>
                <c:pt idx="16">
                  <c:v>416248113367.55408</c:v>
                </c:pt>
                <c:pt idx="17">
                  <c:v>414498354202.09033</c:v>
                </c:pt>
                <c:pt idx="18">
                  <c:v>412733765827.69934</c:v>
                </c:pt>
                <c:pt idx="19">
                  <c:v>410954222566.83533</c:v>
                </c:pt>
                <c:pt idx="20">
                  <c:v>409159597676.83551</c:v>
                </c:pt>
                <c:pt idx="21">
                  <c:v>407349763340.89294</c:v>
                </c:pt>
                <c:pt idx="22">
                  <c:v>405524590658.95325</c:v>
                </c:pt>
                <c:pt idx="23">
                  <c:v>403683949638.53412</c:v>
                </c:pt>
                <c:pt idx="24">
                  <c:v>401827709185.46692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F7-8342-896F-B71767B60BF0}"/>
            </c:ext>
          </c:extLst>
        </c:ser>
        <c:ser>
          <c:idx val="5"/>
          <c:order val="5"/>
          <c:tx>
            <c:strRef>
              <c:f>Sheet2!$G$18</c:f>
              <c:strCache>
                <c:ptCount val="1"/>
                <c:pt idx="0">
                  <c:v>70 Tahun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Sheet2!$B$24:$B$93</c:f>
              <c:strCache>
                <c:ptCount val="70"/>
                <c:pt idx="0">
                  <c:v>Tahun 1</c:v>
                </c:pt>
                <c:pt idx="1">
                  <c:v>Tahun 2</c:v>
                </c:pt>
                <c:pt idx="2">
                  <c:v>Tahun 3</c:v>
                </c:pt>
                <c:pt idx="3">
                  <c:v>Tahun 4</c:v>
                </c:pt>
                <c:pt idx="4">
                  <c:v>Tahun 5</c:v>
                </c:pt>
                <c:pt idx="5">
                  <c:v>Tahun 6</c:v>
                </c:pt>
                <c:pt idx="6">
                  <c:v>Tahun 7</c:v>
                </c:pt>
                <c:pt idx="7">
                  <c:v>Tahun 8</c:v>
                </c:pt>
                <c:pt idx="8">
                  <c:v>Tahun 9</c:v>
                </c:pt>
                <c:pt idx="9">
                  <c:v>Tahun 10</c:v>
                </c:pt>
                <c:pt idx="10">
                  <c:v>Tahun 11</c:v>
                </c:pt>
                <c:pt idx="11">
                  <c:v>Tahun 12</c:v>
                </c:pt>
                <c:pt idx="12">
                  <c:v>Tahun 13</c:v>
                </c:pt>
                <c:pt idx="13">
                  <c:v>Tahun 14</c:v>
                </c:pt>
                <c:pt idx="14">
                  <c:v>Tahun 15</c:v>
                </c:pt>
                <c:pt idx="15">
                  <c:v>Tahun 16</c:v>
                </c:pt>
                <c:pt idx="16">
                  <c:v>Tahun 17</c:v>
                </c:pt>
                <c:pt idx="17">
                  <c:v>Tahun 18</c:v>
                </c:pt>
                <c:pt idx="18">
                  <c:v>Tahun 19</c:v>
                </c:pt>
                <c:pt idx="19">
                  <c:v>Tahun 20</c:v>
                </c:pt>
                <c:pt idx="20">
                  <c:v>Tahun 21</c:v>
                </c:pt>
                <c:pt idx="21">
                  <c:v>Tahun 22</c:v>
                </c:pt>
                <c:pt idx="22">
                  <c:v>Tahun 23</c:v>
                </c:pt>
                <c:pt idx="23">
                  <c:v>Tahun 24</c:v>
                </c:pt>
                <c:pt idx="24">
                  <c:v>Tahun 25</c:v>
                </c:pt>
                <c:pt idx="25">
                  <c:v>Tahun 26</c:v>
                </c:pt>
                <c:pt idx="26">
                  <c:v>Tahun 27</c:v>
                </c:pt>
                <c:pt idx="27">
                  <c:v>Tahun 28</c:v>
                </c:pt>
                <c:pt idx="28">
                  <c:v>Tahun 29</c:v>
                </c:pt>
                <c:pt idx="29">
                  <c:v>Tahun 30</c:v>
                </c:pt>
                <c:pt idx="30">
                  <c:v>Tahun 31</c:v>
                </c:pt>
                <c:pt idx="31">
                  <c:v>Tahun 32</c:v>
                </c:pt>
                <c:pt idx="32">
                  <c:v>Tahun 33</c:v>
                </c:pt>
                <c:pt idx="33">
                  <c:v>Tahun 34</c:v>
                </c:pt>
                <c:pt idx="34">
                  <c:v>Tahun 35</c:v>
                </c:pt>
                <c:pt idx="35">
                  <c:v>Tahun 36</c:v>
                </c:pt>
                <c:pt idx="36">
                  <c:v>Tahun 37</c:v>
                </c:pt>
                <c:pt idx="37">
                  <c:v>Tahun 38</c:v>
                </c:pt>
                <c:pt idx="38">
                  <c:v>Tahun 39</c:v>
                </c:pt>
                <c:pt idx="39">
                  <c:v>Tahun 40</c:v>
                </c:pt>
                <c:pt idx="40">
                  <c:v>Tahun 41</c:v>
                </c:pt>
                <c:pt idx="41">
                  <c:v>Tahun 42</c:v>
                </c:pt>
                <c:pt idx="42">
                  <c:v>Tahun 43</c:v>
                </c:pt>
                <c:pt idx="43">
                  <c:v>Tahun 44</c:v>
                </c:pt>
                <c:pt idx="44">
                  <c:v>Tahun 45</c:v>
                </c:pt>
                <c:pt idx="45">
                  <c:v>Tahun 46</c:v>
                </c:pt>
                <c:pt idx="46">
                  <c:v>Tahun 47</c:v>
                </c:pt>
                <c:pt idx="47">
                  <c:v>Tahun 48</c:v>
                </c:pt>
                <c:pt idx="48">
                  <c:v>Tahun 49</c:v>
                </c:pt>
                <c:pt idx="49">
                  <c:v>Tahun 50</c:v>
                </c:pt>
                <c:pt idx="50">
                  <c:v>Tahun 51</c:v>
                </c:pt>
                <c:pt idx="51">
                  <c:v>Tahun 52</c:v>
                </c:pt>
                <c:pt idx="52">
                  <c:v>Tahun 53</c:v>
                </c:pt>
                <c:pt idx="53">
                  <c:v>Tahun 54</c:v>
                </c:pt>
                <c:pt idx="54">
                  <c:v>Tahun 55</c:v>
                </c:pt>
                <c:pt idx="55">
                  <c:v>Tahun 56</c:v>
                </c:pt>
                <c:pt idx="56">
                  <c:v>Tahun 57</c:v>
                </c:pt>
                <c:pt idx="57">
                  <c:v>Tahun 58</c:v>
                </c:pt>
                <c:pt idx="58">
                  <c:v>Tahun 59</c:v>
                </c:pt>
                <c:pt idx="59">
                  <c:v>Tahun 60</c:v>
                </c:pt>
                <c:pt idx="60">
                  <c:v>Tahun 61</c:v>
                </c:pt>
                <c:pt idx="61">
                  <c:v>Tahun 62</c:v>
                </c:pt>
                <c:pt idx="62">
                  <c:v>Tahun 63</c:v>
                </c:pt>
                <c:pt idx="63">
                  <c:v>Tahun 64</c:v>
                </c:pt>
                <c:pt idx="64">
                  <c:v>Tahun 65</c:v>
                </c:pt>
                <c:pt idx="65">
                  <c:v>Tahun 66</c:v>
                </c:pt>
                <c:pt idx="66">
                  <c:v>Tahun 67</c:v>
                </c:pt>
                <c:pt idx="67">
                  <c:v>Tahun 68</c:v>
                </c:pt>
                <c:pt idx="68">
                  <c:v>Tahun 69</c:v>
                </c:pt>
                <c:pt idx="69">
                  <c:v>Tahun 70</c:v>
                </c:pt>
              </c:strCache>
            </c:strRef>
          </c:cat>
          <c:val>
            <c:numRef>
              <c:f>Sheet2!$H$24:$H$93</c:f>
              <c:numCache>
                <c:formatCode>_(* #,##0.00_);_(* \(#,##0.00\);_(* "-"??_);_(@_)</c:formatCode>
                <c:ptCount val="70"/>
                <c:pt idx="0">
                  <c:v>84967332381.524994</c:v>
                </c:pt>
                <c:pt idx="1">
                  <c:v>84762780001.612457</c:v>
                </c:pt>
                <c:pt idx="2">
                  <c:v>84556494040.280167</c:v>
                </c:pt>
                <c:pt idx="3">
                  <c:v>84348459805.425568</c:v>
                </c:pt>
                <c:pt idx="4">
                  <c:v>84138662480.430603</c:v>
                </c:pt>
                <c:pt idx="5">
                  <c:v>83927087123.106277</c:v>
                </c:pt>
                <c:pt idx="6">
                  <c:v>83713718664.628647</c:v>
                </c:pt>
                <c:pt idx="7">
                  <c:v>83498541908.465408</c:v>
                </c:pt>
                <c:pt idx="8">
                  <c:v>83281541529.293686</c:v>
                </c:pt>
                <c:pt idx="9">
                  <c:v>83062702071.908493</c:v>
                </c:pt>
                <c:pt idx="10">
                  <c:v>82842007950.121948</c:v>
                </c:pt>
                <c:pt idx="11">
                  <c:v>82619443445.653275</c:v>
                </c:pt>
                <c:pt idx="12">
                  <c:v>82394992707.009216</c:v>
                </c:pt>
                <c:pt idx="13">
                  <c:v>82168639748.355164</c:v>
                </c:pt>
                <c:pt idx="14">
                  <c:v>81940368448.376495</c:v>
                </c:pt>
                <c:pt idx="15">
                  <c:v>81710162549.130524</c:v>
                </c:pt>
                <c:pt idx="16">
                  <c:v>81478005654.888443</c:v>
                </c:pt>
                <c:pt idx="17">
                  <c:v>81243881230.967667</c:v>
                </c:pt>
                <c:pt idx="18">
                  <c:v>81007772602.554153</c:v>
                </c:pt>
                <c:pt idx="19">
                  <c:v>80769662953.514832</c:v>
                </c:pt>
                <c:pt idx="20">
                  <c:v>80529535325.199905</c:v>
                </c:pt>
                <c:pt idx="21">
                  <c:v>80287372615.235016</c:v>
                </c:pt>
                <c:pt idx="22">
                  <c:v>80043157576.303162</c:v>
                </c:pt>
                <c:pt idx="23">
                  <c:v>79796872814.916382</c:v>
                </c:pt>
                <c:pt idx="24">
                  <c:v>79548500790.176819</c:v>
                </c:pt>
                <c:pt idx="25">
                  <c:v>79298023812.527618</c:v>
                </c:pt>
                <c:pt idx="26">
                  <c:v>79045424042.492828</c:v>
                </c:pt>
                <c:pt idx="27">
                  <c:v>78790683489.406982</c:v>
                </c:pt>
                <c:pt idx="28">
                  <c:v>78533784010.133743</c:v>
                </c:pt>
                <c:pt idx="29">
                  <c:v>78274707307.773666</c:v>
                </c:pt>
                <c:pt idx="30">
                  <c:v>78013434930.361084</c:v>
                </c:pt>
                <c:pt idx="31">
                  <c:v>77749948269.549927</c:v>
                </c:pt>
                <c:pt idx="32">
                  <c:v>77484228559.288391</c:v>
                </c:pt>
                <c:pt idx="33">
                  <c:v>77216256874.482407</c:v>
                </c:pt>
                <c:pt idx="34">
                  <c:v>76946014129.647675</c:v>
                </c:pt>
                <c:pt idx="35">
                  <c:v>76673481077.550476</c:v>
                </c:pt>
                <c:pt idx="36">
                  <c:v>76398638307.836761</c:v>
                </c:pt>
                <c:pt idx="37">
                  <c:v>76121466245.649704</c:v>
                </c:pt>
                <c:pt idx="38">
                  <c:v>75841945150.235626</c:v>
                </c:pt>
                <c:pt idx="39">
                  <c:v>75560055113.537918</c:v>
                </c:pt>
                <c:pt idx="40">
                  <c:v>75275776058.779175</c:v>
                </c:pt>
                <c:pt idx="41">
                  <c:v>74989087739.031372</c:v>
                </c:pt>
                <c:pt idx="42">
                  <c:v>74699969735.773697</c:v>
                </c:pt>
                <c:pt idx="43">
                  <c:v>74408401457.438416</c:v>
                </c:pt>
                <c:pt idx="44">
                  <c:v>74114362137.944244</c:v>
                </c:pt>
                <c:pt idx="45">
                  <c:v>73817830835.217361</c:v>
                </c:pt>
                <c:pt idx="46">
                  <c:v>73518786429.69986</c:v>
                </c:pt>
                <c:pt idx="47">
                  <c:v>73217207622.845612</c:v>
                </c:pt>
                <c:pt idx="48">
                  <c:v>72913072935.603256</c:v>
                </c:pt>
                <c:pt idx="49">
                  <c:v>72606360706.886536</c:v>
                </c:pt>
                <c:pt idx="50">
                  <c:v>72297049092.031433</c:v>
                </c:pt>
                <c:pt idx="51">
                  <c:v>71985116061.240433</c:v>
                </c:pt>
                <c:pt idx="52">
                  <c:v>71670539398.013489</c:v>
                </c:pt>
                <c:pt idx="53">
                  <c:v>71353296697.565689</c:v>
                </c:pt>
                <c:pt idx="54">
                  <c:v>71033365365.231598</c:v>
                </c:pt>
                <c:pt idx="55">
                  <c:v>70710722614.855972</c:v>
                </c:pt>
                <c:pt idx="56">
                  <c:v>70385345467.170914</c:v>
                </c:pt>
                <c:pt idx="57">
                  <c:v>70057210748.15921</c:v>
                </c:pt>
                <c:pt idx="58">
                  <c:v>69726295087.4039</c:v>
                </c:pt>
                <c:pt idx="59">
                  <c:v>69392574916.423691</c:v>
                </c:pt>
                <c:pt idx="60">
                  <c:v>69056026466.994415</c:v>
                </c:pt>
                <c:pt idx="61">
                  <c:v>68716625769.45623</c:v>
                </c:pt>
                <c:pt idx="62">
                  <c:v>68374348651.006409</c:v>
                </c:pt>
                <c:pt idx="63">
                  <c:v>68029170733.977722</c:v>
                </c:pt>
                <c:pt idx="64">
                  <c:v>67681067434.102219</c:v>
                </c:pt>
                <c:pt idx="65">
                  <c:v>67330013958.760277</c:v>
                </c:pt>
                <c:pt idx="66">
                  <c:v>66975985305.214806</c:v>
                </c:pt>
                <c:pt idx="67">
                  <c:v>66618956258.830536</c:v>
                </c:pt>
                <c:pt idx="68">
                  <c:v>66258901391.27816</c:v>
                </c:pt>
                <c:pt idx="69">
                  <c:v>65895795058.723282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F7-8342-896F-B71767B60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597583"/>
        <c:axId val="436247343"/>
      </c:lineChart>
      <c:catAx>
        <c:axId val="71559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247343"/>
        <c:crosses val="autoZero"/>
        <c:auto val="1"/>
        <c:lblAlgn val="ctr"/>
        <c:lblOffset val="100"/>
        <c:noMultiLvlLbl val="0"/>
      </c:catAx>
      <c:valAx>
        <c:axId val="43624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JULAH BIAYA</a:t>
                </a:r>
              </a:p>
              <a:p>
                <a:pPr>
                  <a:defRPr/>
                </a:pPr>
                <a:r>
                  <a:rPr lang="en-US"/>
                  <a:t>DLM JUTAAN RUPIAH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597583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444500</xdr:colOff>
      <xdr:row>18</xdr:row>
      <xdr:rowOff>63500</xdr:rowOff>
    </xdr:from>
    <xdr:to>
      <xdr:col>16</xdr:col>
      <xdr:colOff>101600</xdr:colOff>
      <xdr:row>38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4DC0E-17E3-F545-B8A9-0457E6E38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262E-2146-D349-AD3E-95240C950D82}">
  <dimension ref="B1:O129"/>
  <sheetViews>
    <sheetView zoomScale="125" zoomScaleNormal="125" workbookViewId="0">
      <selection activeCell="J59" sqref="J59"/>
    </sheetView>
  </sheetViews>
  <sheetFormatPr defaultColWidth="10.6640625" defaultRowHeight="15.5" x14ac:dyDescent="0.35"/>
  <cols>
    <col min="2" max="2" width="16.83203125" customWidth="1"/>
    <col min="3" max="3" width="16.6640625" customWidth="1"/>
    <col min="6" max="6" width="35.5" bestFit="1" customWidth="1"/>
    <col min="7" max="7" width="18.5" bestFit="1" customWidth="1"/>
    <col min="9" max="9" width="22.5" customWidth="1"/>
    <col min="10" max="10" width="18.1640625" customWidth="1"/>
    <col min="11" max="11" width="24.1640625" customWidth="1"/>
    <col min="12" max="12" width="20" customWidth="1"/>
    <col min="13" max="13" width="20.33203125" bestFit="1" customWidth="1"/>
    <col min="14" max="14" width="21.1640625" bestFit="1" customWidth="1"/>
    <col min="15" max="15" width="17.6640625" bestFit="1" customWidth="1"/>
  </cols>
  <sheetData>
    <row r="1" spans="2:15" x14ac:dyDescent="0.35">
      <c r="K1" s="1">
        <f>F5</f>
        <v>4999446713682</v>
      </c>
      <c r="O1" s="1">
        <f>F5</f>
        <v>4999446713682</v>
      </c>
    </row>
    <row r="2" spans="2:15" x14ac:dyDescent="0.35">
      <c r="B2" t="s">
        <v>0</v>
      </c>
      <c r="C2" s="1">
        <v>14719475318</v>
      </c>
      <c r="F2" s="4">
        <f>PMT(C6/12,C7,-F5)</f>
        <v>114101861404.9756</v>
      </c>
      <c r="H2">
        <v>1</v>
      </c>
      <c r="I2" s="4">
        <f>$F$2-J2</f>
        <v>71731550506.52066</v>
      </c>
      <c r="J2" s="5">
        <f>K1*C6/12</f>
        <v>42370310898.454948</v>
      </c>
      <c r="K2" s="4">
        <f>K1-I2</f>
        <v>4927715163175.4795</v>
      </c>
      <c r="M2" s="6">
        <f>-N2+Sheet2!F20</f>
        <v>180383323836.33682</v>
      </c>
      <c r="N2" s="5">
        <f>O1*C6/12</f>
        <v>42370310898.454948</v>
      </c>
      <c r="O2" s="6">
        <f>O1-M2</f>
        <v>4819063389845.6631</v>
      </c>
    </row>
    <row r="3" spans="2:15" x14ac:dyDescent="0.35">
      <c r="B3" t="s">
        <v>1</v>
      </c>
      <c r="C3" s="2">
        <v>44127</v>
      </c>
      <c r="H3">
        <v>2</v>
      </c>
      <c r="I3" s="4">
        <f>$F$2-J3</f>
        <v>72339475397.063416</v>
      </c>
      <c r="J3" s="5">
        <f>$C$6*K2/12</f>
        <v>41762386007.912186</v>
      </c>
      <c r="K3" s="4">
        <f>K2-I3</f>
        <v>4855375687778.416</v>
      </c>
      <c r="M3" s="6">
        <f>Sheet2!$F$20-N3</f>
        <v>181912072505.84979</v>
      </c>
      <c r="N3" s="5">
        <f>O2*C6/12</f>
        <v>40841562228.941994</v>
      </c>
      <c r="O3" s="6">
        <f>O2-M3</f>
        <v>4637151317339.8135</v>
      </c>
    </row>
    <row r="4" spans="2:15" x14ac:dyDescent="0.35">
      <c r="B4" t="s">
        <v>2</v>
      </c>
      <c r="C4" s="1">
        <v>2097132189000</v>
      </c>
      <c r="F4" s="1">
        <f>C4+C5</f>
        <v>5014166189000</v>
      </c>
      <c r="H4">
        <v>3</v>
      </c>
      <c r="I4" s="4">
        <f t="shared" ref="I4:I57" si="0">$F$2-J4</f>
        <v>72952552451.053528</v>
      </c>
      <c r="J4" s="5">
        <f t="shared" ref="J4:J56" si="1">$C$6*K3/12</f>
        <v>41149308953.922073</v>
      </c>
      <c r="K4" s="4">
        <f t="shared" ref="K4:K10" si="2">K3-I4</f>
        <v>4782423135327.3623</v>
      </c>
      <c r="M4" s="6">
        <f>Sheet2!$F$20-N4</f>
        <v>183453777320.33685</v>
      </c>
      <c r="N4" s="5">
        <f>O3*$C$6/12</f>
        <v>39299857414.454918</v>
      </c>
      <c r="O4" s="6">
        <f>O3-M4</f>
        <v>4453697540019.4766</v>
      </c>
    </row>
    <row r="5" spans="2:15" x14ac:dyDescent="0.35">
      <c r="B5" t="s">
        <v>3</v>
      </c>
      <c r="C5" s="1">
        <v>2917034000000</v>
      </c>
      <c r="F5" s="1">
        <f>F4-C2</f>
        <v>4999446713682</v>
      </c>
      <c r="H5">
        <v>4</v>
      </c>
      <c r="I5" s="4">
        <f t="shared" si="0"/>
        <v>73570825333.076202</v>
      </c>
      <c r="J5" s="5">
        <f t="shared" si="1"/>
        <v>40531036071.899391</v>
      </c>
      <c r="K5" s="4">
        <f t="shared" si="2"/>
        <v>4708852309994.2861</v>
      </c>
      <c r="M5" s="6">
        <f>Sheet2!$F$20-N5</f>
        <v>185008548083.12671</v>
      </c>
      <c r="N5" s="5">
        <f t="shared" ref="N5:N26" si="3">O4*$C$6/12</f>
        <v>37745086651.665062</v>
      </c>
      <c r="O5" s="6">
        <f t="shared" ref="O5:O26" si="4">O4-M5</f>
        <v>4268688991936.3496</v>
      </c>
    </row>
    <row r="6" spans="2:15" x14ac:dyDescent="0.35">
      <c r="B6" t="s">
        <v>4</v>
      </c>
      <c r="C6" s="3">
        <v>0.1017</v>
      </c>
      <c r="H6">
        <v>5</v>
      </c>
      <c r="I6" s="4">
        <f t="shared" si="0"/>
        <v>74194338077.774017</v>
      </c>
      <c r="J6" s="5">
        <f t="shared" si="1"/>
        <v>39907523327.201576</v>
      </c>
      <c r="K6" s="4">
        <f t="shared" si="2"/>
        <v>4634657971916.5117</v>
      </c>
      <c r="M6" s="6">
        <f>Sheet2!$F$20-N6</f>
        <v>186576495528.13123</v>
      </c>
      <c r="N6" s="5">
        <f t="shared" si="3"/>
        <v>36177139206.660561</v>
      </c>
      <c r="O6" s="6">
        <f t="shared" si="4"/>
        <v>4082112496408.2183</v>
      </c>
    </row>
    <row r="7" spans="2:15" x14ac:dyDescent="0.35">
      <c r="B7" t="s">
        <v>6</v>
      </c>
      <c r="C7" s="1">
        <v>55</v>
      </c>
      <c r="D7" t="s">
        <v>5</v>
      </c>
      <c r="E7" t="s">
        <v>8</v>
      </c>
      <c r="F7" s="4">
        <f>PMT(C6/12,C7,-F5)</f>
        <v>114101861404.9756</v>
      </c>
      <c r="H7">
        <v>6</v>
      </c>
      <c r="I7" s="4">
        <f t="shared" si="0"/>
        <v>74823135092.983154</v>
      </c>
      <c r="J7" s="5">
        <f t="shared" si="1"/>
        <v>39278726311.992439</v>
      </c>
      <c r="K7" s="4">
        <f t="shared" si="2"/>
        <v>4559834836823.5283</v>
      </c>
      <c r="M7" s="6">
        <f>Sheet2!$F$20-N7</f>
        <v>188157731327.73212</v>
      </c>
      <c r="N7" s="5">
        <f t="shared" si="3"/>
        <v>34595903407.059654</v>
      </c>
      <c r="O7" s="6">
        <f t="shared" si="4"/>
        <v>3893954765080.4863</v>
      </c>
    </row>
    <row r="8" spans="2:15" x14ac:dyDescent="0.35">
      <c r="B8" t="s">
        <v>7</v>
      </c>
      <c r="C8" s="1">
        <v>25</v>
      </c>
      <c r="D8" t="s">
        <v>5</v>
      </c>
      <c r="E8" t="s">
        <v>9</v>
      </c>
      <c r="F8" s="4">
        <f>PMT(C6/12,C8,-F5)</f>
        <v>222753634734.79178</v>
      </c>
      <c r="H8">
        <v>7</v>
      </c>
      <c r="I8" s="4">
        <f t="shared" si="0"/>
        <v>75457261162.89621</v>
      </c>
      <c r="J8" s="5">
        <f t="shared" si="1"/>
        <v>38644600242.079399</v>
      </c>
      <c r="K8" s="4">
        <f t="shared" si="2"/>
        <v>4484377575660.6318</v>
      </c>
      <c r="M8" s="6">
        <f>Sheet2!$F$20-N8</f>
        <v>189752368100.73465</v>
      </c>
      <c r="N8" s="5">
        <f t="shared" si="3"/>
        <v>33001266634.057117</v>
      </c>
      <c r="O8" s="6">
        <f t="shared" si="4"/>
        <v>3704202396979.7515</v>
      </c>
    </row>
    <row r="9" spans="2:15" x14ac:dyDescent="0.35">
      <c r="H9">
        <v>8</v>
      </c>
      <c r="I9" s="4">
        <f t="shared" si="0"/>
        <v>76096761451.25174</v>
      </c>
      <c r="J9" s="5">
        <f t="shared" si="1"/>
        <v>38005099953.723854</v>
      </c>
      <c r="K9" s="4">
        <f t="shared" si="2"/>
        <v>4408280814209.3799</v>
      </c>
      <c r="M9" s="6">
        <f>Sheet2!$F$20-N9</f>
        <v>191360519420.3884</v>
      </c>
      <c r="N9" s="5">
        <f t="shared" si="3"/>
        <v>31393115314.403393</v>
      </c>
      <c r="O9" s="6">
        <f t="shared" si="4"/>
        <v>3512841877559.3633</v>
      </c>
    </row>
    <row r="10" spans="2:15" x14ac:dyDescent="0.35">
      <c r="C10" t="s">
        <v>10</v>
      </c>
      <c r="H10">
        <v>9</v>
      </c>
      <c r="I10" s="4">
        <f t="shared" si="0"/>
        <v>76741681504.551117</v>
      </c>
      <c r="J10" s="5">
        <f t="shared" si="1"/>
        <v>37360179900.424492</v>
      </c>
      <c r="K10" s="4">
        <f t="shared" si="2"/>
        <v>4331539132704.8286</v>
      </c>
      <c r="M10" s="6">
        <f>Sheet2!$F$20-N10</f>
        <v>192982299822.47617</v>
      </c>
      <c r="N10" s="5">
        <f t="shared" si="3"/>
        <v>29771334912.315601</v>
      </c>
      <c r="O10" s="6">
        <f t="shared" si="4"/>
        <v>3319859577736.8872</v>
      </c>
    </row>
    <row r="11" spans="2:15" x14ac:dyDescent="0.35">
      <c r="H11">
        <v>10</v>
      </c>
      <c r="I11" s="4">
        <f t="shared" si="0"/>
        <v>77392067255.302185</v>
      </c>
      <c r="J11" s="5">
        <f t="shared" si="1"/>
        <v>36709794149.673424</v>
      </c>
      <c r="K11" s="4">
        <f t="shared" ref="K11:K56" si="5">K10-I11</f>
        <v>4254147065449.5264</v>
      </c>
      <c r="M11" s="6">
        <f>Sheet2!$F$20-N11</f>
        <v>194617824813.47165</v>
      </c>
      <c r="N11" s="5">
        <f t="shared" si="3"/>
        <v>28135809921.320118</v>
      </c>
      <c r="O11" s="6">
        <f t="shared" si="4"/>
        <v>3125241752923.4155</v>
      </c>
    </row>
    <row r="12" spans="2:15" x14ac:dyDescent="0.35">
      <c r="H12">
        <v>11</v>
      </c>
      <c r="I12" s="4">
        <f t="shared" si="0"/>
        <v>78047965025.290863</v>
      </c>
      <c r="J12" s="5">
        <f t="shared" si="1"/>
        <v>36053896379.684731</v>
      </c>
      <c r="K12" s="4">
        <f t="shared" si="5"/>
        <v>4176099100424.2354</v>
      </c>
      <c r="M12" s="6">
        <f>Sheet2!$F$20-N12</f>
        <v>196267210878.76584</v>
      </c>
      <c r="N12" s="5">
        <f t="shared" si="3"/>
        <v>26486423856.025944</v>
      </c>
      <c r="O12" s="6">
        <f t="shared" si="4"/>
        <v>2928974542044.6499</v>
      </c>
    </row>
    <row r="13" spans="2:15" x14ac:dyDescent="0.35">
      <c r="H13">
        <v>12</v>
      </c>
      <c r="I13" s="4">
        <f t="shared" si="0"/>
        <v>78709421528.880219</v>
      </c>
      <c r="J13" s="5">
        <f t="shared" si="1"/>
        <v>35392439876.09539</v>
      </c>
      <c r="K13" s="4">
        <f t="shared" si="5"/>
        <v>4097389678895.355</v>
      </c>
      <c r="M13" s="6">
        <f>Sheet2!$F$20-N13</f>
        <v>197930575490.96338</v>
      </c>
      <c r="N13" s="5">
        <f t="shared" si="3"/>
        <v>24823059243.828411</v>
      </c>
      <c r="O13" s="6">
        <f t="shared" si="4"/>
        <v>2731043966553.6865</v>
      </c>
    </row>
    <row r="14" spans="2:15" x14ac:dyDescent="0.35">
      <c r="H14">
        <v>13</v>
      </c>
      <c r="I14" s="4">
        <f t="shared" si="0"/>
        <v>79376483876.337463</v>
      </c>
      <c r="J14" s="5">
        <f t="shared" si="1"/>
        <v>34725377528.63813</v>
      </c>
      <c r="K14" s="4">
        <f t="shared" si="5"/>
        <v>4018013195019.0176</v>
      </c>
      <c r="M14" s="6">
        <f>Sheet2!$F$20-N14</f>
        <v>199608037118.2493</v>
      </c>
      <c r="N14" s="5">
        <f t="shared" si="3"/>
        <v>23145597616.542492</v>
      </c>
      <c r="O14" s="6">
        <f t="shared" si="4"/>
        <v>2531435929435.437</v>
      </c>
    </row>
    <row r="15" spans="2:15" x14ac:dyDescent="0.35">
      <c r="H15">
        <v>14</v>
      </c>
      <c r="I15" s="4">
        <f t="shared" si="0"/>
        <v>80049199577.189423</v>
      </c>
      <c r="J15" s="5">
        <f t="shared" si="1"/>
        <v>34052661827.786175</v>
      </c>
      <c r="K15" s="4">
        <f t="shared" si="5"/>
        <v>3937963995441.8281</v>
      </c>
      <c r="M15" s="6">
        <f>Sheet2!$F$20-N15</f>
        <v>201299715232.82645</v>
      </c>
      <c r="N15" s="5">
        <f t="shared" si="3"/>
        <v>21453919501.965328</v>
      </c>
      <c r="O15" s="6">
        <f t="shared" si="4"/>
        <v>2330136214202.6104</v>
      </c>
    </row>
    <row r="16" spans="2:15" x14ac:dyDescent="0.35">
      <c r="H16">
        <v>15</v>
      </c>
      <c r="I16" s="4">
        <f t="shared" si="0"/>
        <v>80727616543.60611</v>
      </c>
      <c r="J16" s="5">
        <f t="shared" si="1"/>
        <v>33374244861.369492</v>
      </c>
      <c r="K16" s="4">
        <f t="shared" si="5"/>
        <v>3857236378898.2222</v>
      </c>
      <c r="M16" s="6">
        <f>Sheet2!$F$20-N16</f>
        <v>203005730319.42465</v>
      </c>
      <c r="N16" s="5">
        <f t="shared" si="3"/>
        <v>19747904415.367123</v>
      </c>
      <c r="O16" s="6">
        <f t="shared" si="4"/>
        <v>2127130483883.1858</v>
      </c>
    </row>
    <row r="17" spans="8:15" x14ac:dyDescent="0.35">
      <c r="H17">
        <v>16</v>
      </c>
      <c r="I17" s="4">
        <f t="shared" si="0"/>
        <v>81411783093.813171</v>
      </c>
      <c r="J17" s="5">
        <f t="shared" si="1"/>
        <v>32690078311.162434</v>
      </c>
      <c r="K17" s="4">
        <f t="shared" si="5"/>
        <v>3775824595804.4092</v>
      </c>
      <c r="M17" s="6">
        <f>Sheet2!$F$20-N17</f>
        <v>204726203883.88177</v>
      </c>
      <c r="N17" s="5">
        <f t="shared" si="3"/>
        <v>18027430850.91</v>
      </c>
      <c r="O17" s="6">
        <f t="shared" si="4"/>
        <v>1922404279999.304</v>
      </c>
    </row>
    <row r="18" spans="8:15" x14ac:dyDescent="0.35">
      <c r="H18">
        <v>17</v>
      </c>
      <c r="I18" s="4">
        <f t="shared" si="0"/>
        <v>82101747955.533234</v>
      </c>
      <c r="J18" s="5">
        <f t="shared" si="1"/>
        <v>32000113449.442368</v>
      </c>
      <c r="K18" s="4">
        <f t="shared" si="5"/>
        <v>3693722847848.876</v>
      </c>
      <c r="M18" s="6">
        <f>Sheet2!$F$20-N18</f>
        <v>206461258461.79767</v>
      </c>
      <c r="N18" s="5">
        <f t="shared" si="3"/>
        <v>16292376272.994101</v>
      </c>
      <c r="O18" s="6">
        <f t="shared" si="4"/>
        <v>1715943021537.5063</v>
      </c>
    </row>
    <row r="19" spans="8:15" x14ac:dyDescent="0.35">
      <c r="H19">
        <v>18</v>
      </c>
      <c r="I19" s="4">
        <f t="shared" si="0"/>
        <v>82797560269.456375</v>
      </c>
      <c r="J19" s="5">
        <f t="shared" si="1"/>
        <v>31304301135.519222</v>
      </c>
      <c r="K19" s="4">
        <f t="shared" si="5"/>
        <v>3610925287579.4194</v>
      </c>
      <c r="M19" s="6">
        <f>Sheet2!$F$20-N19</f>
        <v>208211017627.26141</v>
      </c>
      <c r="N19" s="5">
        <f t="shared" si="3"/>
        <v>14542617107.530365</v>
      </c>
      <c r="O19" s="6">
        <f t="shared" si="4"/>
        <v>1507732003910.2449</v>
      </c>
    </row>
    <row r="20" spans="8:15" x14ac:dyDescent="0.35">
      <c r="H20">
        <v>19</v>
      </c>
      <c r="I20" s="4">
        <f t="shared" si="0"/>
        <v>83499269592.740021</v>
      </c>
      <c r="J20" s="5">
        <f t="shared" si="1"/>
        <v>30602591812.23558</v>
      </c>
      <c r="K20" s="4">
        <f t="shared" si="5"/>
        <v>3527426017986.6792</v>
      </c>
      <c r="M20" s="6">
        <f>Sheet2!$F$20-N20</f>
        <v>209975606001.65247</v>
      </c>
      <c r="N20" s="5">
        <f t="shared" si="3"/>
        <v>12778028733.139326</v>
      </c>
      <c r="O20" s="6">
        <f t="shared" si="4"/>
        <v>1297756397908.5923</v>
      </c>
    </row>
    <row r="21" spans="8:15" x14ac:dyDescent="0.35">
      <c r="H21">
        <v>20</v>
      </c>
      <c r="I21" s="4">
        <f t="shared" si="0"/>
        <v>84206925902.538498</v>
      </c>
      <c r="J21" s="5">
        <f t="shared" si="1"/>
        <v>29894935502.437107</v>
      </c>
      <c r="K21" s="4">
        <f t="shared" si="5"/>
        <v>3443219092084.1406</v>
      </c>
      <c r="M21" s="6">
        <f>Sheet2!$F$20-N21</f>
        <v>211755149262.51645</v>
      </c>
      <c r="N21" s="5">
        <f t="shared" si="3"/>
        <v>10998485472.27532</v>
      </c>
      <c r="O21" s="6">
        <f t="shared" si="4"/>
        <v>1086001248646.0758</v>
      </c>
    </row>
    <row r="22" spans="8:15" x14ac:dyDescent="0.35">
      <c r="H22">
        <v>21</v>
      </c>
      <c r="I22" s="4">
        <f t="shared" si="0"/>
        <v>84920579599.562515</v>
      </c>
      <c r="J22" s="5">
        <f t="shared" si="1"/>
        <v>29181281805.41309</v>
      </c>
      <c r="K22" s="4">
        <f t="shared" si="5"/>
        <v>3358298512484.5781</v>
      </c>
      <c r="M22" s="6">
        <f>Sheet2!$F$20-N22</f>
        <v>213549774152.5163</v>
      </c>
      <c r="N22" s="5">
        <f t="shared" si="3"/>
        <v>9203860582.2754917</v>
      </c>
      <c r="O22" s="6">
        <f t="shared" si="4"/>
        <v>872451474493.55957</v>
      </c>
    </row>
    <row r="23" spans="8:15" x14ac:dyDescent="0.35">
      <c r="H23">
        <v>22</v>
      </c>
      <c r="I23" s="4">
        <f t="shared" si="0"/>
        <v>85640281511.668808</v>
      </c>
      <c r="J23" s="5">
        <f t="shared" si="1"/>
        <v>28461579893.306797</v>
      </c>
      <c r="K23" s="4">
        <f t="shared" si="5"/>
        <v>3272658230972.9092</v>
      </c>
      <c r="M23" s="6">
        <f>Sheet2!$F$20-N23</f>
        <v>215359608488.45886</v>
      </c>
      <c r="N23" s="5">
        <f t="shared" si="3"/>
        <v>7394026246.3329172</v>
      </c>
      <c r="O23" s="6">
        <f t="shared" si="4"/>
        <v>657091866005.10071</v>
      </c>
    </row>
    <row r="24" spans="8:15" x14ac:dyDescent="0.35">
      <c r="H24">
        <v>23</v>
      </c>
      <c r="I24" s="4">
        <f t="shared" si="0"/>
        <v>86366082897.480194</v>
      </c>
      <c r="J24" s="5">
        <f t="shared" si="1"/>
        <v>27735778507.495407</v>
      </c>
      <c r="K24" s="4">
        <f t="shared" si="5"/>
        <v>3186292148075.4292</v>
      </c>
      <c r="M24" s="6">
        <f>Sheet2!$F$20-N24</f>
        <v>217184781170.39856</v>
      </c>
      <c r="N24" s="5">
        <f t="shared" si="3"/>
        <v>5568853564.3932285</v>
      </c>
      <c r="O24" s="6">
        <f t="shared" si="4"/>
        <v>439907084834.70215</v>
      </c>
    </row>
    <row r="25" spans="8:15" x14ac:dyDescent="0.35">
      <c r="H25">
        <v>24</v>
      </c>
      <c r="I25" s="4">
        <f t="shared" si="0"/>
        <v>87098035450.036346</v>
      </c>
      <c r="J25" s="5">
        <f t="shared" si="1"/>
        <v>27003825954.939259</v>
      </c>
      <c r="K25" s="4">
        <f t="shared" si="5"/>
        <v>3099194112625.3931</v>
      </c>
      <c r="M25" s="6">
        <f>Sheet2!$F$20-N25</f>
        <v>219025422190.81769</v>
      </c>
      <c r="N25" s="5">
        <f t="shared" si="3"/>
        <v>3728212543.9741006</v>
      </c>
      <c r="O25" s="6">
        <f t="shared" si="4"/>
        <v>220881662643.88446</v>
      </c>
    </row>
    <row r="26" spans="8:15" x14ac:dyDescent="0.35">
      <c r="H26">
        <v>25</v>
      </c>
      <c r="I26" s="4">
        <f t="shared" si="0"/>
        <v>87836191300.475403</v>
      </c>
      <c r="J26" s="5">
        <f t="shared" si="1"/>
        <v>26265670104.500202</v>
      </c>
      <c r="K26" s="4">
        <f t="shared" si="5"/>
        <v>3011357921324.9175</v>
      </c>
      <c r="M26" s="6">
        <f>Sheet2!$F$20-N26</f>
        <v>220881662643.88486</v>
      </c>
      <c r="N26" s="5">
        <f t="shared" si="3"/>
        <v>1871972090.9069207</v>
      </c>
      <c r="O26" s="6">
        <f t="shared" si="4"/>
        <v>-3.96728515625E-4</v>
      </c>
    </row>
    <row r="27" spans="8:15" x14ac:dyDescent="0.35">
      <c r="H27">
        <v>26</v>
      </c>
      <c r="I27" s="4">
        <f t="shared" si="0"/>
        <v>88580603021.746933</v>
      </c>
      <c r="J27" s="5">
        <f t="shared" si="1"/>
        <v>25521258383.228672</v>
      </c>
      <c r="K27" s="4">
        <f t="shared" si="5"/>
        <v>2922777318303.1704</v>
      </c>
      <c r="N27" s="6">
        <f>SUM(N2:N26)</f>
        <v>569394154687.79443</v>
      </c>
    </row>
    <row r="28" spans="8:15" x14ac:dyDescent="0.35">
      <c r="H28">
        <v>27</v>
      </c>
      <c r="I28" s="4">
        <f t="shared" si="0"/>
        <v>89331323632.356232</v>
      </c>
      <c r="J28" s="5">
        <f t="shared" si="1"/>
        <v>24770537772.61937</v>
      </c>
      <c r="K28" s="4">
        <f t="shared" si="5"/>
        <v>2833445994670.814</v>
      </c>
    </row>
    <row r="29" spans="8:15" x14ac:dyDescent="0.35">
      <c r="H29">
        <v>28</v>
      </c>
      <c r="I29" s="4">
        <f t="shared" si="0"/>
        <v>90088406600.140457</v>
      </c>
      <c r="J29" s="5">
        <f t="shared" si="1"/>
        <v>24013454804.835148</v>
      </c>
      <c r="K29" s="4">
        <f t="shared" si="5"/>
        <v>2743357588070.6733</v>
      </c>
    </row>
    <row r="30" spans="8:15" x14ac:dyDescent="0.35">
      <c r="H30">
        <v>29</v>
      </c>
      <c r="I30" s="4">
        <f t="shared" si="0"/>
        <v>90851905846.076645</v>
      </c>
      <c r="J30" s="5">
        <f t="shared" si="1"/>
        <v>23249955558.898956</v>
      </c>
      <c r="K30" s="4">
        <f t="shared" si="5"/>
        <v>2652505682224.5967</v>
      </c>
    </row>
    <row r="31" spans="8:15" x14ac:dyDescent="0.35">
      <c r="H31">
        <v>30</v>
      </c>
      <c r="I31" s="4">
        <f t="shared" si="0"/>
        <v>91621875748.122147</v>
      </c>
      <c r="J31" s="5">
        <f t="shared" si="1"/>
        <v>22479985656.853458</v>
      </c>
      <c r="K31" s="4">
        <f t="shared" si="5"/>
        <v>2560883806476.4746</v>
      </c>
    </row>
    <row r="32" spans="8:15" x14ac:dyDescent="0.35">
      <c r="H32">
        <v>31</v>
      </c>
      <c r="I32" s="4">
        <f t="shared" si="0"/>
        <v>92398371145.087479</v>
      </c>
      <c r="J32" s="5">
        <f t="shared" si="1"/>
        <v>21703490259.888123</v>
      </c>
      <c r="K32" s="4">
        <f t="shared" si="5"/>
        <v>2468485435331.3872</v>
      </c>
    </row>
    <row r="33" spans="8:11" x14ac:dyDescent="0.35">
      <c r="H33">
        <v>32</v>
      </c>
      <c r="I33" s="4">
        <f t="shared" si="0"/>
        <v>93181447340.542099</v>
      </c>
      <c r="J33" s="5">
        <f t="shared" si="1"/>
        <v>20920414064.433506</v>
      </c>
      <c r="K33" s="4">
        <f t="shared" si="5"/>
        <v>2375303987990.8452</v>
      </c>
    </row>
    <row r="34" spans="8:11" x14ac:dyDescent="0.35">
      <c r="H34">
        <v>33</v>
      </c>
      <c r="I34" s="4">
        <f t="shared" si="0"/>
        <v>93971160106.753189</v>
      </c>
      <c r="J34" s="5">
        <f t="shared" si="1"/>
        <v>20130701298.222412</v>
      </c>
      <c r="K34" s="4">
        <f t="shared" si="5"/>
        <v>2281332827884.0918</v>
      </c>
    </row>
    <row r="35" spans="8:11" x14ac:dyDescent="0.35">
      <c r="H35">
        <v>34</v>
      </c>
      <c r="I35" s="4">
        <f t="shared" si="0"/>
        <v>94767565688.657928</v>
      </c>
      <c r="J35" s="5">
        <f t="shared" si="1"/>
        <v>19334295716.317677</v>
      </c>
      <c r="K35" s="4">
        <f t="shared" si="5"/>
        <v>2186565262195.4338</v>
      </c>
    </row>
    <row r="36" spans="8:11" x14ac:dyDescent="0.35">
      <c r="H36">
        <v>35</v>
      </c>
      <c r="I36" s="4">
        <f t="shared" si="0"/>
        <v>95570720807.869293</v>
      </c>
      <c r="J36" s="5">
        <f t="shared" si="1"/>
        <v>18531140597.1063</v>
      </c>
      <c r="K36" s="4">
        <f t="shared" si="5"/>
        <v>2090994541387.5645</v>
      </c>
    </row>
    <row r="37" spans="8:11" x14ac:dyDescent="0.35">
      <c r="H37">
        <v>36</v>
      </c>
      <c r="I37" s="4">
        <f t="shared" si="0"/>
        <v>96380682666.715988</v>
      </c>
      <c r="J37" s="5">
        <f t="shared" si="1"/>
        <v>17721178738.259609</v>
      </c>
      <c r="K37" s="4">
        <f t="shared" si="5"/>
        <v>1994613858720.8484</v>
      </c>
    </row>
    <row r="38" spans="8:11" x14ac:dyDescent="0.35">
      <c r="H38">
        <v>37</v>
      </c>
      <c r="I38" s="4">
        <f t="shared" si="0"/>
        <v>97197508952.316406</v>
      </c>
      <c r="J38" s="5">
        <f t="shared" si="1"/>
        <v>16904352452.659189</v>
      </c>
      <c r="K38" s="4">
        <f t="shared" si="5"/>
        <v>1897416349768.532</v>
      </c>
    </row>
    <row r="39" spans="8:11" x14ac:dyDescent="0.35">
      <c r="H39">
        <v>38</v>
      </c>
      <c r="I39" s="4">
        <f t="shared" si="0"/>
        <v>98021257840.687286</v>
      </c>
      <c r="J39" s="5">
        <f t="shared" si="1"/>
        <v>16080603564.288307</v>
      </c>
      <c r="K39" s="4">
        <f t="shared" si="5"/>
        <v>1799395091927.8447</v>
      </c>
    </row>
    <row r="40" spans="8:11" x14ac:dyDescent="0.35">
      <c r="H40">
        <v>39</v>
      </c>
      <c r="I40" s="4">
        <f t="shared" si="0"/>
        <v>98851988000.887115</v>
      </c>
      <c r="J40" s="5">
        <f t="shared" si="1"/>
        <v>15249873404.088484</v>
      </c>
      <c r="K40" s="4">
        <f t="shared" si="5"/>
        <v>1700543103926.9575</v>
      </c>
    </row>
    <row r="41" spans="8:11" x14ac:dyDescent="0.35">
      <c r="H41">
        <v>40</v>
      </c>
      <c r="I41" s="4">
        <f t="shared" si="0"/>
        <v>99689758599.194641</v>
      </c>
      <c r="J41" s="5">
        <f t="shared" si="1"/>
        <v>14412102805.780966</v>
      </c>
      <c r="K41" s="4">
        <f t="shared" si="5"/>
        <v>1600853345327.7629</v>
      </c>
    </row>
    <row r="42" spans="8:11" x14ac:dyDescent="0.35">
      <c r="H42">
        <v>41</v>
      </c>
      <c r="I42" s="4">
        <f t="shared" si="0"/>
        <v>100534629303.32281</v>
      </c>
      <c r="J42" s="5">
        <f t="shared" si="1"/>
        <v>13567232101.652792</v>
      </c>
      <c r="K42" s="4">
        <f t="shared" si="5"/>
        <v>1500318716024.4402</v>
      </c>
    </row>
    <row r="43" spans="8:11" x14ac:dyDescent="0.35">
      <c r="H43">
        <v>42</v>
      </c>
      <c r="I43" s="4">
        <f t="shared" si="0"/>
        <v>101386660286.66847</v>
      </c>
      <c r="J43" s="5">
        <f t="shared" si="1"/>
        <v>12715201118.307131</v>
      </c>
      <c r="K43" s="4">
        <f t="shared" si="5"/>
        <v>1398932055737.7717</v>
      </c>
    </row>
    <row r="44" spans="8:11" x14ac:dyDescent="0.35">
      <c r="H44">
        <v>43</v>
      </c>
      <c r="I44" s="4">
        <f t="shared" si="0"/>
        <v>102245912232.59799</v>
      </c>
      <c r="J44" s="5">
        <f t="shared" si="1"/>
        <v>11855949172.377615</v>
      </c>
      <c r="K44" s="4">
        <f t="shared" si="5"/>
        <v>1296686143505.1738</v>
      </c>
    </row>
    <row r="45" spans="8:11" x14ac:dyDescent="0.35">
      <c r="H45">
        <v>44</v>
      </c>
      <c r="I45" s="4">
        <f t="shared" si="0"/>
        <v>103112446338.76926</v>
      </c>
      <c r="J45" s="5">
        <f t="shared" si="1"/>
        <v>10989415066.206348</v>
      </c>
      <c r="K45" s="4">
        <f t="shared" si="5"/>
        <v>1193573697166.4045</v>
      </c>
    </row>
    <row r="46" spans="8:11" x14ac:dyDescent="0.35">
      <c r="H46">
        <v>45</v>
      </c>
      <c r="I46" s="4">
        <f t="shared" si="0"/>
        <v>103986324321.49033</v>
      </c>
      <c r="J46" s="5">
        <f t="shared" si="1"/>
        <v>10115537083.485277</v>
      </c>
      <c r="K46" s="4">
        <f t="shared" si="5"/>
        <v>1089587372844.9142</v>
      </c>
    </row>
    <row r="47" spans="8:11" x14ac:dyDescent="0.35">
      <c r="H47">
        <v>46</v>
      </c>
      <c r="I47" s="4">
        <f t="shared" si="0"/>
        <v>104867608420.11496</v>
      </c>
      <c r="J47" s="5">
        <f t="shared" si="1"/>
        <v>9234252984.8606472</v>
      </c>
      <c r="K47" s="4">
        <f t="shared" si="5"/>
        <v>984719764424.79919</v>
      </c>
    </row>
    <row r="48" spans="8:11" x14ac:dyDescent="0.35">
      <c r="H48">
        <v>47</v>
      </c>
      <c r="I48" s="4">
        <f t="shared" si="0"/>
        <v>105756361401.47543</v>
      </c>
      <c r="J48" s="5">
        <f t="shared" si="1"/>
        <v>8345500003.5001726</v>
      </c>
      <c r="K48" s="4">
        <f t="shared" si="5"/>
        <v>878963403023.32373</v>
      </c>
    </row>
    <row r="49" spans="7:15" x14ac:dyDescent="0.35">
      <c r="H49">
        <v>48</v>
      </c>
      <c r="I49" s="4">
        <f t="shared" si="0"/>
        <v>106652646564.35294</v>
      </c>
      <c r="J49" s="5">
        <f t="shared" si="1"/>
        <v>7449214840.6226683</v>
      </c>
      <c r="K49" s="4">
        <f t="shared" si="5"/>
        <v>772310756458.97083</v>
      </c>
    </row>
    <row r="50" spans="7:15" x14ac:dyDescent="0.35">
      <c r="H50">
        <v>49</v>
      </c>
      <c r="I50" s="4">
        <f t="shared" si="0"/>
        <v>107556527743.98582</v>
      </c>
      <c r="J50" s="5">
        <f t="shared" si="1"/>
        <v>6545333660.9897776</v>
      </c>
      <c r="K50" s="4">
        <f t="shared" si="5"/>
        <v>664754228714.98499</v>
      </c>
    </row>
    <row r="51" spans="7:15" x14ac:dyDescent="0.35">
      <c r="H51">
        <v>50</v>
      </c>
      <c r="I51" s="4">
        <f t="shared" si="0"/>
        <v>108468069316.6161</v>
      </c>
      <c r="J51" s="5">
        <f t="shared" si="1"/>
        <v>5633792088.359498</v>
      </c>
      <c r="K51" s="4">
        <f t="shared" si="5"/>
        <v>556286159398.3689</v>
      </c>
    </row>
    <row r="52" spans="7:15" x14ac:dyDescent="0.35">
      <c r="H52">
        <v>51</v>
      </c>
      <c r="I52" s="4">
        <f t="shared" si="0"/>
        <v>109387336204.07443</v>
      </c>
      <c r="J52" s="5">
        <f t="shared" si="1"/>
        <v>4714525200.9011765</v>
      </c>
      <c r="K52" s="4">
        <f t="shared" si="5"/>
        <v>446898823194.29443</v>
      </c>
    </row>
    <row r="53" spans="7:15" x14ac:dyDescent="0.35">
      <c r="H53">
        <v>52</v>
      </c>
      <c r="I53" s="4">
        <f t="shared" si="0"/>
        <v>110314393878.40396</v>
      </c>
      <c r="J53" s="5">
        <f t="shared" si="1"/>
        <v>3787467526.5716453</v>
      </c>
      <c r="K53" s="4">
        <f t="shared" si="5"/>
        <v>336584429315.8905</v>
      </c>
    </row>
    <row r="54" spans="7:15" x14ac:dyDescent="0.35">
      <c r="H54">
        <v>53</v>
      </c>
      <c r="I54" s="4">
        <f t="shared" si="0"/>
        <v>111249308366.52342</v>
      </c>
      <c r="J54" s="5">
        <f t="shared" si="1"/>
        <v>2852553038.4521718</v>
      </c>
      <c r="K54" s="4">
        <f t="shared" si="5"/>
        <v>225335120949.36707</v>
      </c>
    </row>
    <row r="55" spans="7:15" x14ac:dyDescent="0.35">
      <c r="H55">
        <v>54</v>
      </c>
      <c r="I55" s="4">
        <f t="shared" si="0"/>
        <v>112192146254.92972</v>
      </c>
      <c r="J55" s="5">
        <f t="shared" si="1"/>
        <v>1909715150.0458858</v>
      </c>
      <c r="K55" s="4">
        <f t="shared" si="5"/>
        <v>113142974694.43735</v>
      </c>
    </row>
    <row r="56" spans="7:15" x14ac:dyDescent="0.35">
      <c r="H56">
        <v>55</v>
      </c>
      <c r="I56" s="4">
        <f t="shared" si="0"/>
        <v>113142974694.44025</v>
      </c>
      <c r="J56" s="5">
        <f t="shared" si="1"/>
        <v>958886710.53535652</v>
      </c>
      <c r="K56" s="4">
        <f t="shared" si="5"/>
        <v>-2.899169921875E-3</v>
      </c>
      <c r="M56" t="s">
        <v>108</v>
      </c>
      <c r="N56" s="5">
        <v>2700000000000</v>
      </c>
    </row>
    <row r="57" spans="7:15" x14ac:dyDescent="0.35">
      <c r="I57" s="4">
        <f t="shared" si="0"/>
        <v>-1162053802186.6816</v>
      </c>
      <c r="J57" s="6">
        <f>SUM(J2:J56)</f>
        <v>1276155663591.6572</v>
      </c>
      <c r="L57" t="s">
        <v>107</v>
      </c>
      <c r="M57" t="s">
        <v>106</v>
      </c>
    </row>
    <row r="58" spans="7:15" x14ac:dyDescent="0.35">
      <c r="K58" s="4">
        <f>PMT(C6/12,70,-L58)</f>
        <v>43573695012.503059</v>
      </c>
      <c r="L58" s="5">
        <v>2293536399000</v>
      </c>
      <c r="N58" s="4">
        <f>PMT(C6/12,70,-2700000000000)</f>
        <v>51295883764.93792</v>
      </c>
    </row>
    <row r="59" spans="7:15" x14ac:dyDescent="0.35">
      <c r="G59" s="4"/>
      <c r="H59">
        <v>1</v>
      </c>
      <c r="I59" s="4">
        <f>$K$58-J59</f>
        <v>24135974030.978062</v>
      </c>
      <c r="J59" s="14">
        <f>L58*C6/12</f>
        <v>19437720981.524998</v>
      </c>
      <c r="K59" s="14">
        <f>L58-I59</f>
        <v>2269400424969.022</v>
      </c>
      <c r="L59" s="4">
        <f>N58-M59</f>
        <v>28413383764.93792</v>
      </c>
      <c r="M59" s="4">
        <f>C6*2700000000000/12</f>
        <v>22882500000</v>
      </c>
      <c r="N59" s="14">
        <f>N56-L59</f>
        <v>2671586616235.062</v>
      </c>
      <c r="O59" s="4">
        <f>M59/12</f>
        <v>1906875000</v>
      </c>
    </row>
    <row r="60" spans="7:15" x14ac:dyDescent="0.35">
      <c r="G60" s="4"/>
      <c r="H60">
        <v>2</v>
      </c>
      <c r="I60" s="4">
        <f>$K$58-J60</f>
        <v>24340526410.890598</v>
      </c>
      <c r="J60" s="14">
        <f>K59*$C$6/12</f>
        <v>19233168601.612461</v>
      </c>
      <c r="K60" s="14">
        <f>K59-I60</f>
        <v>2245059898558.1313</v>
      </c>
      <c r="M60" s="14">
        <f>C6*N59/12</f>
        <v>22641696572.592152</v>
      </c>
    </row>
    <row r="61" spans="7:15" x14ac:dyDescent="0.35">
      <c r="G61" s="4"/>
      <c r="H61">
        <v>3</v>
      </c>
      <c r="I61" s="4">
        <f t="shared" ref="I61:I124" si="6">$K$58-J61</f>
        <v>24546812372.222897</v>
      </c>
      <c r="J61" s="14">
        <f t="shared" ref="J61:J124" si="7">K60*$C$6/12</f>
        <v>19026882640.280163</v>
      </c>
      <c r="K61" s="14">
        <f t="shared" ref="K61:K124" si="8">K60-I61</f>
        <v>2220513086185.9087</v>
      </c>
    </row>
    <row r="62" spans="7:15" x14ac:dyDescent="0.35">
      <c r="G62" s="4"/>
      <c r="H62">
        <v>4</v>
      </c>
      <c r="I62" s="4">
        <f t="shared" si="6"/>
        <v>24754846607.077484</v>
      </c>
      <c r="J62" s="14">
        <f t="shared" si="7"/>
        <v>18818848405.425575</v>
      </c>
      <c r="K62" s="14">
        <f t="shared" si="8"/>
        <v>2195758239578.8313</v>
      </c>
    </row>
    <row r="63" spans="7:15" x14ac:dyDescent="0.35">
      <c r="G63" s="4"/>
      <c r="H63">
        <v>5</v>
      </c>
      <c r="I63" s="4">
        <f t="shared" si="6"/>
        <v>24964643932.072464</v>
      </c>
      <c r="J63" s="14">
        <f t="shared" si="7"/>
        <v>18609051080.430595</v>
      </c>
      <c r="K63" s="14">
        <f t="shared" si="8"/>
        <v>2170793595646.7588</v>
      </c>
    </row>
    <row r="64" spans="7:15" x14ac:dyDescent="0.35">
      <c r="G64" s="4"/>
      <c r="H64">
        <v>6</v>
      </c>
      <c r="I64" s="4">
        <f t="shared" si="6"/>
        <v>25176219289.396778</v>
      </c>
      <c r="J64" s="14">
        <f t="shared" si="7"/>
        <v>18397475723.106281</v>
      </c>
      <c r="K64" s="14">
        <f t="shared" si="8"/>
        <v>2145617376357.3621</v>
      </c>
    </row>
    <row r="65" spans="7:11" x14ac:dyDescent="0.35">
      <c r="G65" s="4"/>
      <c r="H65">
        <v>7</v>
      </c>
      <c r="I65" s="4">
        <f t="shared" si="6"/>
        <v>25389587747.874416</v>
      </c>
      <c r="J65" s="14">
        <f t="shared" si="7"/>
        <v>18184107264.628643</v>
      </c>
      <c r="K65" s="14">
        <f t="shared" si="8"/>
        <v>2120227788609.4875</v>
      </c>
    </row>
    <row r="66" spans="7:11" x14ac:dyDescent="0.35">
      <c r="G66" s="4"/>
      <c r="H66">
        <v>8</v>
      </c>
      <c r="I66" s="4">
        <f t="shared" si="6"/>
        <v>25604764504.037655</v>
      </c>
      <c r="J66" s="14">
        <f t="shared" si="7"/>
        <v>17968930508.465405</v>
      </c>
      <c r="K66" s="14">
        <f t="shared" si="8"/>
        <v>2094623024105.45</v>
      </c>
    </row>
    <row r="67" spans="7:11" x14ac:dyDescent="0.35">
      <c r="G67" s="4"/>
      <c r="H67">
        <v>9</v>
      </c>
      <c r="I67" s="4">
        <f t="shared" si="6"/>
        <v>25821764883.20937</v>
      </c>
      <c r="J67" s="14">
        <f t="shared" si="7"/>
        <v>17751930129.29369</v>
      </c>
      <c r="K67" s="14">
        <f t="shared" si="8"/>
        <v>2068801259222.2405</v>
      </c>
    </row>
    <row r="68" spans="7:11" x14ac:dyDescent="0.35">
      <c r="G68" s="4"/>
      <c r="H68">
        <v>10</v>
      </c>
      <c r="I68" s="4">
        <f t="shared" si="6"/>
        <v>26040604340.59457</v>
      </c>
      <c r="J68" s="14">
        <f t="shared" si="7"/>
        <v>17533090671.908489</v>
      </c>
      <c r="K68" s="14">
        <f t="shared" si="8"/>
        <v>2042760654881.646</v>
      </c>
    </row>
    <row r="69" spans="7:11" x14ac:dyDescent="0.35">
      <c r="G69" s="4"/>
      <c r="H69">
        <v>11</v>
      </c>
      <c r="I69" s="4">
        <f t="shared" si="6"/>
        <v>26261298462.381107</v>
      </c>
      <c r="J69" s="14">
        <f t="shared" si="7"/>
        <v>17312396550.121952</v>
      </c>
      <c r="K69" s="14">
        <f t="shared" si="8"/>
        <v>2016499356419.2649</v>
      </c>
    </row>
    <row r="70" spans="7:11" x14ac:dyDescent="0.35">
      <c r="G70" s="4"/>
      <c r="H70">
        <v>12</v>
      </c>
      <c r="I70" s="4">
        <f t="shared" si="6"/>
        <v>26483862966.849792</v>
      </c>
      <c r="J70" s="14">
        <f t="shared" si="7"/>
        <v>17089832045.653269</v>
      </c>
      <c r="K70" s="14">
        <f t="shared" si="8"/>
        <v>1990015493452.415</v>
      </c>
    </row>
    <row r="71" spans="7:11" x14ac:dyDescent="0.35">
      <c r="G71" s="4"/>
      <c r="H71">
        <v>13</v>
      </c>
      <c r="I71" s="4">
        <f t="shared" si="6"/>
        <v>26708313705.493843</v>
      </c>
      <c r="J71" s="14">
        <f t="shared" si="7"/>
        <v>16865381307.009216</v>
      </c>
      <c r="K71" s="14">
        <f t="shared" si="8"/>
        <v>1963307179746.9211</v>
      </c>
    </row>
    <row r="72" spans="7:11" x14ac:dyDescent="0.35">
      <c r="G72" s="4"/>
      <c r="H72">
        <v>14</v>
      </c>
      <c r="I72" s="4">
        <f t="shared" si="6"/>
        <v>26934666664.147903</v>
      </c>
      <c r="J72" s="14">
        <f t="shared" si="7"/>
        <v>16639028348.355156</v>
      </c>
      <c r="K72" s="14">
        <f t="shared" si="8"/>
        <v>1936372513082.7732</v>
      </c>
    </row>
    <row r="73" spans="7:11" x14ac:dyDescent="0.35">
      <c r="G73" s="4"/>
      <c r="H73">
        <v>15</v>
      </c>
      <c r="I73" s="4">
        <f t="shared" si="6"/>
        <v>27162937964.126556</v>
      </c>
      <c r="J73" s="14">
        <f t="shared" si="7"/>
        <v>16410757048.376503</v>
      </c>
      <c r="K73" s="14">
        <f t="shared" si="8"/>
        <v>1909209575118.6467</v>
      </c>
    </row>
    <row r="74" spans="7:11" x14ac:dyDescent="0.35">
      <c r="G74" s="4"/>
      <c r="H74">
        <v>16</v>
      </c>
      <c r="I74" s="4">
        <f t="shared" si="6"/>
        <v>27393143863.372528</v>
      </c>
      <c r="J74" s="14">
        <f t="shared" si="7"/>
        <v>16180551149.130531</v>
      </c>
      <c r="K74" s="14">
        <f t="shared" si="8"/>
        <v>1881816431255.2742</v>
      </c>
    </row>
    <row r="75" spans="7:11" x14ac:dyDescent="0.35">
      <c r="G75" s="4"/>
      <c r="H75">
        <v>17</v>
      </c>
      <c r="I75" s="4">
        <f t="shared" si="6"/>
        <v>27625300757.614609</v>
      </c>
      <c r="J75" s="14">
        <f t="shared" si="7"/>
        <v>15948394254.888449</v>
      </c>
      <c r="K75" s="14">
        <f t="shared" si="8"/>
        <v>1854191130497.6597</v>
      </c>
    </row>
    <row r="76" spans="7:11" x14ac:dyDescent="0.35">
      <c r="G76" s="4"/>
      <c r="H76">
        <v>18</v>
      </c>
      <c r="I76" s="4">
        <f t="shared" si="6"/>
        <v>27859425181.535393</v>
      </c>
      <c r="J76" s="14">
        <f t="shared" si="7"/>
        <v>15714269830.967667</v>
      </c>
      <c r="K76" s="14">
        <f t="shared" si="8"/>
        <v>1826331705316.1243</v>
      </c>
    </row>
    <row r="77" spans="7:11" x14ac:dyDescent="0.35">
      <c r="G77" s="4"/>
      <c r="H77">
        <v>19</v>
      </c>
      <c r="I77" s="4">
        <f t="shared" si="6"/>
        <v>28095533809.948906</v>
      </c>
      <c r="J77" s="14">
        <f t="shared" si="7"/>
        <v>15478161202.554153</v>
      </c>
      <c r="K77" s="14">
        <f t="shared" si="8"/>
        <v>1798236171506.1753</v>
      </c>
    </row>
    <row r="78" spans="7:11" x14ac:dyDescent="0.35">
      <c r="G78" s="4"/>
      <c r="H78">
        <v>20</v>
      </c>
      <c r="I78" s="4">
        <f t="shared" si="6"/>
        <v>28333643458.98822</v>
      </c>
      <c r="J78" s="14">
        <f t="shared" si="7"/>
        <v>15240051553.514837</v>
      </c>
      <c r="K78" s="14">
        <f t="shared" si="8"/>
        <v>1769902528047.187</v>
      </c>
    </row>
    <row r="79" spans="7:11" x14ac:dyDescent="0.35">
      <c r="G79" s="4"/>
      <c r="H79">
        <v>21</v>
      </c>
      <c r="I79" s="4">
        <f t="shared" si="6"/>
        <v>28573771087.303146</v>
      </c>
      <c r="J79" s="14">
        <f t="shared" si="7"/>
        <v>14999923925.199911</v>
      </c>
      <c r="K79" s="14">
        <f t="shared" si="8"/>
        <v>1741328756959.8838</v>
      </c>
    </row>
    <row r="80" spans="7:11" x14ac:dyDescent="0.35">
      <c r="G80" s="4"/>
      <c r="H80">
        <v>22</v>
      </c>
      <c r="I80" s="4">
        <f t="shared" si="6"/>
        <v>28815933797.268044</v>
      </c>
      <c r="J80" s="14">
        <f t="shared" si="7"/>
        <v>14757761215.235016</v>
      </c>
      <c r="K80" s="14">
        <f t="shared" si="8"/>
        <v>1712512823162.6157</v>
      </c>
    </row>
    <row r="81" spans="7:11" x14ac:dyDescent="0.35">
      <c r="G81" s="4"/>
      <c r="H81">
        <v>23</v>
      </c>
      <c r="I81" s="4">
        <f t="shared" si="6"/>
        <v>29060148836.19989</v>
      </c>
      <c r="J81" s="14">
        <f t="shared" si="7"/>
        <v>14513546176.303169</v>
      </c>
      <c r="K81" s="14">
        <f t="shared" si="8"/>
        <v>1683452674326.4158</v>
      </c>
    </row>
    <row r="82" spans="7:11" x14ac:dyDescent="0.35">
      <c r="G82" s="4"/>
      <c r="H82">
        <v>24</v>
      </c>
      <c r="I82" s="4">
        <f t="shared" si="6"/>
        <v>29306433597.586685</v>
      </c>
      <c r="J82" s="14">
        <f t="shared" si="7"/>
        <v>14267261414.916374</v>
      </c>
      <c r="K82" s="14">
        <f t="shared" si="8"/>
        <v>1654146240728.8291</v>
      </c>
    </row>
    <row r="83" spans="7:11" x14ac:dyDescent="0.35">
      <c r="G83" s="4"/>
      <c r="H83">
        <v>25</v>
      </c>
      <c r="I83" s="4">
        <f t="shared" si="6"/>
        <v>29554805622.326233</v>
      </c>
      <c r="J83" s="14">
        <f t="shared" si="7"/>
        <v>14018889390.176826</v>
      </c>
      <c r="K83" s="14">
        <f t="shared" si="8"/>
        <v>1624591435106.5029</v>
      </c>
    </row>
    <row r="84" spans="7:11" x14ac:dyDescent="0.35">
      <c r="G84" s="4"/>
      <c r="H84">
        <v>26</v>
      </c>
      <c r="I84" s="4">
        <f t="shared" si="6"/>
        <v>29805282599.975449</v>
      </c>
      <c r="J84" s="14">
        <f t="shared" si="7"/>
        <v>13768412412.527613</v>
      </c>
      <c r="K84" s="14">
        <f t="shared" si="8"/>
        <v>1594786152506.5276</v>
      </c>
    </row>
    <row r="85" spans="7:11" x14ac:dyDescent="0.35">
      <c r="G85" s="4"/>
      <c r="H85">
        <v>27</v>
      </c>
      <c r="I85" s="4">
        <f t="shared" si="6"/>
        <v>30057882370.010239</v>
      </c>
      <c r="J85" s="14">
        <f t="shared" si="7"/>
        <v>13515812642.492821</v>
      </c>
      <c r="K85" s="14">
        <f t="shared" si="8"/>
        <v>1564728270136.5173</v>
      </c>
    </row>
    <row r="86" spans="7:11" x14ac:dyDescent="0.35">
      <c r="G86" s="4"/>
      <c r="H86">
        <v>28</v>
      </c>
      <c r="I86" s="4">
        <f t="shared" si="6"/>
        <v>30312622923.096077</v>
      </c>
      <c r="J86" s="14">
        <f t="shared" si="7"/>
        <v>13261072089.406984</v>
      </c>
      <c r="K86" s="14">
        <f t="shared" si="8"/>
        <v>1534415647213.4211</v>
      </c>
    </row>
    <row r="87" spans="7:11" x14ac:dyDescent="0.35">
      <c r="G87" s="4"/>
      <c r="H87">
        <v>29</v>
      </c>
      <c r="I87" s="4">
        <f t="shared" si="6"/>
        <v>30569522402.369316</v>
      </c>
      <c r="J87" s="14">
        <f t="shared" si="7"/>
        <v>13004172610.133743</v>
      </c>
      <c r="K87" s="14">
        <f t="shared" si="8"/>
        <v>1503846124811.0518</v>
      </c>
    </row>
    <row r="88" spans="7:11" x14ac:dyDescent="0.35">
      <c r="G88" s="4"/>
      <c r="H88">
        <v>30</v>
      </c>
      <c r="I88" s="4">
        <f t="shared" si="6"/>
        <v>30828599104.729393</v>
      </c>
      <c r="J88" s="14">
        <f t="shared" si="7"/>
        <v>12745095907.773664</v>
      </c>
      <c r="K88" s="14">
        <f t="shared" si="8"/>
        <v>1473017525706.3223</v>
      </c>
    </row>
    <row r="89" spans="7:11" x14ac:dyDescent="0.35">
      <c r="G89" s="4"/>
      <c r="H89">
        <v>31</v>
      </c>
      <c r="I89" s="4">
        <f t="shared" si="6"/>
        <v>31089871482.141975</v>
      </c>
      <c r="J89" s="14">
        <f t="shared" si="7"/>
        <v>12483823530.361082</v>
      </c>
      <c r="K89" s="14">
        <f t="shared" si="8"/>
        <v>1441927654224.1802</v>
      </c>
    </row>
    <row r="90" spans="7:11" x14ac:dyDescent="0.35">
      <c r="G90" s="4"/>
      <c r="H90">
        <v>32</v>
      </c>
      <c r="I90" s="4">
        <f t="shared" si="6"/>
        <v>31353358142.953133</v>
      </c>
      <c r="J90" s="14">
        <f t="shared" si="7"/>
        <v>12220336869.549927</v>
      </c>
      <c r="K90" s="14">
        <f t="shared" si="8"/>
        <v>1410574296081.2271</v>
      </c>
    </row>
    <row r="91" spans="7:11" x14ac:dyDescent="0.35">
      <c r="G91" s="4"/>
      <c r="H91">
        <v>33</v>
      </c>
      <c r="I91" s="4">
        <f t="shared" si="6"/>
        <v>31619077853.214661</v>
      </c>
      <c r="J91" s="14">
        <f t="shared" si="7"/>
        <v>11954617159.288399</v>
      </c>
      <c r="K91" s="14">
        <f t="shared" si="8"/>
        <v>1378955218228.0125</v>
      </c>
    </row>
    <row r="92" spans="7:11" x14ac:dyDescent="0.35">
      <c r="G92" s="4"/>
      <c r="H92">
        <v>34</v>
      </c>
      <c r="I92" s="4">
        <f t="shared" si="6"/>
        <v>31887049538.020653</v>
      </c>
      <c r="J92" s="14">
        <f t="shared" si="7"/>
        <v>11686645474.482407</v>
      </c>
      <c r="K92" s="14">
        <f t="shared" si="8"/>
        <v>1347068168689.9917</v>
      </c>
    </row>
    <row r="93" spans="7:11" x14ac:dyDescent="0.35">
      <c r="G93" s="4"/>
      <c r="H93">
        <v>35</v>
      </c>
      <c r="I93" s="4">
        <f t="shared" si="6"/>
        <v>32157292282.855377</v>
      </c>
      <c r="J93" s="14">
        <f t="shared" si="7"/>
        <v>11416402729.64768</v>
      </c>
      <c r="K93" s="14">
        <f t="shared" si="8"/>
        <v>1314910876407.1362</v>
      </c>
    </row>
    <row r="94" spans="7:11" x14ac:dyDescent="0.35">
      <c r="G94" s="4"/>
      <c r="H94">
        <v>36</v>
      </c>
      <c r="I94" s="4">
        <f t="shared" si="6"/>
        <v>32429825334.952579</v>
      </c>
      <c r="J94" s="14">
        <f t="shared" si="7"/>
        <v>11143869677.55048</v>
      </c>
      <c r="K94" s="14">
        <f t="shared" si="8"/>
        <v>1282481051072.1836</v>
      </c>
    </row>
    <row r="95" spans="7:11" x14ac:dyDescent="0.35">
      <c r="G95" s="4"/>
      <c r="H95">
        <v>37</v>
      </c>
      <c r="I95" s="4">
        <f t="shared" si="6"/>
        <v>32704668104.666306</v>
      </c>
      <c r="J95" s="14">
        <f t="shared" si="7"/>
        <v>10869026907.836756</v>
      </c>
      <c r="K95" s="14">
        <f t="shared" si="8"/>
        <v>1249776382967.5173</v>
      </c>
    </row>
    <row r="96" spans="7:11" x14ac:dyDescent="0.35">
      <c r="G96" s="4"/>
      <c r="H96">
        <v>38</v>
      </c>
      <c r="I96" s="4">
        <f t="shared" si="6"/>
        <v>32981840166.853348</v>
      </c>
      <c r="J96" s="14">
        <f t="shared" si="7"/>
        <v>10591854845.64971</v>
      </c>
      <c r="K96" s="14">
        <f t="shared" si="8"/>
        <v>1216794542800.6641</v>
      </c>
    </row>
    <row r="97" spans="7:11" x14ac:dyDescent="0.35">
      <c r="G97" s="4"/>
      <c r="H97">
        <v>39</v>
      </c>
      <c r="I97" s="4">
        <f t="shared" si="6"/>
        <v>33261361262.267433</v>
      </c>
      <c r="J97" s="14">
        <f t="shared" si="7"/>
        <v>10312333750.235628</v>
      </c>
      <c r="K97" s="14">
        <f t="shared" si="8"/>
        <v>1183533181538.3967</v>
      </c>
    </row>
    <row r="98" spans="7:11" x14ac:dyDescent="0.35">
      <c r="G98" s="4"/>
      <c r="H98">
        <v>40</v>
      </c>
      <c r="I98" s="4">
        <f t="shared" si="6"/>
        <v>33543251298.965149</v>
      </c>
      <c r="J98" s="14">
        <f t="shared" si="7"/>
        <v>10030443713.537912</v>
      </c>
      <c r="K98" s="14">
        <f t="shared" si="8"/>
        <v>1149989930239.4316</v>
      </c>
    </row>
    <row r="99" spans="7:11" x14ac:dyDescent="0.35">
      <c r="G99" s="4"/>
      <c r="H99">
        <v>41</v>
      </c>
      <c r="I99" s="4">
        <f t="shared" si="6"/>
        <v>33827530353.723877</v>
      </c>
      <c r="J99" s="14">
        <f t="shared" si="7"/>
        <v>9746164658.7791824</v>
      </c>
      <c r="K99" s="14">
        <f t="shared" si="8"/>
        <v>1116162399885.7078</v>
      </c>
    </row>
    <row r="100" spans="7:11" x14ac:dyDescent="0.35">
      <c r="G100" s="4"/>
      <c r="H100">
        <v>42</v>
      </c>
      <c r="I100" s="4">
        <f t="shared" si="6"/>
        <v>34114218673.471687</v>
      </c>
      <c r="J100" s="14">
        <f t="shared" si="7"/>
        <v>9459476339.031374</v>
      </c>
      <c r="K100" s="14">
        <f t="shared" si="8"/>
        <v>1082048181212.2361</v>
      </c>
    </row>
    <row r="101" spans="7:11" x14ac:dyDescent="0.35">
      <c r="G101" s="4"/>
      <c r="H101">
        <v>43</v>
      </c>
      <c r="I101" s="4">
        <f t="shared" si="6"/>
        <v>34403336676.729355</v>
      </c>
      <c r="J101" s="14">
        <f t="shared" si="7"/>
        <v>9170358335.7737007</v>
      </c>
      <c r="K101" s="14">
        <f t="shared" si="8"/>
        <v>1047644844535.5067</v>
      </c>
    </row>
    <row r="102" spans="7:11" x14ac:dyDescent="0.35">
      <c r="G102" s="4"/>
      <c r="H102">
        <v>44</v>
      </c>
      <c r="I102" s="4">
        <f t="shared" si="6"/>
        <v>34694904955.064636</v>
      </c>
      <c r="J102" s="14">
        <f t="shared" si="7"/>
        <v>8878790057.4384193</v>
      </c>
      <c r="K102" s="14">
        <f t="shared" si="8"/>
        <v>1012949939580.4421</v>
      </c>
    </row>
    <row r="103" spans="7:11" x14ac:dyDescent="0.35">
      <c r="G103" s="4"/>
      <c r="H103">
        <v>45</v>
      </c>
      <c r="I103" s="4">
        <f t="shared" si="6"/>
        <v>34988944274.558815</v>
      </c>
      <c r="J103" s="14">
        <f t="shared" si="7"/>
        <v>8584750737.9442472</v>
      </c>
      <c r="K103" s="14">
        <f t="shared" si="8"/>
        <v>977960995305.8833</v>
      </c>
    </row>
    <row r="104" spans="7:11" x14ac:dyDescent="0.35">
      <c r="G104" s="4"/>
      <c r="H104">
        <v>46</v>
      </c>
      <c r="I104" s="4">
        <f t="shared" si="6"/>
        <v>35285475577.285698</v>
      </c>
      <c r="J104" s="14">
        <f t="shared" si="7"/>
        <v>8288219435.2173615</v>
      </c>
      <c r="K104" s="14">
        <f t="shared" si="8"/>
        <v>942675519728.59766</v>
      </c>
    </row>
    <row r="105" spans="7:11" x14ac:dyDescent="0.35">
      <c r="G105" s="4"/>
      <c r="H105">
        <v>47</v>
      </c>
      <c r="I105" s="4">
        <f t="shared" si="6"/>
        <v>35584519982.803192</v>
      </c>
      <c r="J105" s="14">
        <f t="shared" si="7"/>
        <v>7989175029.6998644</v>
      </c>
      <c r="K105" s="14">
        <f t="shared" si="8"/>
        <v>907090999745.79443</v>
      </c>
    </row>
    <row r="106" spans="7:11" x14ac:dyDescent="0.35">
      <c r="G106" s="4"/>
      <c r="H106">
        <v>48</v>
      </c>
      <c r="I106" s="4">
        <f t="shared" si="6"/>
        <v>35886098789.657455</v>
      </c>
      <c r="J106" s="14">
        <f t="shared" si="7"/>
        <v>7687596222.8456078</v>
      </c>
      <c r="K106" s="14">
        <f t="shared" si="8"/>
        <v>871204900956.13696</v>
      </c>
    </row>
    <row r="107" spans="7:11" x14ac:dyDescent="0.35">
      <c r="G107" s="4"/>
      <c r="H107">
        <v>49</v>
      </c>
      <c r="I107" s="4">
        <f t="shared" si="6"/>
        <v>36190233476.899796</v>
      </c>
      <c r="J107" s="14">
        <f t="shared" si="7"/>
        <v>7383461535.60326</v>
      </c>
      <c r="K107" s="14">
        <f t="shared" si="8"/>
        <v>835014667479.23718</v>
      </c>
    </row>
    <row r="108" spans="7:11" x14ac:dyDescent="0.35">
      <c r="G108" s="4"/>
      <c r="H108">
        <v>50</v>
      </c>
      <c r="I108" s="4">
        <f t="shared" si="6"/>
        <v>36496945705.616524</v>
      </c>
      <c r="J108" s="14">
        <f t="shared" si="7"/>
        <v>7076749306.8865356</v>
      </c>
      <c r="K108" s="14">
        <f t="shared" si="8"/>
        <v>798517721773.62061</v>
      </c>
    </row>
    <row r="109" spans="7:11" x14ac:dyDescent="0.35">
      <c r="G109" s="4"/>
      <c r="H109">
        <v>51</v>
      </c>
      <c r="I109" s="4">
        <f t="shared" si="6"/>
        <v>36806257320.471626</v>
      </c>
      <c r="J109" s="14">
        <f t="shared" si="7"/>
        <v>6767437692.0314341</v>
      </c>
      <c r="K109" s="14">
        <f t="shared" si="8"/>
        <v>761711464453.14893</v>
      </c>
    </row>
    <row r="110" spans="7:11" x14ac:dyDescent="0.35">
      <c r="G110" s="4"/>
      <c r="H110">
        <v>52</v>
      </c>
      <c r="I110" s="4">
        <f t="shared" si="6"/>
        <v>37118190351.262619</v>
      </c>
      <c r="J110" s="14">
        <f t="shared" si="7"/>
        <v>6455504661.2404366</v>
      </c>
      <c r="K110" s="14">
        <f t="shared" si="8"/>
        <v>724593274101.88635</v>
      </c>
    </row>
    <row r="111" spans="7:11" x14ac:dyDescent="0.35">
      <c r="G111" s="4"/>
      <c r="H111">
        <v>53</v>
      </c>
      <c r="I111" s="4">
        <f t="shared" si="6"/>
        <v>37432767014.489571</v>
      </c>
      <c r="J111" s="14">
        <f t="shared" si="7"/>
        <v>6140927998.0134859</v>
      </c>
      <c r="K111" s="14">
        <f t="shared" si="8"/>
        <v>687160507087.39673</v>
      </c>
    </row>
    <row r="112" spans="7:11" x14ac:dyDescent="0.35">
      <c r="G112" s="4"/>
      <c r="H112">
        <v>54</v>
      </c>
      <c r="I112" s="4">
        <f t="shared" si="6"/>
        <v>37750009714.93737</v>
      </c>
      <c r="J112" s="14">
        <f t="shared" si="7"/>
        <v>5823685297.5656881</v>
      </c>
      <c r="K112" s="14">
        <f t="shared" si="8"/>
        <v>649410497372.45935</v>
      </c>
    </row>
    <row r="113" spans="7:11" x14ac:dyDescent="0.35">
      <c r="G113" s="4"/>
      <c r="H113">
        <v>55</v>
      </c>
      <c r="I113" s="4">
        <f t="shared" si="6"/>
        <v>38069941047.271469</v>
      </c>
      <c r="J113" s="14">
        <f t="shared" si="7"/>
        <v>5503753965.2315931</v>
      </c>
      <c r="K113" s="14">
        <f t="shared" si="8"/>
        <v>611340556325.18787</v>
      </c>
    </row>
    <row r="114" spans="7:11" x14ac:dyDescent="0.35">
      <c r="G114" s="4"/>
      <c r="H114">
        <v>56</v>
      </c>
      <c r="I114" s="4">
        <f t="shared" si="6"/>
        <v>38392583797.647095</v>
      </c>
      <c r="J114" s="14">
        <f t="shared" si="7"/>
        <v>5181111214.8559675</v>
      </c>
      <c r="K114" s="14">
        <f t="shared" si="8"/>
        <v>572947972527.54077</v>
      </c>
    </row>
    <row r="115" spans="7:11" x14ac:dyDescent="0.35">
      <c r="G115" s="4"/>
      <c r="H115">
        <v>57</v>
      </c>
      <c r="I115" s="4">
        <f t="shared" si="6"/>
        <v>38717960945.332153</v>
      </c>
      <c r="J115" s="14">
        <f t="shared" si="7"/>
        <v>4855734067.170908</v>
      </c>
      <c r="K115" s="14">
        <f t="shared" si="8"/>
        <v>534230011582.20862</v>
      </c>
    </row>
    <row r="116" spans="7:11" x14ac:dyDescent="0.35">
      <c r="G116" s="4"/>
      <c r="H116">
        <v>58</v>
      </c>
      <c r="I116" s="4">
        <f t="shared" si="6"/>
        <v>39046095664.343842</v>
      </c>
      <c r="J116" s="14">
        <f t="shared" si="7"/>
        <v>4527599348.1592178</v>
      </c>
      <c r="K116" s="14">
        <f t="shared" si="8"/>
        <v>495183915917.86475</v>
      </c>
    </row>
    <row r="117" spans="7:11" x14ac:dyDescent="0.35">
      <c r="G117" s="4"/>
      <c r="H117">
        <v>59</v>
      </c>
      <c r="I117" s="4">
        <f t="shared" si="6"/>
        <v>39377011325.099152</v>
      </c>
      <c r="J117" s="14">
        <f t="shared" si="7"/>
        <v>4196683687.403904</v>
      </c>
      <c r="K117" s="14">
        <f t="shared" si="8"/>
        <v>455806904592.76563</v>
      </c>
    </row>
    <row r="118" spans="7:11" x14ac:dyDescent="0.35">
      <c r="G118" s="4"/>
      <c r="H118">
        <v>60</v>
      </c>
      <c r="I118" s="4">
        <f t="shared" si="6"/>
        <v>39710731496.079369</v>
      </c>
      <c r="J118" s="14">
        <f t="shared" si="7"/>
        <v>3862963516.4236889</v>
      </c>
      <c r="K118" s="14">
        <f t="shared" si="8"/>
        <v>416096173096.68628</v>
      </c>
    </row>
    <row r="119" spans="7:11" x14ac:dyDescent="0.35">
      <c r="G119" s="4"/>
      <c r="H119">
        <v>61</v>
      </c>
      <c r="I119" s="4">
        <f t="shared" si="6"/>
        <v>40047279945.508644</v>
      </c>
      <c r="J119" s="14">
        <f t="shared" si="7"/>
        <v>3526415066.9944158</v>
      </c>
      <c r="K119" s="14">
        <f t="shared" si="8"/>
        <v>376048893151.17761</v>
      </c>
    </row>
    <row r="120" spans="7:11" x14ac:dyDescent="0.35">
      <c r="G120" s="4"/>
      <c r="H120">
        <v>62</v>
      </c>
      <c r="I120" s="4">
        <f t="shared" si="6"/>
        <v>40386680643.046829</v>
      </c>
      <c r="J120" s="14">
        <f t="shared" si="7"/>
        <v>3187014369.4562302</v>
      </c>
      <c r="K120" s="14">
        <f t="shared" si="8"/>
        <v>335662212508.1308</v>
      </c>
    </row>
    <row r="121" spans="7:11" x14ac:dyDescent="0.35">
      <c r="G121" s="4"/>
      <c r="H121">
        <v>63</v>
      </c>
      <c r="I121" s="4">
        <f t="shared" si="6"/>
        <v>40728957761.496651</v>
      </c>
      <c r="J121" s="14">
        <f t="shared" si="7"/>
        <v>2844737251.0064082</v>
      </c>
      <c r="K121" s="14">
        <f t="shared" si="8"/>
        <v>294933254746.63416</v>
      </c>
    </row>
    <row r="122" spans="7:11" x14ac:dyDescent="0.35">
      <c r="G122" s="4"/>
      <c r="H122">
        <v>64</v>
      </c>
      <c r="I122" s="4">
        <f t="shared" si="6"/>
        <v>41074135678.525337</v>
      </c>
      <c r="J122" s="14">
        <f t="shared" si="7"/>
        <v>2499559333.9777246</v>
      </c>
      <c r="K122" s="14">
        <f t="shared" si="8"/>
        <v>253859119068.10883</v>
      </c>
    </row>
    <row r="123" spans="7:11" x14ac:dyDescent="0.35">
      <c r="G123" s="4"/>
      <c r="H123">
        <v>65</v>
      </c>
      <c r="I123" s="4">
        <f t="shared" si="6"/>
        <v>41422238978.400841</v>
      </c>
      <c r="J123" s="14">
        <f t="shared" si="7"/>
        <v>2151456034.102222</v>
      </c>
      <c r="K123" s="14">
        <f t="shared" si="8"/>
        <v>212436880089.70798</v>
      </c>
    </row>
    <row r="124" spans="7:11" x14ac:dyDescent="0.35">
      <c r="G124" s="4"/>
      <c r="H124">
        <v>66</v>
      </c>
      <c r="I124" s="4">
        <f t="shared" si="6"/>
        <v>41773292453.742783</v>
      </c>
      <c r="J124" s="14">
        <f t="shared" si="7"/>
        <v>1800402558.7602751</v>
      </c>
      <c r="K124" s="14">
        <f t="shared" si="8"/>
        <v>170663587635.96521</v>
      </c>
    </row>
    <row r="125" spans="7:11" x14ac:dyDescent="0.35">
      <c r="G125" s="4"/>
      <c r="H125">
        <v>67</v>
      </c>
      <c r="I125" s="4">
        <f t="shared" ref="I125:I129" si="9">$K$58-J125</f>
        <v>42127321107.288254</v>
      </c>
      <c r="J125" s="14">
        <f t="shared" ref="J125:J128" si="10">K124*$C$6/12</f>
        <v>1446373905.2148054</v>
      </c>
      <c r="K125" s="14">
        <f t="shared" ref="K125:K128" si="11">K124-I125</f>
        <v>128536266528.67696</v>
      </c>
    </row>
    <row r="126" spans="7:11" x14ac:dyDescent="0.35">
      <c r="G126" s="4"/>
      <c r="H126">
        <v>68</v>
      </c>
      <c r="I126" s="4">
        <f t="shared" si="9"/>
        <v>42484350153.672523</v>
      </c>
      <c r="J126" s="14">
        <f t="shared" si="10"/>
        <v>1089344858.8305371</v>
      </c>
      <c r="K126" s="14">
        <f t="shared" si="11"/>
        <v>86051916375.004425</v>
      </c>
    </row>
    <row r="127" spans="7:11" x14ac:dyDescent="0.35">
      <c r="G127" s="4"/>
      <c r="H127">
        <v>69</v>
      </c>
      <c r="I127" s="4">
        <f t="shared" si="9"/>
        <v>42844405021.224899</v>
      </c>
      <c r="J127" s="14">
        <f t="shared" si="10"/>
        <v>729289991.27816248</v>
      </c>
      <c r="K127" s="14">
        <f t="shared" si="11"/>
        <v>43207511353.779526</v>
      </c>
    </row>
    <row r="128" spans="7:11" x14ac:dyDescent="0.35">
      <c r="G128" s="4"/>
      <c r="H128">
        <v>70</v>
      </c>
      <c r="I128" s="4">
        <f t="shared" si="9"/>
        <v>43207511353.779778</v>
      </c>
      <c r="J128" s="14">
        <f t="shared" si="10"/>
        <v>366183658.72328144</v>
      </c>
      <c r="K128" s="14">
        <f t="shared" si="11"/>
        <v>-2.5177001953125E-4</v>
      </c>
    </row>
    <row r="129" spans="9:10" x14ac:dyDescent="0.35">
      <c r="I129" s="4">
        <f t="shared" si="9"/>
        <v>-713048556862.71094</v>
      </c>
      <c r="J129" s="14">
        <f>SUM(J59:J128)</f>
        <v>756622251875.21399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2D88-99D5-1846-8156-A61EC7FC6543}">
  <dimension ref="B1:H93"/>
  <sheetViews>
    <sheetView tabSelected="1" topLeftCell="A11" workbookViewId="0">
      <selection activeCell="G24" sqref="G24"/>
    </sheetView>
  </sheetViews>
  <sheetFormatPr defaultColWidth="10.6640625" defaultRowHeight="15.5" x14ac:dyDescent="0.35"/>
  <cols>
    <col min="2" max="2" width="30.83203125" customWidth="1"/>
    <col min="3" max="3" width="18.6640625" customWidth="1"/>
    <col min="4" max="4" width="19.5" customWidth="1"/>
    <col min="5" max="5" width="17.5" customWidth="1"/>
    <col min="6" max="6" width="21.5" customWidth="1"/>
    <col min="7" max="7" width="18.5" customWidth="1"/>
    <col min="8" max="8" width="19" customWidth="1"/>
  </cols>
  <sheetData>
    <row r="1" spans="2:8" x14ac:dyDescent="0.35">
      <c r="B1" s="15" t="s">
        <v>105</v>
      </c>
    </row>
    <row r="2" spans="2:8" x14ac:dyDescent="0.35">
      <c r="B2" t="s">
        <v>0</v>
      </c>
      <c r="C2" s="1">
        <v>14719475318</v>
      </c>
      <c r="F2" s="16" t="s">
        <v>12</v>
      </c>
      <c r="G2" s="16" t="s">
        <v>14</v>
      </c>
      <c r="H2" s="17">
        <f>C6</f>
        <v>2097132189000</v>
      </c>
    </row>
    <row r="3" spans="2:8" x14ac:dyDescent="0.35">
      <c r="B3" t="s">
        <v>1</v>
      </c>
      <c r="C3" s="2">
        <v>44127</v>
      </c>
      <c r="F3" s="16"/>
      <c r="G3" s="16" t="s">
        <v>13</v>
      </c>
      <c r="H3" s="17">
        <f>C7</f>
        <v>2917034000000</v>
      </c>
    </row>
    <row r="4" spans="2:8" x14ac:dyDescent="0.35">
      <c r="F4" s="16"/>
      <c r="G4" s="16" t="s">
        <v>15</v>
      </c>
      <c r="H4" s="17">
        <f>H2+H3</f>
        <v>5014166189000</v>
      </c>
    </row>
    <row r="5" spans="2:8" x14ac:dyDescent="0.35">
      <c r="B5" s="15" t="s">
        <v>102</v>
      </c>
      <c r="F5" s="16" t="s">
        <v>16</v>
      </c>
      <c r="G5" s="16"/>
      <c r="H5" s="17">
        <f>C2</f>
        <v>14719475318</v>
      </c>
    </row>
    <row r="6" spans="2:8" x14ac:dyDescent="0.35">
      <c r="B6" t="s">
        <v>2</v>
      </c>
      <c r="C6" s="1">
        <v>2097132189000</v>
      </c>
      <c r="F6" s="16" t="s">
        <v>17</v>
      </c>
      <c r="G6" s="16"/>
      <c r="H6" s="17">
        <f>H4-H5</f>
        <v>4999446713682</v>
      </c>
    </row>
    <row r="7" spans="2:8" x14ac:dyDescent="0.35">
      <c r="B7" t="s">
        <v>3</v>
      </c>
      <c r="C7" s="1">
        <v>2917034000000</v>
      </c>
      <c r="F7" s="16"/>
      <c r="G7" s="16"/>
      <c r="H7" s="16"/>
    </row>
    <row r="8" spans="2:8" x14ac:dyDescent="0.35">
      <c r="B8" t="s">
        <v>11</v>
      </c>
      <c r="C8" s="1">
        <f>C6+C7</f>
        <v>5014166189000</v>
      </c>
      <c r="F8" s="16" t="s">
        <v>18</v>
      </c>
      <c r="G8" s="16">
        <v>55</v>
      </c>
      <c r="H8" s="16" t="s">
        <v>19</v>
      </c>
    </row>
    <row r="9" spans="2:8" x14ac:dyDescent="0.35">
      <c r="B9" t="s">
        <v>4</v>
      </c>
      <c r="C9" s="3">
        <v>0.1017</v>
      </c>
      <c r="F9" s="16"/>
      <c r="G9" s="16">
        <v>25</v>
      </c>
      <c r="H9" s="16" t="s">
        <v>19</v>
      </c>
    </row>
    <row r="10" spans="2:8" x14ac:dyDescent="0.35">
      <c r="B10" t="s">
        <v>6</v>
      </c>
      <c r="C10" s="1">
        <v>55</v>
      </c>
      <c r="D10" t="s">
        <v>5</v>
      </c>
      <c r="F10" s="16"/>
      <c r="G10" s="16"/>
      <c r="H10" s="16"/>
    </row>
    <row r="11" spans="2:8" x14ac:dyDescent="0.35">
      <c r="B11" t="s">
        <v>7</v>
      </c>
      <c r="C11" s="1">
        <v>25</v>
      </c>
      <c r="D11" t="s">
        <v>5</v>
      </c>
      <c r="F11" s="16"/>
      <c r="G11" s="16"/>
      <c r="H11" s="16"/>
    </row>
    <row r="12" spans="2:8" x14ac:dyDescent="0.35">
      <c r="C12" s="1"/>
      <c r="F12" s="16"/>
      <c r="G12" s="16"/>
      <c r="H12" s="16"/>
    </row>
    <row r="13" spans="2:8" x14ac:dyDescent="0.35">
      <c r="B13" s="15" t="s">
        <v>103</v>
      </c>
      <c r="C13" s="1"/>
      <c r="F13" s="16"/>
      <c r="G13" s="16"/>
      <c r="H13" s="16"/>
    </row>
    <row r="14" spans="2:8" x14ac:dyDescent="0.35">
      <c r="B14" t="s">
        <v>2</v>
      </c>
      <c r="C14" s="5">
        <v>2293536399000</v>
      </c>
      <c r="F14" s="16"/>
      <c r="G14" s="16"/>
      <c r="H14" s="16"/>
    </row>
    <row r="15" spans="2:8" x14ac:dyDescent="0.35">
      <c r="B15" t="s">
        <v>4</v>
      </c>
      <c r="C15" s="3">
        <v>0.1017</v>
      </c>
      <c r="F15" s="16" t="s">
        <v>20</v>
      </c>
      <c r="G15" s="18">
        <f>C9</f>
        <v>0.1017</v>
      </c>
      <c r="H15" s="16"/>
    </row>
    <row r="16" spans="2:8" x14ac:dyDescent="0.35">
      <c r="B16" t="s">
        <v>104</v>
      </c>
      <c r="C16" s="1">
        <v>70</v>
      </c>
      <c r="D16" t="s">
        <v>5</v>
      </c>
      <c r="F16" s="16" t="s">
        <v>21</v>
      </c>
      <c r="G16" s="16"/>
      <c r="H16" s="16"/>
    </row>
    <row r="18" spans="2:8" x14ac:dyDescent="0.35">
      <c r="B18" s="23" t="s">
        <v>81</v>
      </c>
      <c r="C18" s="22" t="s">
        <v>22</v>
      </c>
      <c r="D18" s="22"/>
      <c r="E18" s="22" t="s">
        <v>23</v>
      </c>
      <c r="F18" s="22"/>
      <c r="G18" s="22" t="s">
        <v>86</v>
      </c>
      <c r="H18" s="22"/>
    </row>
    <row r="19" spans="2:8" x14ac:dyDescent="0.35">
      <c r="B19" s="23"/>
      <c r="C19" s="13" t="s">
        <v>82</v>
      </c>
      <c r="D19" s="13" t="s">
        <v>83</v>
      </c>
      <c r="E19" s="13" t="s">
        <v>82</v>
      </c>
      <c r="F19" s="13" t="s">
        <v>83</v>
      </c>
      <c r="G19" s="13" t="s">
        <v>82</v>
      </c>
      <c r="H19" s="13" t="s">
        <v>83</v>
      </c>
    </row>
    <row r="20" spans="2:8" x14ac:dyDescent="0.35">
      <c r="B20" s="7" t="s">
        <v>85</v>
      </c>
      <c r="C20" s="7"/>
      <c r="D20" s="8">
        <f>PMT(G15/12,G8,-H6)</f>
        <v>114101861404.9756</v>
      </c>
      <c r="E20" s="7"/>
      <c r="F20" s="8">
        <f>PMT(C9/12,C11,-H6)</f>
        <v>222753634734.79178</v>
      </c>
      <c r="G20" s="7"/>
      <c r="H20" s="19">
        <f>Sheet1!K58</f>
        <v>43573695012.503059</v>
      </c>
    </row>
    <row r="21" spans="2:8" x14ac:dyDescent="0.35">
      <c r="B21" s="9" t="s">
        <v>79</v>
      </c>
      <c r="C21" s="9"/>
      <c r="D21" s="10">
        <f>H6/C10</f>
        <v>90899031157.854538</v>
      </c>
      <c r="E21" s="9"/>
      <c r="F21" s="10">
        <f>H6/C11</f>
        <v>199977868547.28</v>
      </c>
      <c r="G21" s="9"/>
      <c r="H21" s="11">
        <f>Sheet1!L58/70</f>
        <v>32764805700</v>
      </c>
    </row>
    <row r="22" spans="2:8" x14ac:dyDescent="0.35">
      <c r="B22" s="9" t="s">
        <v>80</v>
      </c>
      <c r="C22" s="9"/>
      <c r="D22" s="10">
        <f>H6/C10</f>
        <v>90899031157.854538</v>
      </c>
      <c r="E22" s="9"/>
      <c r="F22" s="10">
        <f>H6/C11</f>
        <v>199977868547.28</v>
      </c>
      <c r="G22" s="9"/>
      <c r="H22" s="11">
        <f>H21</f>
        <v>32764805700</v>
      </c>
    </row>
    <row r="23" spans="2:8" x14ac:dyDescent="0.35">
      <c r="B23" s="9" t="s">
        <v>84</v>
      </c>
      <c r="C23" s="9"/>
      <c r="D23" s="9"/>
      <c r="E23" s="9"/>
      <c r="F23" s="9"/>
      <c r="G23" s="9"/>
      <c r="H23" s="9"/>
    </row>
    <row r="24" spans="2:8" x14ac:dyDescent="0.35">
      <c r="B24" s="9" t="s">
        <v>24</v>
      </c>
      <c r="C24" s="11">
        <f>Sheet1!J2</f>
        <v>42370310898.454948</v>
      </c>
      <c r="D24" s="11">
        <f t="shared" ref="D24:D55" si="0">($D$22+$D$21)+C24</f>
        <v>224168373214.16403</v>
      </c>
      <c r="E24" s="11">
        <f>Sheet1!N2</f>
        <v>42370310898.454948</v>
      </c>
      <c r="F24" s="11">
        <f t="shared" ref="F24:F48" si="1">($F$22+$F$21+E24)</f>
        <v>442326047993.01495</v>
      </c>
      <c r="G24" s="20">
        <f>Sheet1!J59</f>
        <v>19437720981.524998</v>
      </c>
      <c r="H24" s="20">
        <f>$H$21+$H$22+G24</f>
        <v>84967332381.524994</v>
      </c>
    </row>
    <row r="25" spans="2:8" x14ac:dyDescent="0.35">
      <c r="B25" s="9" t="s">
        <v>25</v>
      </c>
      <c r="C25" s="11">
        <f>Sheet1!J3</f>
        <v>41762386007.912186</v>
      </c>
      <c r="D25" s="11">
        <f t="shared" si="0"/>
        <v>223560448323.62128</v>
      </c>
      <c r="E25" s="11">
        <f>Sheet1!N3</f>
        <v>40841562228.941994</v>
      </c>
      <c r="F25" s="11">
        <f t="shared" si="1"/>
        <v>440797299323.50201</v>
      </c>
      <c r="G25" s="20">
        <f>Sheet1!J60</f>
        <v>19233168601.612461</v>
      </c>
      <c r="H25" s="20">
        <f t="shared" ref="H25:H88" si="2">$H$21+$H$22+G25</f>
        <v>84762780001.612457</v>
      </c>
    </row>
    <row r="26" spans="2:8" x14ac:dyDescent="0.35">
      <c r="B26" s="9" t="s">
        <v>26</v>
      </c>
      <c r="C26" s="11">
        <f>Sheet1!J4</f>
        <v>41149308953.922073</v>
      </c>
      <c r="D26" s="11">
        <f t="shared" si="0"/>
        <v>222947371269.63116</v>
      </c>
      <c r="E26" s="11">
        <f>Sheet1!N4</f>
        <v>39299857414.454918</v>
      </c>
      <c r="F26" s="11">
        <f t="shared" si="1"/>
        <v>439255594509.01489</v>
      </c>
      <c r="G26" s="20">
        <f>Sheet1!J61</f>
        <v>19026882640.280163</v>
      </c>
      <c r="H26" s="20">
        <f t="shared" si="2"/>
        <v>84556494040.280167</v>
      </c>
    </row>
    <row r="27" spans="2:8" x14ac:dyDescent="0.35">
      <c r="B27" s="9" t="s">
        <v>27</v>
      </c>
      <c r="C27" s="11">
        <f>Sheet1!J5</f>
        <v>40531036071.899391</v>
      </c>
      <c r="D27" s="11">
        <f t="shared" si="0"/>
        <v>222329098387.60846</v>
      </c>
      <c r="E27" s="11">
        <f>Sheet1!N5</f>
        <v>37745086651.665062</v>
      </c>
      <c r="F27" s="11">
        <f t="shared" si="1"/>
        <v>437700823746.22504</v>
      </c>
      <c r="G27" s="20">
        <f>Sheet1!J62</f>
        <v>18818848405.425575</v>
      </c>
      <c r="H27" s="20">
        <f t="shared" si="2"/>
        <v>84348459805.425568</v>
      </c>
    </row>
    <row r="28" spans="2:8" x14ac:dyDescent="0.35">
      <c r="B28" s="9" t="s">
        <v>28</v>
      </c>
      <c r="C28" s="11">
        <f>Sheet1!J6</f>
        <v>39907523327.201576</v>
      </c>
      <c r="D28" s="11">
        <f t="shared" si="0"/>
        <v>221705585642.91064</v>
      </c>
      <c r="E28" s="11">
        <f>Sheet1!N6</f>
        <v>36177139206.660561</v>
      </c>
      <c r="F28" s="11">
        <f t="shared" si="1"/>
        <v>436132876301.22058</v>
      </c>
      <c r="G28" s="20">
        <f>Sheet1!J63</f>
        <v>18609051080.430595</v>
      </c>
      <c r="H28" s="20">
        <f t="shared" si="2"/>
        <v>84138662480.430603</v>
      </c>
    </row>
    <row r="29" spans="2:8" x14ac:dyDescent="0.35">
      <c r="B29" s="9" t="s">
        <v>29</v>
      </c>
      <c r="C29" s="11">
        <f>Sheet1!J7</f>
        <v>39278726311.992439</v>
      </c>
      <c r="D29" s="11">
        <f t="shared" si="0"/>
        <v>221076788627.70151</v>
      </c>
      <c r="E29" s="11">
        <f>Sheet1!N7</f>
        <v>34595903407.059654</v>
      </c>
      <c r="F29" s="11">
        <f t="shared" si="1"/>
        <v>434551640501.61963</v>
      </c>
      <c r="G29" s="20">
        <f>Sheet1!J64</f>
        <v>18397475723.106281</v>
      </c>
      <c r="H29" s="20">
        <f t="shared" si="2"/>
        <v>83927087123.106277</v>
      </c>
    </row>
    <row r="30" spans="2:8" x14ac:dyDescent="0.35">
      <c r="B30" s="9" t="s">
        <v>30</v>
      </c>
      <c r="C30" s="11">
        <f>Sheet1!J8</f>
        <v>38644600242.079399</v>
      </c>
      <c r="D30" s="11">
        <f t="shared" si="0"/>
        <v>220442662557.78848</v>
      </c>
      <c r="E30" s="11">
        <f>Sheet1!N8</f>
        <v>33001266634.057117</v>
      </c>
      <c r="F30" s="11">
        <f t="shared" si="1"/>
        <v>432957003728.61713</v>
      </c>
      <c r="G30" s="20">
        <f>Sheet1!J65</f>
        <v>18184107264.628643</v>
      </c>
      <c r="H30" s="20">
        <f t="shared" si="2"/>
        <v>83713718664.628647</v>
      </c>
    </row>
    <row r="31" spans="2:8" x14ac:dyDescent="0.35">
      <c r="B31" s="9" t="s">
        <v>31</v>
      </c>
      <c r="C31" s="11">
        <f>Sheet1!J9</f>
        <v>38005099953.723854</v>
      </c>
      <c r="D31" s="11">
        <f t="shared" si="0"/>
        <v>219803162269.43292</v>
      </c>
      <c r="E31" s="11">
        <f>Sheet1!N9</f>
        <v>31393115314.403393</v>
      </c>
      <c r="F31" s="11">
        <f t="shared" si="1"/>
        <v>431348852408.96338</v>
      </c>
      <c r="G31" s="20">
        <f>Sheet1!J66</f>
        <v>17968930508.465405</v>
      </c>
      <c r="H31" s="20">
        <f t="shared" si="2"/>
        <v>83498541908.465408</v>
      </c>
    </row>
    <row r="32" spans="2:8" x14ac:dyDescent="0.35">
      <c r="B32" s="9" t="s">
        <v>32</v>
      </c>
      <c r="C32" s="11">
        <f>Sheet1!J10</f>
        <v>37360179900.424492</v>
      </c>
      <c r="D32" s="11">
        <f t="shared" si="0"/>
        <v>219158242216.13358</v>
      </c>
      <c r="E32" s="11">
        <f>Sheet1!N10</f>
        <v>29771334912.315601</v>
      </c>
      <c r="F32" s="11">
        <f t="shared" si="1"/>
        <v>429727072006.87561</v>
      </c>
      <c r="G32" s="20">
        <f>Sheet1!J67</f>
        <v>17751930129.29369</v>
      </c>
      <c r="H32" s="20">
        <f t="shared" si="2"/>
        <v>83281541529.293686</v>
      </c>
    </row>
    <row r="33" spans="2:8" x14ac:dyDescent="0.35">
      <c r="B33" s="9" t="s">
        <v>33</v>
      </c>
      <c r="C33" s="11">
        <f>Sheet1!J11</f>
        <v>36709794149.673424</v>
      </c>
      <c r="D33" s="11">
        <f t="shared" si="0"/>
        <v>218507856465.38251</v>
      </c>
      <c r="E33" s="11">
        <f>Sheet1!N11</f>
        <v>28135809921.320118</v>
      </c>
      <c r="F33" s="11">
        <f t="shared" si="1"/>
        <v>428091547015.88013</v>
      </c>
      <c r="G33" s="20">
        <f>Sheet1!J68</f>
        <v>17533090671.908489</v>
      </c>
      <c r="H33" s="20">
        <f t="shared" si="2"/>
        <v>83062702071.908493</v>
      </c>
    </row>
    <row r="34" spans="2:8" x14ac:dyDescent="0.35">
      <c r="B34" s="9" t="s">
        <v>34</v>
      </c>
      <c r="C34" s="11">
        <f>Sheet1!J12</f>
        <v>36053896379.684731</v>
      </c>
      <c r="D34" s="11">
        <f t="shared" si="0"/>
        <v>217851958695.3938</v>
      </c>
      <c r="E34" s="11">
        <f>Sheet1!N12</f>
        <v>26486423856.025944</v>
      </c>
      <c r="F34" s="11">
        <f t="shared" si="1"/>
        <v>426442160950.58594</v>
      </c>
      <c r="G34" s="20">
        <f>Sheet1!J69</f>
        <v>17312396550.121952</v>
      </c>
      <c r="H34" s="20">
        <f t="shared" si="2"/>
        <v>82842007950.121948</v>
      </c>
    </row>
    <row r="35" spans="2:8" x14ac:dyDescent="0.35">
      <c r="B35" s="9" t="s">
        <v>35</v>
      </c>
      <c r="C35" s="11">
        <f>Sheet1!J13</f>
        <v>35392439876.09539</v>
      </c>
      <c r="D35" s="11">
        <f t="shared" si="0"/>
        <v>217190502191.80447</v>
      </c>
      <c r="E35" s="11">
        <f>Sheet1!N13</f>
        <v>24823059243.828411</v>
      </c>
      <c r="F35" s="11">
        <f t="shared" si="1"/>
        <v>424778796338.38843</v>
      </c>
      <c r="G35" s="20">
        <f>Sheet1!J70</f>
        <v>17089832045.653269</v>
      </c>
      <c r="H35" s="20">
        <f t="shared" si="2"/>
        <v>82619443445.653275</v>
      </c>
    </row>
    <row r="36" spans="2:8" x14ac:dyDescent="0.35">
      <c r="B36" s="9" t="s">
        <v>36</v>
      </c>
      <c r="C36" s="11">
        <f>Sheet1!J14</f>
        <v>34725377528.63813</v>
      </c>
      <c r="D36" s="11">
        <f t="shared" si="0"/>
        <v>216523439844.3472</v>
      </c>
      <c r="E36" s="11">
        <f>Sheet1!N14</f>
        <v>23145597616.542492</v>
      </c>
      <c r="F36" s="11">
        <f t="shared" si="1"/>
        <v>423101334711.10248</v>
      </c>
      <c r="G36" s="20">
        <f>Sheet1!J71</f>
        <v>16865381307.009216</v>
      </c>
      <c r="H36" s="20">
        <f t="shared" si="2"/>
        <v>82394992707.009216</v>
      </c>
    </row>
    <row r="37" spans="2:8" x14ac:dyDescent="0.35">
      <c r="B37" s="9" t="s">
        <v>37</v>
      </c>
      <c r="C37" s="11">
        <f>Sheet1!J15</f>
        <v>34052661827.786175</v>
      </c>
      <c r="D37" s="11">
        <f t="shared" si="0"/>
        <v>215850724143.49524</v>
      </c>
      <c r="E37" s="11">
        <f>Sheet1!N15</f>
        <v>21453919501.965328</v>
      </c>
      <c r="F37" s="11">
        <f t="shared" si="1"/>
        <v>421409656596.52533</v>
      </c>
      <c r="G37" s="20">
        <f>Sheet1!J72</f>
        <v>16639028348.355156</v>
      </c>
      <c r="H37" s="20">
        <f t="shared" si="2"/>
        <v>82168639748.355164</v>
      </c>
    </row>
    <row r="38" spans="2:8" x14ac:dyDescent="0.35">
      <c r="B38" s="9" t="s">
        <v>38</v>
      </c>
      <c r="C38" s="11">
        <f>Sheet1!J16</f>
        <v>33374244861.369492</v>
      </c>
      <c r="D38" s="11">
        <f t="shared" si="0"/>
        <v>215172307177.07855</v>
      </c>
      <c r="E38" s="11">
        <f>Sheet1!N16</f>
        <v>19747904415.367123</v>
      </c>
      <c r="F38" s="11">
        <f t="shared" si="1"/>
        <v>419703641509.92712</v>
      </c>
      <c r="G38" s="20">
        <f>Sheet1!J73</f>
        <v>16410757048.376503</v>
      </c>
      <c r="H38" s="20">
        <f t="shared" si="2"/>
        <v>81940368448.376495</v>
      </c>
    </row>
    <row r="39" spans="2:8" x14ac:dyDescent="0.35">
      <c r="B39" s="9" t="s">
        <v>39</v>
      </c>
      <c r="C39" s="11">
        <f>Sheet1!J17</f>
        <v>32690078311.162434</v>
      </c>
      <c r="D39" s="11">
        <f t="shared" si="0"/>
        <v>214488140626.87152</v>
      </c>
      <c r="E39" s="11">
        <f>Sheet1!N17</f>
        <v>18027430850.91</v>
      </c>
      <c r="F39" s="11">
        <f t="shared" si="1"/>
        <v>417983167945.46997</v>
      </c>
      <c r="G39" s="20">
        <f>Sheet1!J74</f>
        <v>16180551149.130531</v>
      </c>
      <c r="H39" s="20">
        <f t="shared" si="2"/>
        <v>81710162549.130524</v>
      </c>
    </row>
    <row r="40" spans="2:8" x14ac:dyDescent="0.35">
      <c r="B40" s="9" t="s">
        <v>40</v>
      </c>
      <c r="C40" s="11">
        <f>Sheet1!J18</f>
        <v>32000113449.442368</v>
      </c>
      <c r="D40" s="11">
        <f t="shared" si="0"/>
        <v>213798175765.15143</v>
      </c>
      <c r="E40" s="11">
        <f>Sheet1!N18</f>
        <v>16292376272.994101</v>
      </c>
      <c r="F40" s="11">
        <f t="shared" si="1"/>
        <v>416248113367.55408</v>
      </c>
      <c r="G40" s="20">
        <f>Sheet1!J75</f>
        <v>15948394254.888449</v>
      </c>
      <c r="H40" s="20">
        <f t="shared" si="2"/>
        <v>81478005654.888443</v>
      </c>
    </row>
    <row r="41" spans="2:8" x14ac:dyDescent="0.35">
      <c r="B41" s="9" t="s">
        <v>41</v>
      </c>
      <c r="C41" s="11">
        <f>Sheet1!J19</f>
        <v>31304301135.519222</v>
      </c>
      <c r="D41" s="11">
        <f t="shared" si="0"/>
        <v>213102363451.2283</v>
      </c>
      <c r="E41" s="11">
        <f>Sheet1!N19</f>
        <v>14542617107.530365</v>
      </c>
      <c r="F41" s="11">
        <f t="shared" si="1"/>
        <v>414498354202.09033</v>
      </c>
      <c r="G41" s="20">
        <f>Sheet1!J76</f>
        <v>15714269830.967667</v>
      </c>
      <c r="H41" s="20">
        <f t="shared" si="2"/>
        <v>81243881230.967667</v>
      </c>
    </row>
    <row r="42" spans="2:8" x14ac:dyDescent="0.35">
      <c r="B42" s="9" t="s">
        <v>42</v>
      </c>
      <c r="C42" s="11">
        <f>Sheet1!J20</f>
        <v>30602591812.23558</v>
      </c>
      <c r="D42" s="11">
        <f t="shared" si="0"/>
        <v>212400654127.94464</v>
      </c>
      <c r="E42" s="11">
        <f>Sheet1!N20</f>
        <v>12778028733.139326</v>
      </c>
      <c r="F42" s="11">
        <f t="shared" si="1"/>
        <v>412733765827.69934</v>
      </c>
      <c r="G42" s="20">
        <f>Sheet1!J77</f>
        <v>15478161202.554153</v>
      </c>
      <c r="H42" s="20">
        <f t="shared" si="2"/>
        <v>81007772602.554153</v>
      </c>
    </row>
    <row r="43" spans="2:8" x14ac:dyDescent="0.35">
      <c r="B43" s="9" t="s">
        <v>43</v>
      </c>
      <c r="C43" s="11">
        <f>Sheet1!J21</f>
        <v>29894935502.437107</v>
      </c>
      <c r="D43" s="11">
        <f t="shared" si="0"/>
        <v>211692997818.14618</v>
      </c>
      <c r="E43" s="11">
        <f>Sheet1!N21</f>
        <v>10998485472.27532</v>
      </c>
      <c r="F43" s="11">
        <f t="shared" si="1"/>
        <v>410954222566.83533</v>
      </c>
      <c r="G43" s="20">
        <f>Sheet1!J78</f>
        <v>15240051553.514837</v>
      </c>
      <c r="H43" s="20">
        <f t="shared" si="2"/>
        <v>80769662953.514832</v>
      </c>
    </row>
    <row r="44" spans="2:8" x14ac:dyDescent="0.35">
      <c r="B44" s="9" t="s">
        <v>44</v>
      </c>
      <c r="C44" s="11">
        <f>Sheet1!J22</f>
        <v>29181281805.41309</v>
      </c>
      <c r="D44" s="11">
        <f t="shared" si="0"/>
        <v>210979344121.12216</v>
      </c>
      <c r="E44" s="11">
        <f>Sheet1!N22</f>
        <v>9203860582.2754917</v>
      </c>
      <c r="F44" s="11">
        <f t="shared" si="1"/>
        <v>409159597676.83551</v>
      </c>
      <c r="G44" s="20">
        <f>Sheet1!J79</f>
        <v>14999923925.199911</v>
      </c>
      <c r="H44" s="20">
        <f t="shared" si="2"/>
        <v>80529535325.199905</v>
      </c>
    </row>
    <row r="45" spans="2:8" x14ac:dyDescent="0.35">
      <c r="B45" s="9" t="s">
        <v>45</v>
      </c>
      <c r="C45" s="11">
        <f>Sheet1!J23</f>
        <v>28461579893.306797</v>
      </c>
      <c r="D45" s="11">
        <f t="shared" si="0"/>
        <v>210259642209.01587</v>
      </c>
      <c r="E45" s="11">
        <f>Sheet1!N23</f>
        <v>7394026246.3329172</v>
      </c>
      <c r="F45" s="11">
        <f t="shared" si="1"/>
        <v>407349763340.89294</v>
      </c>
      <c r="G45" s="20">
        <f>Sheet1!J80</f>
        <v>14757761215.235016</v>
      </c>
      <c r="H45" s="20">
        <f t="shared" si="2"/>
        <v>80287372615.235016</v>
      </c>
    </row>
    <row r="46" spans="2:8" x14ac:dyDescent="0.35">
      <c r="B46" s="9" t="s">
        <v>46</v>
      </c>
      <c r="C46" s="11">
        <f>Sheet1!J24</f>
        <v>27735778507.495407</v>
      </c>
      <c r="D46" s="11">
        <f t="shared" si="0"/>
        <v>209533840823.20447</v>
      </c>
      <c r="E46" s="11">
        <f>Sheet1!N24</f>
        <v>5568853564.3932285</v>
      </c>
      <c r="F46" s="11">
        <f t="shared" si="1"/>
        <v>405524590658.95325</v>
      </c>
      <c r="G46" s="20">
        <f>Sheet1!J81</f>
        <v>14513546176.303169</v>
      </c>
      <c r="H46" s="20">
        <f t="shared" si="2"/>
        <v>80043157576.303162</v>
      </c>
    </row>
    <row r="47" spans="2:8" x14ac:dyDescent="0.35">
      <c r="B47" s="9" t="s">
        <v>47</v>
      </c>
      <c r="C47" s="11">
        <f>Sheet1!J25</f>
        <v>27003825954.939259</v>
      </c>
      <c r="D47" s="11">
        <f t="shared" si="0"/>
        <v>208801888270.64835</v>
      </c>
      <c r="E47" s="11">
        <f>Sheet1!N25</f>
        <v>3728212543.9741006</v>
      </c>
      <c r="F47" s="11">
        <f t="shared" si="1"/>
        <v>403683949638.53412</v>
      </c>
      <c r="G47" s="20">
        <f>Sheet1!J82</f>
        <v>14267261414.916374</v>
      </c>
      <c r="H47" s="20">
        <f t="shared" si="2"/>
        <v>79796872814.916382</v>
      </c>
    </row>
    <row r="48" spans="2:8" x14ac:dyDescent="0.35">
      <c r="B48" s="9" t="s">
        <v>48</v>
      </c>
      <c r="C48" s="11">
        <f>Sheet1!J26</f>
        <v>26265670104.500202</v>
      </c>
      <c r="D48" s="11">
        <f t="shared" si="0"/>
        <v>208063732420.20929</v>
      </c>
      <c r="E48" s="11">
        <f>Sheet1!N26</f>
        <v>1871972090.9069207</v>
      </c>
      <c r="F48" s="11">
        <f t="shared" si="1"/>
        <v>401827709185.46692</v>
      </c>
      <c r="G48" s="20">
        <f>Sheet1!J83</f>
        <v>14018889390.176826</v>
      </c>
      <c r="H48" s="20">
        <f t="shared" si="2"/>
        <v>79548500790.176819</v>
      </c>
    </row>
    <row r="49" spans="2:8" x14ac:dyDescent="0.35">
      <c r="B49" s="9" t="s">
        <v>49</v>
      </c>
      <c r="C49" s="11">
        <f>Sheet1!J27</f>
        <v>25521258383.228672</v>
      </c>
      <c r="D49" s="11">
        <f t="shared" si="0"/>
        <v>207319320698.93774</v>
      </c>
      <c r="E49" s="9"/>
      <c r="F49" s="11"/>
      <c r="G49" s="20">
        <f>Sheet1!J84</f>
        <v>13768412412.527613</v>
      </c>
      <c r="H49" s="20">
        <f t="shared" si="2"/>
        <v>79298023812.527618</v>
      </c>
    </row>
    <row r="50" spans="2:8" x14ac:dyDescent="0.35">
      <c r="B50" s="9" t="s">
        <v>50</v>
      </c>
      <c r="C50" s="11">
        <f>Sheet1!J28</f>
        <v>24770537772.61937</v>
      </c>
      <c r="D50" s="11">
        <f t="shared" si="0"/>
        <v>206568600088.32843</v>
      </c>
      <c r="E50" s="9"/>
      <c r="F50" s="11"/>
      <c r="G50" s="20">
        <f>Sheet1!J85</f>
        <v>13515812642.492821</v>
      </c>
      <c r="H50" s="20">
        <f t="shared" si="2"/>
        <v>79045424042.492828</v>
      </c>
    </row>
    <row r="51" spans="2:8" x14ac:dyDescent="0.35">
      <c r="B51" s="9" t="s">
        <v>51</v>
      </c>
      <c r="C51" s="11">
        <f>Sheet1!J29</f>
        <v>24013454804.835148</v>
      </c>
      <c r="D51" s="11">
        <f t="shared" si="0"/>
        <v>205811517120.54422</v>
      </c>
      <c r="E51" s="9"/>
      <c r="F51" s="11"/>
      <c r="G51" s="20">
        <f>Sheet1!J86</f>
        <v>13261072089.406984</v>
      </c>
      <c r="H51" s="20">
        <f t="shared" si="2"/>
        <v>78790683489.406982</v>
      </c>
    </row>
    <row r="52" spans="2:8" x14ac:dyDescent="0.35">
      <c r="B52" s="9" t="s">
        <v>52</v>
      </c>
      <c r="C52" s="11">
        <f>Sheet1!J30</f>
        <v>23249955558.898956</v>
      </c>
      <c r="D52" s="11">
        <f t="shared" si="0"/>
        <v>205048017874.60803</v>
      </c>
      <c r="E52" s="9"/>
      <c r="F52" s="11"/>
      <c r="G52" s="20">
        <f>Sheet1!J87</f>
        <v>13004172610.133743</v>
      </c>
      <c r="H52" s="20">
        <f t="shared" si="2"/>
        <v>78533784010.133743</v>
      </c>
    </row>
    <row r="53" spans="2:8" x14ac:dyDescent="0.35">
      <c r="B53" s="9" t="s">
        <v>53</v>
      </c>
      <c r="C53" s="11">
        <f>Sheet1!J31</f>
        <v>22479985656.853458</v>
      </c>
      <c r="D53" s="11">
        <f t="shared" si="0"/>
        <v>204278047972.56253</v>
      </c>
      <c r="E53" s="9"/>
      <c r="F53" s="11"/>
      <c r="G53" s="20">
        <f>Sheet1!J88</f>
        <v>12745095907.773664</v>
      </c>
      <c r="H53" s="20">
        <f t="shared" si="2"/>
        <v>78274707307.773666</v>
      </c>
    </row>
    <row r="54" spans="2:8" x14ac:dyDescent="0.35">
      <c r="B54" s="9" t="s">
        <v>54</v>
      </c>
      <c r="C54" s="11">
        <f>Sheet1!J32</f>
        <v>21703490259.888123</v>
      </c>
      <c r="D54" s="11">
        <f t="shared" si="0"/>
        <v>203501552575.5972</v>
      </c>
      <c r="E54" s="9"/>
      <c r="F54" s="11"/>
      <c r="G54" s="20">
        <f>Sheet1!J89</f>
        <v>12483823530.361082</v>
      </c>
      <c r="H54" s="20">
        <f t="shared" si="2"/>
        <v>78013434930.361084</v>
      </c>
    </row>
    <row r="55" spans="2:8" x14ac:dyDescent="0.35">
      <c r="B55" s="9" t="s">
        <v>55</v>
      </c>
      <c r="C55" s="11">
        <f>Sheet1!J33</f>
        <v>20920414064.433506</v>
      </c>
      <c r="D55" s="11">
        <f t="shared" si="0"/>
        <v>202718476380.14258</v>
      </c>
      <c r="E55" s="9"/>
      <c r="F55" s="11"/>
      <c r="G55" s="20">
        <f>Sheet1!J90</f>
        <v>12220336869.549927</v>
      </c>
      <c r="H55" s="20">
        <f t="shared" si="2"/>
        <v>77749948269.549927</v>
      </c>
    </row>
    <row r="56" spans="2:8" x14ac:dyDescent="0.35">
      <c r="B56" s="9" t="s">
        <v>56</v>
      </c>
      <c r="C56" s="11">
        <f>Sheet1!J34</f>
        <v>20130701298.222412</v>
      </c>
      <c r="D56" s="11">
        <f t="shared" ref="D56:D78" si="3">($D$22+$D$21)+C56</f>
        <v>201928763613.93149</v>
      </c>
      <c r="E56" s="9"/>
      <c r="F56" s="11"/>
      <c r="G56" s="20">
        <f>Sheet1!J91</f>
        <v>11954617159.288399</v>
      </c>
      <c r="H56" s="20">
        <f t="shared" si="2"/>
        <v>77484228559.288391</v>
      </c>
    </row>
    <row r="57" spans="2:8" x14ac:dyDescent="0.35">
      <c r="B57" s="9" t="s">
        <v>57</v>
      </c>
      <c r="C57" s="11">
        <f>Sheet1!J35</f>
        <v>19334295716.317677</v>
      </c>
      <c r="D57" s="11">
        <f t="shared" si="3"/>
        <v>201132358032.02676</v>
      </c>
      <c r="E57" s="9"/>
      <c r="F57" s="11"/>
      <c r="G57" s="20">
        <f>Sheet1!J92</f>
        <v>11686645474.482407</v>
      </c>
      <c r="H57" s="20">
        <f t="shared" si="2"/>
        <v>77216256874.482407</v>
      </c>
    </row>
    <row r="58" spans="2:8" x14ac:dyDescent="0.35">
      <c r="B58" s="9" t="s">
        <v>58</v>
      </c>
      <c r="C58" s="11">
        <f>Sheet1!J36</f>
        <v>18531140597.1063</v>
      </c>
      <c r="D58" s="11">
        <f t="shared" si="3"/>
        <v>200329202912.81537</v>
      </c>
      <c r="E58" s="9"/>
      <c r="F58" s="11"/>
      <c r="G58" s="20">
        <f>Sheet1!J93</f>
        <v>11416402729.64768</v>
      </c>
      <c r="H58" s="20">
        <f t="shared" si="2"/>
        <v>76946014129.647675</v>
      </c>
    </row>
    <row r="59" spans="2:8" x14ac:dyDescent="0.35">
      <c r="B59" s="9" t="s">
        <v>59</v>
      </c>
      <c r="C59" s="11">
        <f>Sheet1!J37</f>
        <v>17721178738.259609</v>
      </c>
      <c r="D59" s="11">
        <f t="shared" si="3"/>
        <v>199519241053.96869</v>
      </c>
      <c r="E59" s="9"/>
      <c r="F59" s="11"/>
      <c r="G59" s="20">
        <f>Sheet1!J94</f>
        <v>11143869677.55048</v>
      </c>
      <c r="H59" s="20">
        <f t="shared" si="2"/>
        <v>76673481077.550476</v>
      </c>
    </row>
    <row r="60" spans="2:8" x14ac:dyDescent="0.35">
      <c r="B60" s="9" t="s">
        <v>60</v>
      </c>
      <c r="C60" s="11">
        <f>Sheet1!J38</f>
        <v>16904352452.659189</v>
      </c>
      <c r="D60" s="11">
        <f t="shared" si="3"/>
        <v>198702414768.36826</v>
      </c>
      <c r="E60" s="9"/>
      <c r="F60" s="11"/>
      <c r="G60" s="20">
        <f>Sheet1!J95</f>
        <v>10869026907.836756</v>
      </c>
      <c r="H60" s="20">
        <f t="shared" si="2"/>
        <v>76398638307.836761</v>
      </c>
    </row>
    <row r="61" spans="2:8" x14ac:dyDescent="0.35">
      <c r="B61" s="9" t="s">
        <v>61</v>
      </c>
      <c r="C61" s="11">
        <f>Sheet1!J39</f>
        <v>16080603564.288307</v>
      </c>
      <c r="D61" s="11">
        <f t="shared" si="3"/>
        <v>197878665879.99738</v>
      </c>
      <c r="E61" s="9"/>
      <c r="F61" s="11"/>
      <c r="G61" s="20">
        <f>Sheet1!J96</f>
        <v>10591854845.64971</v>
      </c>
      <c r="H61" s="20">
        <f t="shared" si="2"/>
        <v>76121466245.649704</v>
      </c>
    </row>
    <row r="62" spans="2:8" x14ac:dyDescent="0.35">
      <c r="B62" s="9" t="s">
        <v>62</v>
      </c>
      <c r="C62" s="11">
        <f>Sheet1!J40</f>
        <v>15249873404.088484</v>
      </c>
      <c r="D62" s="11">
        <f t="shared" si="3"/>
        <v>197047935719.79755</v>
      </c>
      <c r="E62" s="9"/>
      <c r="F62" s="11"/>
      <c r="G62" s="20">
        <f>Sheet1!J97</f>
        <v>10312333750.235628</v>
      </c>
      <c r="H62" s="20">
        <f t="shared" si="2"/>
        <v>75841945150.235626</v>
      </c>
    </row>
    <row r="63" spans="2:8" x14ac:dyDescent="0.35">
      <c r="B63" s="9" t="s">
        <v>63</v>
      </c>
      <c r="C63" s="11">
        <f>Sheet1!J41</f>
        <v>14412102805.780966</v>
      </c>
      <c r="D63" s="11">
        <f t="shared" si="3"/>
        <v>196210165121.49005</v>
      </c>
      <c r="E63" s="9"/>
      <c r="F63" s="11"/>
      <c r="G63" s="20">
        <f>Sheet1!J98</f>
        <v>10030443713.537912</v>
      </c>
      <c r="H63" s="20">
        <f t="shared" si="2"/>
        <v>75560055113.537918</v>
      </c>
    </row>
    <row r="64" spans="2:8" x14ac:dyDescent="0.35">
      <c r="B64" s="9" t="s">
        <v>64</v>
      </c>
      <c r="C64" s="11">
        <f>Sheet1!J42</f>
        <v>13567232101.652792</v>
      </c>
      <c r="D64" s="11">
        <f t="shared" si="3"/>
        <v>195365294417.36188</v>
      </c>
      <c r="E64" s="9"/>
      <c r="F64" s="11"/>
      <c r="G64" s="20">
        <f>Sheet1!J99</f>
        <v>9746164658.7791824</v>
      </c>
      <c r="H64" s="20">
        <f t="shared" si="2"/>
        <v>75275776058.779175</v>
      </c>
    </row>
    <row r="65" spans="2:8" x14ac:dyDescent="0.35">
      <c r="B65" s="9" t="s">
        <v>65</v>
      </c>
      <c r="C65" s="11">
        <f>Sheet1!J43</f>
        <v>12715201118.307131</v>
      </c>
      <c r="D65" s="11">
        <f t="shared" si="3"/>
        <v>194513263434.0162</v>
      </c>
      <c r="E65" s="9"/>
      <c r="F65" s="11"/>
      <c r="G65" s="20">
        <f>Sheet1!J100</f>
        <v>9459476339.031374</v>
      </c>
      <c r="H65" s="20">
        <f t="shared" si="2"/>
        <v>74989087739.031372</v>
      </c>
    </row>
    <row r="66" spans="2:8" x14ac:dyDescent="0.35">
      <c r="B66" s="9" t="s">
        <v>66</v>
      </c>
      <c r="C66" s="11">
        <f>Sheet1!J44</f>
        <v>11855949172.377615</v>
      </c>
      <c r="D66" s="11">
        <f t="shared" si="3"/>
        <v>193654011488.0867</v>
      </c>
      <c r="E66" s="9"/>
      <c r="F66" s="11"/>
      <c r="G66" s="20">
        <f>Sheet1!J101</f>
        <v>9170358335.7737007</v>
      </c>
      <c r="H66" s="20">
        <f t="shared" si="2"/>
        <v>74699969735.773697</v>
      </c>
    </row>
    <row r="67" spans="2:8" x14ac:dyDescent="0.35">
      <c r="B67" s="9" t="s">
        <v>67</v>
      </c>
      <c r="C67" s="11">
        <f>Sheet1!J45</f>
        <v>10989415066.206348</v>
      </c>
      <c r="D67" s="11">
        <f t="shared" si="3"/>
        <v>192787477381.91544</v>
      </c>
      <c r="E67" s="9"/>
      <c r="F67" s="11"/>
      <c r="G67" s="20">
        <f>Sheet1!J102</f>
        <v>8878790057.4384193</v>
      </c>
      <c r="H67" s="20">
        <f t="shared" si="2"/>
        <v>74408401457.438416</v>
      </c>
    </row>
    <row r="68" spans="2:8" x14ac:dyDescent="0.35">
      <c r="B68" s="9" t="s">
        <v>68</v>
      </c>
      <c r="C68" s="11">
        <f>Sheet1!J46</f>
        <v>10115537083.485277</v>
      </c>
      <c r="D68" s="11">
        <f t="shared" si="3"/>
        <v>191913599399.19437</v>
      </c>
      <c r="E68" s="9"/>
      <c r="F68" s="11"/>
      <c r="G68" s="20">
        <f>Sheet1!J103</f>
        <v>8584750737.9442472</v>
      </c>
      <c r="H68" s="20">
        <f t="shared" si="2"/>
        <v>74114362137.944244</v>
      </c>
    </row>
    <row r="69" spans="2:8" x14ac:dyDescent="0.35">
      <c r="B69" s="9" t="s">
        <v>69</v>
      </c>
      <c r="C69" s="11">
        <f>Sheet1!J47</f>
        <v>9234252984.8606472</v>
      </c>
      <c r="D69" s="11">
        <f t="shared" si="3"/>
        <v>191032315300.56973</v>
      </c>
      <c r="E69" s="9"/>
      <c r="F69" s="11"/>
      <c r="G69" s="20">
        <f>Sheet1!J104</f>
        <v>8288219435.2173615</v>
      </c>
      <c r="H69" s="20">
        <f t="shared" si="2"/>
        <v>73817830835.217361</v>
      </c>
    </row>
    <row r="70" spans="2:8" x14ac:dyDescent="0.35">
      <c r="B70" s="9" t="s">
        <v>70</v>
      </c>
      <c r="C70" s="11">
        <f>Sheet1!J48</f>
        <v>8345500003.5001726</v>
      </c>
      <c r="D70" s="11">
        <f t="shared" si="3"/>
        <v>190143562319.20926</v>
      </c>
      <c r="E70" s="9"/>
      <c r="F70" s="11"/>
      <c r="G70" s="20">
        <f>Sheet1!J105</f>
        <v>7989175029.6998644</v>
      </c>
      <c r="H70" s="20">
        <f t="shared" si="2"/>
        <v>73518786429.69986</v>
      </c>
    </row>
    <row r="71" spans="2:8" x14ac:dyDescent="0.35">
      <c r="B71" s="9" t="s">
        <v>71</v>
      </c>
      <c r="C71" s="11">
        <f>Sheet1!J49</f>
        <v>7449214840.6226683</v>
      </c>
      <c r="D71" s="11">
        <f t="shared" si="3"/>
        <v>189247277156.33176</v>
      </c>
      <c r="E71" s="9"/>
      <c r="F71" s="11"/>
      <c r="G71" s="20">
        <f>Sheet1!J106</f>
        <v>7687596222.8456078</v>
      </c>
      <c r="H71" s="20">
        <f t="shared" si="2"/>
        <v>73217207622.845612</v>
      </c>
    </row>
    <row r="72" spans="2:8" x14ac:dyDescent="0.35">
      <c r="B72" s="9" t="s">
        <v>72</v>
      </c>
      <c r="C72" s="11">
        <f>Sheet1!J50</f>
        <v>6545333660.9897776</v>
      </c>
      <c r="D72" s="11">
        <f t="shared" si="3"/>
        <v>188343395976.69885</v>
      </c>
      <c r="E72" s="9"/>
      <c r="F72" s="11"/>
      <c r="G72" s="20">
        <f>Sheet1!J107</f>
        <v>7383461535.60326</v>
      </c>
      <c r="H72" s="20">
        <f t="shared" si="2"/>
        <v>72913072935.603256</v>
      </c>
    </row>
    <row r="73" spans="2:8" x14ac:dyDescent="0.35">
      <c r="B73" s="9" t="s">
        <v>73</v>
      </c>
      <c r="C73" s="11">
        <f>Sheet1!J51</f>
        <v>5633792088.359498</v>
      </c>
      <c r="D73" s="11">
        <f t="shared" si="3"/>
        <v>187431854404.06857</v>
      </c>
      <c r="E73" s="9"/>
      <c r="F73" s="11"/>
      <c r="G73" s="20">
        <f>Sheet1!J108</f>
        <v>7076749306.8865356</v>
      </c>
      <c r="H73" s="20">
        <f t="shared" si="2"/>
        <v>72606360706.886536</v>
      </c>
    </row>
    <row r="74" spans="2:8" x14ac:dyDescent="0.35">
      <c r="B74" s="9" t="s">
        <v>74</v>
      </c>
      <c r="C74" s="11">
        <f>Sheet1!J52</f>
        <v>4714525200.9011765</v>
      </c>
      <c r="D74" s="11">
        <f t="shared" si="3"/>
        <v>186512587516.61026</v>
      </c>
      <c r="E74" s="9"/>
      <c r="F74" s="11"/>
      <c r="G74" s="20">
        <f>Sheet1!J109</f>
        <v>6767437692.0314341</v>
      </c>
      <c r="H74" s="20">
        <f t="shared" si="2"/>
        <v>72297049092.031433</v>
      </c>
    </row>
    <row r="75" spans="2:8" x14ac:dyDescent="0.35">
      <c r="B75" s="9" t="s">
        <v>75</v>
      </c>
      <c r="C75" s="11">
        <f>Sheet1!J53</f>
        <v>3787467526.5716453</v>
      </c>
      <c r="D75" s="11">
        <f t="shared" si="3"/>
        <v>185585529842.28073</v>
      </c>
      <c r="E75" s="9"/>
      <c r="F75" s="11"/>
      <c r="G75" s="20">
        <f>Sheet1!J110</f>
        <v>6455504661.2404366</v>
      </c>
      <c r="H75" s="20">
        <f t="shared" si="2"/>
        <v>71985116061.240433</v>
      </c>
    </row>
    <row r="76" spans="2:8" x14ac:dyDescent="0.35">
      <c r="B76" s="9" t="s">
        <v>76</v>
      </c>
      <c r="C76" s="11">
        <f>Sheet1!J54</f>
        <v>2852553038.4521718</v>
      </c>
      <c r="D76" s="11">
        <f t="shared" si="3"/>
        <v>184650615354.16125</v>
      </c>
      <c r="E76" s="9"/>
      <c r="F76" s="11"/>
      <c r="G76" s="20">
        <f>Sheet1!J111</f>
        <v>6140927998.0134859</v>
      </c>
      <c r="H76" s="20">
        <f t="shared" si="2"/>
        <v>71670539398.013489</v>
      </c>
    </row>
    <row r="77" spans="2:8" x14ac:dyDescent="0.35">
      <c r="B77" s="9" t="s">
        <v>77</v>
      </c>
      <c r="C77" s="11">
        <f>Sheet1!J55</f>
        <v>1909715150.0458858</v>
      </c>
      <c r="D77" s="11">
        <f t="shared" si="3"/>
        <v>183707777465.75497</v>
      </c>
      <c r="E77" s="9"/>
      <c r="F77" s="11"/>
      <c r="G77" s="20">
        <f>Sheet1!J112</f>
        <v>5823685297.5656881</v>
      </c>
      <c r="H77" s="20">
        <f t="shared" si="2"/>
        <v>71353296697.565689</v>
      </c>
    </row>
    <row r="78" spans="2:8" x14ac:dyDescent="0.35">
      <c r="B78" s="9" t="s">
        <v>78</v>
      </c>
      <c r="C78" s="11">
        <f>Sheet1!J56</f>
        <v>958886710.53535652</v>
      </c>
      <c r="D78" s="11">
        <f t="shared" si="3"/>
        <v>182756949026.24445</v>
      </c>
      <c r="E78" s="9"/>
      <c r="F78" s="11"/>
      <c r="G78" s="20">
        <f>Sheet1!J113</f>
        <v>5503753965.2315931</v>
      </c>
      <c r="H78" s="20">
        <f t="shared" si="2"/>
        <v>71033365365.231598</v>
      </c>
    </row>
    <row r="79" spans="2:8" x14ac:dyDescent="0.35">
      <c r="B79" s="9" t="s">
        <v>87</v>
      </c>
      <c r="C79" s="9"/>
      <c r="D79" s="9"/>
      <c r="E79" s="9"/>
      <c r="F79" s="9"/>
      <c r="G79" s="20">
        <f>Sheet1!J114</f>
        <v>5181111214.8559675</v>
      </c>
      <c r="H79" s="20">
        <f t="shared" si="2"/>
        <v>70710722614.855972</v>
      </c>
    </row>
    <row r="80" spans="2:8" x14ac:dyDescent="0.35">
      <c r="B80" s="9" t="s">
        <v>88</v>
      </c>
      <c r="C80" s="9"/>
      <c r="D80" s="9"/>
      <c r="E80" s="9"/>
      <c r="F80" s="9"/>
      <c r="G80" s="20">
        <f>Sheet1!J115</f>
        <v>4855734067.170908</v>
      </c>
      <c r="H80" s="20">
        <f t="shared" si="2"/>
        <v>70385345467.170914</v>
      </c>
    </row>
    <row r="81" spans="2:8" x14ac:dyDescent="0.35">
      <c r="B81" s="9" t="s">
        <v>89</v>
      </c>
      <c r="C81" s="9"/>
      <c r="D81" s="9"/>
      <c r="E81" s="9"/>
      <c r="F81" s="9"/>
      <c r="G81" s="20">
        <f>Sheet1!J116</f>
        <v>4527599348.1592178</v>
      </c>
      <c r="H81" s="20">
        <f t="shared" si="2"/>
        <v>70057210748.15921</v>
      </c>
    </row>
    <row r="82" spans="2:8" x14ac:dyDescent="0.35">
      <c r="B82" s="9" t="s">
        <v>90</v>
      </c>
      <c r="C82" s="9"/>
      <c r="D82" s="9"/>
      <c r="E82" s="9"/>
      <c r="F82" s="9"/>
      <c r="G82" s="20">
        <f>Sheet1!J117</f>
        <v>4196683687.403904</v>
      </c>
      <c r="H82" s="20">
        <f t="shared" si="2"/>
        <v>69726295087.4039</v>
      </c>
    </row>
    <row r="83" spans="2:8" x14ac:dyDescent="0.35">
      <c r="B83" s="9" t="s">
        <v>91</v>
      </c>
      <c r="C83" s="9"/>
      <c r="D83" s="9"/>
      <c r="E83" s="9"/>
      <c r="F83" s="9"/>
      <c r="G83" s="20">
        <f>Sheet1!J118</f>
        <v>3862963516.4236889</v>
      </c>
      <c r="H83" s="20">
        <f t="shared" si="2"/>
        <v>69392574916.423691</v>
      </c>
    </row>
    <row r="84" spans="2:8" x14ac:dyDescent="0.35">
      <c r="B84" s="9" t="s">
        <v>92</v>
      </c>
      <c r="C84" s="9"/>
      <c r="D84" s="9"/>
      <c r="E84" s="9"/>
      <c r="F84" s="9"/>
      <c r="G84" s="20">
        <f>Sheet1!J119</f>
        <v>3526415066.9944158</v>
      </c>
      <c r="H84" s="20">
        <f t="shared" si="2"/>
        <v>69056026466.994415</v>
      </c>
    </row>
    <row r="85" spans="2:8" x14ac:dyDescent="0.35">
      <c r="B85" s="9" t="s">
        <v>93</v>
      </c>
      <c r="C85" s="9"/>
      <c r="D85" s="9"/>
      <c r="E85" s="9"/>
      <c r="F85" s="9"/>
      <c r="G85" s="20">
        <f>Sheet1!J120</f>
        <v>3187014369.4562302</v>
      </c>
      <c r="H85" s="20">
        <f t="shared" si="2"/>
        <v>68716625769.45623</v>
      </c>
    </row>
    <row r="86" spans="2:8" x14ac:dyDescent="0.35">
      <c r="B86" s="9" t="s">
        <v>94</v>
      </c>
      <c r="C86" s="9"/>
      <c r="D86" s="9"/>
      <c r="E86" s="9"/>
      <c r="F86" s="9"/>
      <c r="G86" s="20">
        <f>Sheet1!J121</f>
        <v>2844737251.0064082</v>
      </c>
      <c r="H86" s="20">
        <f t="shared" si="2"/>
        <v>68374348651.006409</v>
      </c>
    </row>
    <row r="87" spans="2:8" x14ac:dyDescent="0.35">
      <c r="B87" s="9" t="s">
        <v>95</v>
      </c>
      <c r="C87" s="9"/>
      <c r="D87" s="9"/>
      <c r="E87" s="9"/>
      <c r="F87" s="9"/>
      <c r="G87" s="20">
        <f>Sheet1!J122</f>
        <v>2499559333.9777246</v>
      </c>
      <c r="H87" s="20">
        <f t="shared" si="2"/>
        <v>68029170733.977722</v>
      </c>
    </row>
    <row r="88" spans="2:8" x14ac:dyDescent="0.35">
      <c r="B88" s="9" t="s">
        <v>96</v>
      </c>
      <c r="C88" s="9"/>
      <c r="D88" s="9"/>
      <c r="E88" s="9"/>
      <c r="F88" s="9"/>
      <c r="G88" s="20">
        <f>Sheet1!J123</f>
        <v>2151456034.102222</v>
      </c>
      <c r="H88" s="20">
        <f t="shared" si="2"/>
        <v>67681067434.102219</v>
      </c>
    </row>
    <row r="89" spans="2:8" x14ac:dyDescent="0.35">
      <c r="B89" s="9" t="s">
        <v>97</v>
      </c>
      <c r="C89" s="9"/>
      <c r="D89" s="9"/>
      <c r="E89" s="9"/>
      <c r="F89" s="9"/>
      <c r="G89" s="20">
        <f>Sheet1!J124</f>
        <v>1800402558.7602751</v>
      </c>
      <c r="H89" s="20">
        <f t="shared" ref="H89:H93" si="4">$H$21+$H$22+G89</f>
        <v>67330013958.760277</v>
      </c>
    </row>
    <row r="90" spans="2:8" x14ac:dyDescent="0.35">
      <c r="B90" s="9" t="s">
        <v>98</v>
      </c>
      <c r="C90" s="9"/>
      <c r="D90" s="9"/>
      <c r="E90" s="9"/>
      <c r="F90" s="9"/>
      <c r="G90" s="20">
        <f>Sheet1!J125</f>
        <v>1446373905.2148054</v>
      </c>
      <c r="H90" s="20">
        <f t="shared" si="4"/>
        <v>66975985305.214806</v>
      </c>
    </row>
    <row r="91" spans="2:8" x14ac:dyDescent="0.35">
      <c r="B91" s="9" t="s">
        <v>99</v>
      </c>
      <c r="C91" s="9"/>
      <c r="D91" s="9"/>
      <c r="E91" s="9"/>
      <c r="F91" s="9"/>
      <c r="G91" s="20">
        <f>Sheet1!J126</f>
        <v>1089344858.8305371</v>
      </c>
      <c r="H91" s="20">
        <f t="shared" si="4"/>
        <v>66618956258.830536</v>
      </c>
    </row>
    <row r="92" spans="2:8" x14ac:dyDescent="0.35">
      <c r="B92" s="9" t="s">
        <v>100</v>
      </c>
      <c r="C92" s="9"/>
      <c r="D92" s="9"/>
      <c r="E92" s="9"/>
      <c r="F92" s="9"/>
      <c r="G92" s="20">
        <f>Sheet1!J127</f>
        <v>729289991.27816248</v>
      </c>
      <c r="H92" s="20">
        <f t="shared" si="4"/>
        <v>66258901391.27816</v>
      </c>
    </row>
    <row r="93" spans="2:8" x14ac:dyDescent="0.35">
      <c r="B93" s="12" t="s">
        <v>101</v>
      </c>
      <c r="C93" s="12"/>
      <c r="D93" s="12"/>
      <c r="E93" s="12"/>
      <c r="F93" s="12"/>
      <c r="G93" s="21">
        <f>Sheet1!J128</f>
        <v>366183658.72328144</v>
      </c>
      <c r="H93" s="21">
        <f t="shared" si="4"/>
        <v>65895795058.723282</v>
      </c>
    </row>
  </sheetData>
  <mergeCells count="4">
    <mergeCell ref="C18:D18"/>
    <mergeCell ref="E18:F18"/>
    <mergeCell ref="B18:B19"/>
    <mergeCell ref="G18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2021-04-19T11:22:53Z</dcterms:created>
  <dcterms:modified xsi:type="dcterms:W3CDTF">2021-04-26T07:51:50Z</dcterms:modified>
</cp:coreProperties>
</file>