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8915" windowHeight="670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MPT12">'[1].'!$E$14</definedName>
    <definedName name="_MPT2">'[1].'!$E$4</definedName>
    <definedName name="_MPT3">'[1].'!$E$5</definedName>
    <definedName name="_MpT4">'[2].'!$E$6</definedName>
    <definedName name="_MPT5">'[3].'!$E$7</definedName>
    <definedName name="_MPT7">'[4].'!$E$9</definedName>
    <definedName name="_MPT8">'[5].'!$E$10</definedName>
    <definedName name="_TaxYear">'[1].'!$B$115</definedName>
    <definedName name="AGU">'[5].'!$J$10</definedName>
    <definedName name="APR">'[6].'!$J$6</definedName>
    <definedName name="CV">'[1].'!$E$17</definedName>
    <definedName name="FEB">'[1].'!$J$4</definedName>
    <definedName name="JUL">'[4].'!$J$9</definedName>
    <definedName name="MAR">'[7].'!$J$5</definedName>
    <definedName name="MAY">'[3].'!$J$7</definedName>
    <definedName name="_xlnm.Print_Area" localSheetId="0">Sheet1!$A$1:$K$66</definedName>
    <definedName name="SEP">'[8].'!$J$11</definedName>
    <definedName name="taw">'[1].'!$F$17</definedName>
  </definedNames>
  <calcPr calcId="145621" iterate="1"/>
</workbook>
</file>

<file path=xl/calcChain.xml><?xml version="1.0" encoding="utf-8"?>
<calcChain xmlns="http://schemas.openxmlformats.org/spreadsheetml/2006/main">
  <c r="D64" i="1" l="1"/>
  <c r="D63" i="1"/>
  <c r="D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H59" i="1"/>
  <c r="H58" i="1"/>
  <c r="H57" i="1"/>
  <c r="H56" i="1"/>
  <c r="E28" i="1"/>
  <c r="H28" i="1" s="1"/>
  <c r="J60" i="1" l="1"/>
  <c r="I60" i="1"/>
  <c r="D60" i="1" l="1"/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H9" i="1" l="1"/>
  <c r="H11" i="1"/>
  <c r="H8" i="1"/>
  <c r="H12" i="1"/>
  <c r="H16" i="1"/>
  <c r="H20" i="1"/>
  <c r="H24" i="1"/>
  <c r="H29" i="1"/>
  <c r="H33" i="1"/>
  <c r="H37" i="1"/>
  <c r="H41" i="1"/>
  <c r="H45" i="1"/>
  <c r="H49" i="1"/>
  <c r="H53" i="1"/>
  <c r="H13" i="1"/>
  <c r="H17" i="1"/>
  <c r="H21" i="1"/>
  <c r="H25" i="1"/>
  <c r="H30" i="1"/>
  <c r="H34" i="1"/>
  <c r="H38" i="1"/>
  <c r="H42" i="1"/>
  <c r="H46" i="1"/>
  <c r="H50" i="1"/>
  <c r="H54" i="1"/>
  <c r="E60" i="1"/>
  <c r="H10" i="1"/>
  <c r="H14" i="1"/>
  <c r="H18" i="1"/>
  <c r="H22" i="1"/>
  <c r="H26" i="1"/>
  <c r="H31" i="1"/>
  <c r="H35" i="1"/>
  <c r="H39" i="1"/>
  <c r="H43" i="1"/>
  <c r="H47" i="1"/>
  <c r="H51" i="1"/>
  <c r="H55" i="1"/>
  <c r="H7" i="1"/>
  <c r="H15" i="1"/>
  <c r="H19" i="1"/>
  <c r="H23" i="1"/>
  <c r="H27" i="1"/>
  <c r="H32" i="1"/>
  <c r="H36" i="1"/>
  <c r="H40" i="1"/>
  <c r="H44" i="1"/>
  <c r="H48" i="1"/>
  <c r="H52" i="1"/>
  <c r="H6" i="1"/>
  <c r="H60" i="1" l="1"/>
  <c r="K63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D66" i="1" l="1"/>
  <c r="K65" i="1" s="1"/>
  <c r="K64" i="1"/>
</calcChain>
</file>

<file path=xl/sharedStrings.xml><?xml version="1.0" encoding="utf-8"?>
<sst xmlns="http://schemas.openxmlformats.org/spreadsheetml/2006/main" count="75" uniqueCount="75">
  <si>
    <t>Mohamad Nur Sodiq</t>
  </si>
  <si>
    <t>Anis Anjayani</t>
  </si>
  <si>
    <t>Adhyasa Yutono</t>
  </si>
  <si>
    <t>Syaiful</t>
  </si>
  <si>
    <t>Agus Wilarso</t>
  </si>
  <si>
    <t>Pandapotan Pulungan</t>
  </si>
  <si>
    <t>Muhammad Nirwan</t>
  </si>
  <si>
    <t>Syahmenan Tarmizi</t>
  </si>
  <si>
    <t>Epo Sembiring</t>
  </si>
  <si>
    <t>Fridolin Siahaan</t>
  </si>
  <si>
    <t>Ifsan Rosady</t>
  </si>
  <si>
    <t>M Fikri Al Hakim</t>
  </si>
  <si>
    <t>Handy Fajar Riyanto</t>
  </si>
  <si>
    <t>Defi Rakhmawati</t>
  </si>
  <si>
    <t>Feriyanto</t>
  </si>
  <si>
    <t>Adinda Surya Putri</t>
  </si>
  <si>
    <t>Ade Hasdina</t>
  </si>
  <si>
    <t>Hamzah Ali</t>
  </si>
  <si>
    <t>Surya Darma</t>
  </si>
  <si>
    <t>Rahmad Adel Maulana</t>
  </si>
  <si>
    <t>Marihot PH Simarmata</t>
  </si>
  <si>
    <t>Faris Hilman</t>
  </si>
  <si>
    <t>Augusto Dwifa Daniel</t>
  </si>
  <si>
    <t>Andareas Siagian</t>
  </si>
  <si>
    <t>Rudi Sucipto</t>
  </si>
  <si>
    <t>Suriono</t>
  </si>
  <si>
    <t>Carles Sitompul</t>
  </si>
  <si>
    <t>Hardian Saputra Nasution</t>
  </si>
  <si>
    <t>Pratia Febriansyah</t>
  </si>
  <si>
    <t>Yolanda Evans Simorangkir</t>
  </si>
  <si>
    <t>Wahyu Maulana</t>
  </si>
  <si>
    <t>Reza Alkautsar Lubis</t>
  </si>
  <si>
    <t>Billy Az Zahry</t>
  </si>
  <si>
    <t>Muhammad Ridho Fakrozi</t>
  </si>
  <si>
    <t>Fahmi Idris Sitompul</t>
  </si>
  <si>
    <t>No</t>
  </si>
  <si>
    <t>Nama</t>
  </si>
  <si>
    <t>NPWP</t>
  </si>
  <si>
    <t>PPh 21</t>
  </si>
  <si>
    <t>21_Tdk Trtr</t>
  </si>
  <si>
    <t>21_Bln ini</t>
  </si>
  <si>
    <t>PPh 21 Dibayar Perusahaan</t>
  </si>
  <si>
    <t>Tempat Sblmnya</t>
  </si>
  <si>
    <t>S.d. Bl ini</t>
  </si>
  <si>
    <t>Bln ini</t>
  </si>
  <si>
    <t>TOTAL</t>
  </si>
  <si>
    <t>Dirkom</t>
  </si>
  <si>
    <t>Direksi</t>
  </si>
  <si>
    <t>Komisaris</t>
  </si>
  <si>
    <t xml:space="preserve">Pegawai </t>
  </si>
  <si>
    <t>Pegawai</t>
  </si>
  <si>
    <t>Total</t>
  </si>
  <si>
    <t>Aditya Nugroho</t>
  </si>
  <si>
    <t>Bey Arif Habibie</t>
  </si>
  <si>
    <t>Chandra Syahputra</t>
  </si>
  <si>
    <t>Dimas Akbar Ramadhan</t>
  </si>
  <si>
    <t>Doli Parlindungan Hsb</t>
  </si>
  <si>
    <t>Goloman Batubara</t>
  </si>
  <si>
    <t>Muhammad Sarjono Triwidodo</t>
  </si>
  <si>
    <t>M Dandi Aulia Nugraha</t>
  </si>
  <si>
    <t>Mhd Arya Nugraha</t>
  </si>
  <si>
    <t>Muhammad Arifin Noer</t>
  </si>
  <si>
    <t>Muhammad Fikri</t>
  </si>
  <si>
    <t>Muhammad Zulham Jeri</t>
  </si>
  <si>
    <t>Parningotan Manurung</t>
  </si>
  <si>
    <t>PPh 21 Makan</t>
  </si>
  <si>
    <t>Mokhtar</t>
  </si>
  <si>
    <t>Karina Cita Lestari</t>
  </si>
  <si>
    <t>Nico Charolus Barus</t>
  </si>
  <si>
    <t>Ikhsan Halomoan</t>
  </si>
  <si>
    <t>Masa Agustus  2020</t>
  </si>
  <si>
    <t>Firmasnyah Alam</t>
  </si>
  <si>
    <t>Mohammad Farhan Aris</t>
  </si>
  <si>
    <t/>
  </si>
  <si>
    <t>PPh 21 Beban Pegawai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</si>
</sst>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00&quot;.&quot;000&quot;.&quot;000&quot;.&quot;0&quot;-&quot;000&quot;.&quot;000"/>
    <numFmt numFmtId="165" formatCode="[$-409]mmm\-yy;@"/>
    <numFmt numFmtId="166" formatCode="_-* #,##0_-;\-* #,##0_-;_-* &quot;-&quot;??_-;_-@_-"/>
    <numFmt numFmtId="167" formatCode="_(* #,##0_);_(* \(#,##0\);_(* &quot;-&quot;??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charset val="1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3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50">
    <xf numFmtId="0" fontId="0" fillId="0" borderId="0" xfId="0"/>
    <xf numFmtId="0" fontId="5" fillId="0" borderId="0" xfId="0" applyFont="1" applyFill="1" applyBorder="1" applyAlignment="1" applyProtection="1">
      <alignment horizontal="left" vertical="center"/>
      <protection hidden="1"/>
    </xf>
    <xf numFmtId="165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Continuous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5" fillId="0" borderId="6" xfId="0" applyNumberFormat="1" applyFont="1" applyFill="1" applyBorder="1" applyAlignment="1" applyProtection="1">
      <alignment horizontal="center" vertical="top"/>
      <protection hidden="1"/>
    </xf>
    <xf numFmtId="0" fontId="5" fillId="0" borderId="4" xfId="0" applyNumberFormat="1" applyFont="1" applyFill="1" applyBorder="1" applyAlignment="1" applyProtection="1">
      <alignment horizontal="center" vertical="top"/>
      <protection hidden="1"/>
    </xf>
    <xf numFmtId="164" fontId="5" fillId="0" borderId="7" xfId="3" applyNumberFormat="1" applyFont="1" applyFill="1" applyBorder="1" applyAlignment="1" applyProtection="1">
      <alignment horizontal="center" vertical="top"/>
      <protection hidden="1"/>
    </xf>
    <xf numFmtId="0" fontId="5" fillId="0" borderId="4" xfId="3" applyNumberFormat="1" applyFont="1" applyFill="1" applyBorder="1" applyAlignment="1" applyProtection="1">
      <alignment horizontal="center" vertical="center"/>
      <protection hidden="1"/>
    </xf>
    <xf numFmtId="0" fontId="5" fillId="0" borderId="8" xfId="0" applyFont="1" applyFill="1" applyBorder="1" applyAlignment="1" applyProtection="1">
      <alignment horizontal="center" vertical="top"/>
      <protection hidden="1"/>
    </xf>
    <xf numFmtId="0" fontId="5" fillId="0" borderId="9" xfId="0" applyFont="1" applyFill="1" applyBorder="1" applyAlignment="1" applyProtection="1">
      <alignment horizontal="center" vertical="top"/>
      <protection hidden="1"/>
    </xf>
    <xf numFmtId="164" fontId="5" fillId="0" borderId="10" xfId="0" applyNumberFormat="1" applyFont="1" applyFill="1" applyBorder="1" applyAlignment="1" applyProtection="1">
      <alignment horizontal="center" vertical="top" wrapText="1"/>
      <protection hidden="1"/>
    </xf>
    <xf numFmtId="0" fontId="4" fillId="0" borderId="0" xfId="0" applyFont="1" applyFill="1" applyBorder="1" applyAlignment="1" applyProtection="1">
      <alignment horizontal="center" vertical="top"/>
      <protection hidden="1"/>
    </xf>
    <xf numFmtId="41" fontId="0" fillId="0" borderId="0" xfId="1" applyFont="1"/>
    <xf numFmtId="41" fontId="0" fillId="0" borderId="0" xfId="0" applyNumberFormat="1"/>
    <xf numFmtId="164" fontId="3" fillId="0" borderId="1" xfId="2" applyNumberFormat="1" applyFont="1" applyFill="1" applyBorder="1" applyAlignment="1" applyProtection="1">
      <alignment horizontal="center"/>
    </xf>
    <xf numFmtId="164" fontId="3" fillId="0" borderId="1" xfId="0" applyNumberFormat="1" applyFont="1" applyFill="1" applyBorder="1" applyAlignment="1">
      <alignment horizontal="center" vertical="top" wrapText="1"/>
    </xf>
    <xf numFmtId="164" fontId="3" fillId="0" borderId="1" xfId="0" applyNumberFormat="1" applyFont="1" applyFill="1" applyBorder="1" applyAlignment="1" applyProtection="1">
      <alignment horizontal="center"/>
      <protection locked="0"/>
    </xf>
    <xf numFmtId="164" fontId="2" fillId="0" borderId="1" xfId="2" applyNumberFormat="1" applyFont="1" applyFill="1" applyBorder="1" applyAlignment="1" applyProtection="1">
      <alignment horizontal="left"/>
    </xf>
    <xf numFmtId="41" fontId="0" fillId="0" borderId="0" xfId="0" applyNumberFormat="1" applyFill="1"/>
    <xf numFmtId="41" fontId="5" fillId="0" borderId="0" xfId="1" applyFont="1" applyFill="1" applyBorder="1" applyAlignment="1" applyProtection="1">
      <alignment horizontal="center" vertical="top"/>
      <protection hidden="1"/>
    </xf>
    <xf numFmtId="41" fontId="0" fillId="0" borderId="0" xfId="1" applyFont="1" applyFill="1"/>
    <xf numFmtId="41" fontId="5" fillId="0" borderId="2" xfId="1" applyFont="1" applyFill="1" applyBorder="1" applyAlignment="1" applyProtection="1">
      <alignment horizontal="centerContinuous" vertical="center"/>
      <protection hidden="1"/>
    </xf>
    <xf numFmtId="41" fontId="5" fillId="0" borderId="3" xfId="1" applyFont="1" applyFill="1" applyBorder="1" applyAlignment="1" applyProtection="1">
      <alignment horizontal="centerContinuous" vertical="center"/>
      <protection hidden="1"/>
    </xf>
    <xf numFmtId="41" fontId="5" fillId="0" borderId="8" xfId="1" applyFont="1" applyFill="1" applyBorder="1" applyAlignment="1" applyProtection="1">
      <alignment horizontal="center" vertical="top"/>
      <protection hidden="1"/>
    </xf>
    <xf numFmtId="41" fontId="2" fillId="0" borderId="2" xfId="1" applyFont="1" applyFill="1" applyBorder="1" applyAlignment="1" applyProtection="1">
      <alignment horizontal="centerContinuous"/>
      <protection hidden="1"/>
    </xf>
    <xf numFmtId="41" fontId="5" fillId="0" borderId="4" xfId="1" applyFont="1" applyFill="1" applyBorder="1" applyAlignment="1" applyProtection="1">
      <alignment horizontal="center" vertical="center"/>
      <protection hidden="1"/>
    </xf>
    <xf numFmtId="41" fontId="5" fillId="0" borderId="8" xfId="1" applyFont="1" applyFill="1" applyBorder="1" applyAlignment="1" applyProtection="1">
      <alignment horizontal="left" vertical="top"/>
      <protection hidden="1"/>
    </xf>
    <xf numFmtId="41" fontId="2" fillId="0" borderId="3" xfId="1" applyFont="1" applyFill="1" applyBorder="1" applyAlignment="1" applyProtection="1">
      <alignment horizontal="centerContinuous"/>
      <protection hidden="1"/>
    </xf>
    <xf numFmtId="0" fontId="0" fillId="0" borderId="0" xfId="0" applyFill="1"/>
    <xf numFmtId="0" fontId="0" fillId="2" borderId="0" xfId="0" applyFill="1"/>
    <xf numFmtId="41" fontId="0" fillId="0" borderId="0" xfId="1" quotePrefix="1" applyFont="1"/>
    <xf numFmtId="164" fontId="7" fillId="0" borderId="1" xfId="0" applyNumberFormat="1" applyFont="1" applyFill="1" applyBorder="1" applyAlignment="1" applyProtection="1">
      <alignment horizontal="center"/>
      <protection locked="0"/>
    </xf>
    <xf numFmtId="1" fontId="3" fillId="0" borderId="1" xfId="0" applyNumberFormat="1" applyFont="1" applyFill="1" applyBorder="1" applyProtection="1">
      <protection hidden="1"/>
    </xf>
    <xf numFmtId="167" fontId="6" fillId="0" borderId="1" xfId="3" quotePrefix="1" applyNumberFormat="1" applyFont="1" applyFill="1" applyBorder="1" applyAlignment="1" applyProtection="1">
      <alignment horizontal="center"/>
      <protection locked="0"/>
    </xf>
    <xf numFmtId="167" fontId="6" fillId="0" borderId="1" xfId="3" applyNumberFormat="1" applyFont="1" applyFill="1" applyBorder="1" applyAlignment="1" applyProtection="1">
      <alignment horizontal="center"/>
      <protection locked="0"/>
    </xf>
    <xf numFmtId="166" fontId="3" fillId="0" borderId="1" xfId="6" applyNumberFormat="1" applyFont="1" applyFill="1" applyBorder="1" applyProtection="1">
      <protection locked="0"/>
    </xf>
    <xf numFmtId="0" fontId="8" fillId="0" borderId="1" xfId="0" applyFont="1" applyFill="1" applyBorder="1"/>
    <xf numFmtId="41" fontId="8" fillId="0" borderId="1" xfId="1" applyFont="1" applyFill="1" applyBorder="1"/>
    <xf numFmtId="41" fontId="8" fillId="0" borderId="1" xfId="0" applyNumberFormat="1" applyFont="1" applyFill="1" applyBorder="1"/>
    <xf numFmtId="41" fontId="9" fillId="0" borderId="1" xfId="1" applyFont="1" applyFill="1" applyBorder="1"/>
    <xf numFmtId="167" fontId="6" fillId="3" borderId="11" xfId="3" applyNumberFormat="1" applyFont="1" applyFill="1" applyBorder="1" applyAlignment="1" applyProtection="1">
      <alignment horizontal="center"/>
      <protection locked="0"/>
    </xf>
    <xf numFmtId="167" fontId="6" fillId="2" borderId="1" xfId="3" quotePrefix="1" applyNumberFormat="1" applyFont="1" applyFill="1" applyBorder="1" applyAlignment="1" applyProtection="1">
      <alignment horizontal="center"/>
      <protection locked="0"/>
    </xf>
    <xf numFmtId="41" fontId="8" fillId="2" borderId="1" xfId="1" applyFont="1" applyFill="1" applyBorder="1"/>
    <xf numFmtId="167" fontId="3" fillId="4" borderId="1" xfId="2" applyNumberFormat="1" applyFont="1" applyFill="1" applyBorder="1" applyAlignment="1" applyProtection="1">
      <alignment vertical="center" shrinkToFit="1"/>
    </xf>
    <xf numFmtId="41" fontId="8" fillId="4" borderId="1" xfId="1" applyFont="1" applyFill="1" applyBorder="1"/>
    <xf numFmtId="41" fontId="0" fillId="4" borderId="0" xfId="1" applyFont="1" applyFill="1"/>
    <xf numFmtId="41" fontId="5" fillId="0" borderId="5" xfId="1" applyFont="1" applyFill="1" applyBorder="1" applyAlignment="1" applyProtection="1">
      <alignment horizontal="left" vertical="center"/>
      <protection hidden="1"/>
    </xf>
    <xf numFmtId="41" fontId="5" fillId="0" borderId="0" xfId="1" applyFont="1" applyFill="1" applyBorder="1" applyAlignment="1" applyProtection="1">
      <alignment horizontal="left" vertical="center"/>
      <protection hidden="1"/>
    </xf>
    <xf numFmtId="17" fontId="5" fillId="0" borderId="0" xfId="0" applyNumberFormat="1" applyFont="1" applyFill="1" applyBorder="1" applyAlignment="1" applyProtection="1">
      <alignment vertical="center"/>
      <protection hidden="1"/>
    </xf>
  </cellXfs>
  <cellStyles count="7">
    <cellStyle name="Comma [0]" xfId="1" builtinId="6"/>
    <cellStyle name="Comma [0] 2" xfId="4"/>
    <cellStyle name="Comma [0] 2 3" xfId="5"/>
    <cellStyle name="Comma 10" xfId="2"/>
    <cellStyle name="Comma 2" xfId="3"/>
    <cellStyle name="Normal" xfId="0" builtinId="0"/>
    <cellStyle name="Normal 2" xfId="6"/>
  </cellStyles>
  <dxfs count="52">
    <dxf>
      <font>
        <color theme="0" tint="-0.14996795556505021"/>
      </font>
      <numFmt numFmtId="168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numFmt numFmtId="0" formatCode="General"/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1"/>
      </font>
      <fill>
        <patternFill>
          <fgColor indexed="64"/>
          <bgColor rgb="FF0070C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1"/>
      </font>
      <fill>
        <patternFill>
          <fgColor indexed="64"/>
          <bgColor rgb="FF0070C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8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1"/>
      </font>
      <fill>
        <patternFill>
          <fgColor indexed="64"/>
          <bgColor rgb="FF0070C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8" formatCode="&quot;*&quot;;&quot;*&quot;;&quot;*&quot;;&quot;*&quot;"/>
      <fill>
        <patternFill>
          <bgColor theme="0" tint="-0.14996795556505021"/>
        </patternFill>
      </fill>
    </dxf>
    <dxf>
      <font>
        <color theme="0" tint="-0.14996795556505021"/>
      </font>
      <numFmt numFmtId="168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1"/>
      </font>
      <fill>
        <patternFill>
          <fgColor indexed="64"/>
          <bgColor rgb="FF0070C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8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1"/>
      </font>
      <fill>
        <patternFill>
          <fgColor indexed="64"/>
          <bgColor rgb="FF0070C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8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1"/>
      </font>
      <fill>
        <patternFill>
          <fgColor indexed="64"/>
          <bgColor rgb="FF0070C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8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8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8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8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8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8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8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APORAN%20PAJAK\PAJAK%20TAHUN%202020\PPH%2021\PPh%2021%20Agustus\PPh%2021%20tahun%202020%20Per%2004%20Maret%202020%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APORAN%20PAJAK\PAJAK%20TAHUN%202020\PPH%2021\PPh%2021%20Agustus\PPh%2021%20tahun%202020%20Per%2005%20Mei%20%202020.%20Update%20xlsb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cuments\PPh%2021%20tahun%202020%20Per%2004%20Juni%20%202020.%20%20xlsb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cuments\PPh%2021%20tahun%202020%20Per%2005%20Agustus%20%202020%20%20.%20%20xlsb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cuments\PPh%2021%20tahun%202020%20Per%202%20septs%20%202020%20%20.%20%20xlsb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cuments\PPh%2021%20tahun%202020%20Per%2004%20Mei%20%202020.xlsb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APORAN%20PAJAK\PAJAK%20TAHUN%202020\PPH%2021\PPh%2021%20Agustus\PPh%2021%20tahun%202020%20Per%2031%20Mare%202020%20%20).xlsb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APORAN%20PAJAK\PAJAK%20TAHUN%202020\PPH%2021\PPh%2021%20September\PPh%2021%20tahun%202020%20Per%2002%20Oktober%20%202020%20%20.%20%20xls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A1"/>
      <sheetName val="VI"/>
      <sheetName val="VII"/>
      <sheetName val="SSP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 refreshError="1"/>
      <sheetData sheetId="1" refreshError="1"/>
      <sheetData sheetId="2" refreshError="1">
        <row r="4">
          <cell r="E4">
            <v>43890</v>
          </cell>
          <cell r="J4">
            <v>43890</v>
          </cell>
        </row>
        <row r="5">
          <cell r="E5">
            <v>43921</v>
          </cell>
        </row>
        <row r="14">
          <cell r="E14">
            <v>44196</v>
          </cell>
        </row>
        <row r="17">
          <cell r="E17">
            <v>2325</v>
          </cell>
          <cell r="F17">
            <v>2325</v>
          </cell>
        </row>
        <row r="115">
          <cell r="B115">
            <v>2020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A1"/>
      <sheetName val="VI"/>
      <sheetName val="VII"/>
      <sheetName val="SSP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 refreshError="1"/>
      <sheetData sheetId="1" refreshError="1"/>
      <sheetData sheetId="2">
        <row r="6">
          <cell r="E6">
            <v>43951</v>
          </cell>
        </row>
      </sheetData>
      <sheetData sheetId="3" refreshError="1"/>
      <sheetData sheetId="4">
        <row r="125">
          <cell r="O125">
            <v>1582737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7">
          <cell r="AI7">
            <v>148875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A1"/>
      <sheetName val="VI"/>
      <sheetName val="VII"/>
      <sheetName val="SSP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7">
          <cell r="E7">
            <v>43982</v>
          </cell>
          <cell r="J7">
            <v>43982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7"/>
      <sheetName val="6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A1"/>
      <sheetName val="VI"/>
      <sheetName val="VII"/>
      <sheetName val="SSP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9">
          <cell r="E9">
            <v>44043</v>
          </cell>
          <cell r="J9">
            <v>44043</v>
          </cell>
        </row>
      </sheetData>
      <sheetData sheetId="3"/>
      <sheetData sheetId="4"/>
      <sheetData sheetId="5">
        <row r="10">
          <cell r="H10">
            <v>44196</v>
          </cell>
        </row>
        <row r="11">
          <cell r="H11">
            <v>44196</v>
          </cell>
        </row>
        <row r="12">
          <cell r="H12">
            <v>44012</v>
          </cell>
        </row>
        <row r="13">
          <cell r="H13">
            <v>43890</v>
          </cell>
        </row>
        <row r="18">
          <cell r="H18">
            <v>44196</v>
          </cell>
        </row>
        <row r="19">
          <cell r="H19">
            <v>44196</v>
          </cell>
        </row>
        <row r="20">
          <cell r="H20">
            <v>44196</v>
          </cell>
        </row>
        <row r="21">
          <cell r="H21">
            <v>44196</v>
          </cell>
        </row>
        <row r="22">
          <cell r="H22">
            <v>44196</v>
          </cell>
        </row>
        <row r="23">
          <cell r="H23">
            <v>44196</v>
          </cell>
        </row>
        <row r="24">
          <cell r="H24">
            <v>44196</v>
          </cell>
        </row>
        <row r="25">
          <cell r="H25">
            <v>44196</v>
          </cell>
        </row>
        <row r="26">
          <cell r="H26">
            <v>44196</v>
          </cell>
        </row>
        <row r="27">
          <cell r="H27">
            <v>44196</v>
          </cell>
        </row>
        <row r="28">
          <cell r="H28">
            <v>44196</v>
          </cell>
        </row>
        <row r="29">
          <cell r="H29">
            <v>44196</v>
          </cell>
        </row>
        <row r="30">
          <cell r="H30">
            <v>44196</v>
          </cell>
        </row>
        <row r="31">
          <cell r="H31">
            <v>44196</v>
          </cell>
        </row>
        <row r="32">
          <cell r="H32">
            <v>44012</v>
          </cell>
        </row>
        <row r="33">
          <cell r="H33">
            <v>44196</v>
          </cell>
        </row>
        <row r="35">
          <cell r="H35">
            <v>44196</v>
          </cell>
        </row>
        <row r="37">
          <cell r="H37">
            <v>44196</v>
          </cell>
        </row>
        <row r="38">
          <cell r="H38">
            <v>44196</v>
          </cell>
        </row>
        <row r="41">
          <cell r="H41">
            <v>44196</v>
          </cell>
        </row>
        <row r="42">
          <cell r="H42">
            <v>44196</v>
          </cell>
        </row>
        <row r="43">
          <cell r="H43">
            <v>44196</v>
          </cell>
        </row>
        <row r="44">
          <cell r="H44">
            <v>44196</v>
          </cell>
        </row>
        <row r="46">
          <cell r="H46">
            <v>44196</v>
          </cell>
        </row>
        <row r="47">
          <cell r="H47">
            <v>44196</v>
          </cell>
        </row>
        <row r="48">
          <cell r="H48">
            <v>44196</v>
          </cell>
        </row>
        <row r="49">
          <cell r="H49">
            <v>44196</v>
          </cell>
        </row>
        <row r="50">
          <cell r="H50">
            <v>44196</v>
          </cell>
        </row>
        <row r="51">
          <cell r="H51">
            <v>44196</v>
          </cell>
        </row>
        <row r="52">
          <cell r="H52">
            <v>44196</v>
          </cell>
        </row>
        <row r="53">
          <cell r="H53">
            <v>44196</v>
          </cell>
        </row>
        <row r="54">
          <cell r="H54">
            <v>44196</v>
          </cell>
        </row>
        <row r="55">
          <cell r="H55">
            <v>44196</v>
          </cell>
        </row>
        <row r="56">
          <cell r="H56">
            <v>44196</v>
          </cell>
        </row>
        <row r="57">
          <cell r="H57">
            <v>44196</v>
          </cell>
        </row>
        <row r="58">
          <cell r="H58">
            <v>44196</v>
          </cell>
        </row>
        <row r="59">
          <cell r="H59">
            <v>44196</v>
          </cell>
        </row>
        <row r="60">
          <cell r="H60">
            <v>44196</v>
          </cell>
        </row>
        <row r="61">
          <cell r="H61">
            <v>44196</v>
          </cell>
        </row>
        <row r="62">
          <cell r="H62">
            <v>44196</v>
          </cell>
        </row>
        <row r="63">
          <cell r="H63">
            <v>44196</v>
          </cell>
        </row>
        <row r="64">
          <cell r="H64">
            <v>44196</v>
          </cell>
        </row>
        <row r="65">
          <cell r="H65">
            <v>44196</v>
          </cell>
        </row>
        <row r="66">
          <cell r="H66">
            <v>44196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6">
          <cell r="J6">
            <v>0</v>
          </cell>
        </row>
        <row r="7">
          <cell r="J7">
            <v>0</v>
          </cell>
        </row>
        <row r="8">
          <cell r="J8">
            <v>0</v>
          </cell>
        </row>
        <row r="9">
          <cell r="J9">
            <v>0</v>
          </cell>
        </row>
        <row r="14">
          <cell r="J14">
            <v>0</v>
          </cell>
        </row>
        <row r="15">
          <cell r="J15">
            <v>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  <row r="29">
          <cell r="J29">
            <v>0</v>
          </cell>
        </row>
        <row r="31">
          <cell r="J31">
            <v>0</v>
          </cell>
        </row>
        <row r="33">
          <cell r="J33">
            <v>0</v>
          </cell>
        </row>
        <row r="34">
          <cell r="J34">
            <v>0</v>
          </cell>
        </row>
        <row r="37">
          <cell r="J37">
            <v>0</v>
          </cell>
        </row>
        <row r="38">
          <cell r="J38">
            <v>0</v>
          </cell>
        </row>
        <row r="39">
          <cell r="J39">
            <v>0</v>
          </cell>
        </row>
        <row r="40">
          <cell r="J40">
            <v>0</v>
          </cell>
        </row>
        <row r="42">
          <cell r="J42">
            <v>0</v>
          </cell>
        </row>
        <row r="43">
          <cell r="J43">
            <v>0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</sheetData>
      <sheetData sheetId="13"/>
      <sheetData sheetId="14"/>
      <sheetData sheetId="15"/>
      <sheetData sheetId="16"/>
      <sheetData sheetId="17"/>
      <sheetData sheetId="18">
        <row r="6">
          <cell r="T6">
            <v>0</v>
          </cell>
        </row>
        <row r="7">
          <cell r="T7">
            <v>0</v>
          </cell>
        </row>
        <row r="8">
          <cell r="T8">
            <v>0</v>
          </cell>
        </row>
        <row r="9">
          <cell r="T9">
            <v>0</v>
          </cell>
        </row>
        <row r="14">
          <cell r="T14">
            <v>0</v>
          </cell>
        </row>
        <row r="15">
          <cell r="T15">
            <v>0</v>
          </cell>
        </row>
        <row r="16">
          <cell r="T16">
            <v>0</v>
          </cell>
        </row>
        <row r="17">
          <cell r="T17">
            <v>0</v>
          </cell>
        </row>
        <row r="18">
          <cell r="T18">
            <v>0</v>
          </cell>
        </row>
        <row r="19">
          <cell r="T19">
            <v>0</v>
          </cell>
        </row>
        <row r="20">
          <cell r="T20">
            <v>0</v>
          </cell>
        </row>
        <row r="21">
          <cell r="T21">
            <v>0</v>
          </cell>
        </row>
        <row r="22">
          <cell r="T22">
            <v>0</v>
          </cell>
        </row>
        <row r="23">
          <cell r="T23">
            <v>0</v>
          </cell>
        </row>
        <row r="24">
          <cell r="T24">
            <v>0</v>
          </cell>
        </row>
        <row r="25">
          <cell r="T25">
            <v>0</v>
          </cell>
        </row>
        <row r="26">
          <cell r="T26">
            <v>0</v>
          </cell>
        </row>
        <row r="27">
          <cell r="T27">
            <v>0</v>
          </cell>
        </row>
        <row r="28">
          <cell r="T28">
            <v>0</v>
          </cell>
        </row>
        <row r="29">
          <cell r="T29">
            <v>0</v>
          </cell>
        </row>
        <row r="31">
          <cell r="T31">
            <v>0</v>
          </cell>
        </row>
        <row r="33">
          <cell r="T33">
            <v>0</v>
          </cell>
        </row>
        <row r="34">
          <cell r="T34">
            <v>0</v>
          </cell>
        </row>
        <row r="37">
          <cell r="T37">
            <v>0</v>
          </cell>
        </row>
        <row r="38">
          <cell r="T38">
            <v>0</v>
          </cell>
        </row>
        <row r="39">
          <cell r="T39">
            <v>0</v>
          </cell>
        </row>
        <row r="40">
          <cell r="T40">
            <v>0</v>
          </cell>
        </row>
        <row r="42">
          <cell r="T42">
            <v>0</v>
          </cell>
        </row>
        <row r="43">
          <cell r="T43">
            <v>0</v>
          </cell>
        </row>
        <row r="44">
          <cell r="T44">
            <v>0</v>
          </cell>
        </row>
        <row r="45">
          <cell r="T45">
            <v>0</v>
          </cell>
        </row>
        <row r="46">
          <cell r="T46">
            <v>0</v>
          </cell>
        </row>
        <row r="47">
          <cell r="T47">
            <v>0</v>
          </cell>
        </row>
        <row r="48">
          <cell r="T48">
            <v>0</v>
          </cell>
        </row>
        <row r="49">
          <cell r="T49">
            <v>0</v>
          </cell>
        </row>
        <row r="50">
          <cell r="T50">
            <v>0</v>
          </cell>
        </row>
        <row r="51">
          <cell r="T51">
            <v>0</v>
          </cell>
        </row>
        <row r="52">
          <cell r="T52">
            <v>0</v>
          </cell>
        </row>
        <row r="53">
          <cell r="T53">
            <v>0</v>
          </cell>
        </row>
        <row r="54">
          <cell r="T54">
            <v>0</v>
          </cell>
        </row>
        <row r="55">
          <cell r="T55">
            <v>0</v>
          </cell>
        </row>
        <row r="56">
          <cell r="T56">
            <v>0</v>
          </cell>
        </row>
        <row r="57">
          <cell r="T57">
            <v>0</v>
          </cell>
        </row>
        <row r="58">
          <cell r="T58">
            <v>0</v>
          </cell>
        </row>
        <row r="59">
          <cell r="T59">
            <v>0</v>
          </cell>
        </row>
        <row r="60">
          <cell r="T60">
            <v>0</v>
          </cell>
        </row>
        <row r="61">
          <cell r="T61">
            <v>0</v>
          </cell>
        </row>
        <row r="62">
          <cell r="T62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A1"/>
      <sheetName val="VI"/>
      <sheetName val="VII"/>
      <sheetName val="SSP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10">
          <cell r="E10">
            <v>44074</v>
          </cell>
          <cell r="J10">
            <v>44074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A1"/>
      <sheetName val="VI"/>
      <sheetName val="VII"/>
      <sheetName val="SSP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6">
          <cell r="J6">
            <v>43951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A1"/>
      <sheetName val="VI"/>
      <sheetName val="VII"/>
      <sheetName val="SSP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5">
          <cell r="J5">
            <v>43921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A1"/>
      <sheetName val="VI"/>
      <sheetName val="VII"/>
      <sheetName val="SSP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11">
          <cell r="J11">
            <v>44104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0"/>
  <sheetViews>
    <sheetView tabSelected="1" topLeftCell="B1" zoomScaleNormal="100" workbookViewId="0">
      <selection activeCell="C12" sqref="C12"/>
    </sheetView>
  </sheetViews>
  <sheetFormatPr defaultRowHeight="15" x14ac:dyDescent="0.25"/>
  <cols>
    <col min="1" max="1" width="5.42578125" customWidth="1"/>
    <col min="2" max="2" width="25.5703125" bestFit="1" customWidth="1"/>
    <col min="3" max="3" width="19.140625" customWidth="1"/>
    <col min="4" max="4" width="14.42578125" style="13" customWidth="1"/>
    <col min="5" max="5" width="12.28515625" style="13" customWidth="1"/>
    <col min="6" max="7" width="0" hidden="1" customWidth="1"/>
    <col min="8" max="8" width="12.5703125" style="13" bestFit="1" customWidth="1"/>
    <col min="9" max="9" width="19.28515625" style="13" bestFit="1" customWidth="1"/>
    <col min="10" max="10" width="26.28515625" style="13" bestFit="1" customWidth="1"/>
    <col min="11" max="11" width="23.85546875" customWidth="1"/>
    <col min="13" max="13" width="12.5703125" bestFit="1" customWidth="1"/>
  </cols>
  <sheetData>
    <row r="2" spans="1:11" x14ac:dyDescent="0.25">
      <c r="A2" s="1" t="s">
        <v>70</v>
      </c>
      <c r="B2" s="49">
        <v>44197</v>
      </c>
      <c r="C2" s="2"/>
      <c r="D2" s="22"/>
      <c r="E2" s="25"/>
      <c r="F2" s="3"/>
      <c r="G2" s="3"/>
      <c r="H2" s="28"/>
      <c r="I2" s="47" t="s">
        <v>74</v>
      </c>
      <c r="J2" s="20"/>
      <c r="K2" s="4"/>
    </row>
    <row r="3" spans="1:11" ht="38.25" customHeight="1" x14ac:dyDescent="0.25">
      <c r="A3" s="5" t="s">
        <v>35</v>
      </c>
      <c r="B3" s="6" t="s">
        <v>36</v>
      </c>
      <c r="C3" s="7" t="s">
        <v>37</v>
      </c>
      <c r="D3" s="23"/>
      <c r="E3" s="26" t="s">
        <v>39</v>
      </c>
      <c r="F3" s="8"/>
      <c r="G3" s="8" t="s">
        <v>38</v>
      </c>
      <c r="H3" s="26" t="s">
        <v>40</v>
      </c>
      <c r="I3" s="48"/>
      <c r="J3" s="20" t="s">
        <v>65</v>
      </c>
      <c r="K3" s="4" t="s">
        <v>41</v>
      </c>
    </row>
    <row r="4" spans="1:11" x14ac:dyDescent="0.25">
      <c r="A4" s="10"/>
      <c r="B4" s="9"/>
      <c r="C4" s="11"/>
      <c r="D4" s="24" t="s">
        <v>44</v>
      </c>
      <c r="E4" s="27"/>
      <c r="F4" s="9" t="s">
        <v>43</v>
      </c>
      <c r="G4" s="9" t="s">
        <v>42</v>
      </c>
      <c r="H4" s="27"/>
      <c r="I4" s="48"/>
      <c r="J4" s="20"/>
      <c r="K4" s="12"/>
    </row>
    <row r="5" spans="1:11" x14ac:dyDescent="0.25">
      <c r="A5" s="29"/>
      <c r="B5" s="29"/>
      <c r="C5" s="29"/>
      <c r="D5" s="21"/>
      <c r="E5" s="21"/>
      <c r="F5" s="29"/>
      <c r="G5" s="29"/>
      <c r="H5" s="21"/>
      <c r="I5" s="21"/>
      <c r="J5" s="21"/>
      <c r="K5" s="21"/>
    </row>
    <row r="6" spans="1:11" x14ac:dyDescent="0.25">
      <c r="A6" s="37">
        <v>1</v>
      </c>
      <c r="B6" s="33" t="s">
        <v>0</v>
      </c>
      <c r="C6" s="15">
        <v>240040378411000</v>
      </c>
      <c r="D6" s="41">
        <v>3975000</v>
      </c>
      <c r="E6" s="35">
        <f>ROUNDDOWN(IFERROR(IF(MONTH(JUL)&gt;MONTH('[4]dt peg'!$H10),0,IF(OR(OR(RIGHT(#REF!,1)="B",RIGHT(#REF!,1)="P"),RIGHT(#REF!,1)="M"),'[4]#MPT'!T6-'[4]6'!J6,IF(#REF!=0,0,#REF!-B6))),0),0)</f>
        <v>0</v>
      </c>
      <c r="F6" s="37"/>
      <c r="G6" s="37"/>
      <c r="H6" s="43">
        <f>D6+E6</f>
        <v>3975000</v>
      </c>
      <c r="I6" s="38"/>
      <c r="J6" s="38"/>
      <c r="K6" s="39">
        <f t="shared" ref="K6:K37" si="0">H6-I6-J6</f>
        <v>3975000</v>
      </c>
    </row>
    <row r="7" spans="1:11" x14ac:dyDescent="0.25">
      <c r="A7" s="37">
        <f>A6+1</f>
        <v>2</v>
      </c>
      <c r="B7" s="33" t="s">
        <v>1</v>
      </c>
      <c r="C7" s="15">
        <v>77818540503001</v>
      </c>
      <c r="D7" s="41">
        <v>3540000</v>
      </c>
      <c r="E7" s="35">
        <f>ROUNDDOWN(IFERROR(IF(MONTH(JUL)&gt;MONTH('[4]dt peg'!$H11),0,IF(OR(OR(RIGHT(#REF!,1)="B",RIGHT(#REF!,1)="P"),RIGHT(#REF!,1)="M"),'[4]#MPT'!T7-'[4]6'!J7,IF(#REF!=0,0,#REF!-B7))),0),0)</f>
        <v>0</v>
      </c>
      <c r="F7" s="37"/>
      <c r="G7" s="37"/>
      <c r="H7" s="43">
        <f t="shared" ref="H7:H59" si="1">D7+E7</f>
        <v>3540000</v>
      </c>
      <c r="I7" s="38"/>
      <c r="J7" s="38"/>
      <c r="K7" s="39">
        <f t="shared" si="0"/>
        <v>3540000</v>
      </c>
    </row>
    <row r="8" spans="1:11" x14ac:dyDescent="0.25">
      <c r="A8" s="37">
        <f t="shared" ref="A8:A59" si="2">A7+1</f>
        <v>3</v>
      </c>
      <c r="B8" s="33" t="s">
        <v>2</v>
      </c>
      <c r="C8" s="15">
        <v>585727084411000</v>
      </c>
      <c r="D8" s="41">
        <v>3352500</v>
      </c>
      <c r="E8" s="35">
        <f>ROUNDDOWN(IFERROR(IF(MONTH(JUL)&gt;MONTH('[4]dt peg'!$H12),0,IF(OR(OR(RIGHT(#REF!,1)="B",RIGHT(#REF!,1)="P"),RIGHT(#REF!,1)="M"),'[4]#MPT'!T8-'[4]6'!J8,IF(#REF!=0,0,#REF!-B8))),0),0)</f>
        <v>0</v>
      </c>
      <c r="F8" s="37"/>
      <c r="G8" s="37"/>
      <c r="H8" s="43">
        <f t="shared" si="1"/>
        <v>3352500</v>
      </c>
      <c r="I8" s="38"/>
      <c r="J8" s="38"/>
      <c r="K8" s="39">
        <f t="shared" si="0"/>
        <v>3352500</v>
      </c>
    </row>
    <row r="9" spans="1:11" x14ac:dyDescent="0.25">
      <c r="A9" s="37">
        <f t="shared" si="2"/>
        <v>4</v>
      </c>
      <c r="B9" s="33" t="s">
        <v>3</v>
      </c>
      <c r="C9" s="15">
        <v>140852922113000</v>
      </c>
      <c r="D9" s="41">
        <v>148875</v>
      </c>
      <c r="E9" s="35">
        <f>ROUNDDOWN(IFERROR(IF(MONTH(JUL)&gt;MONTH('[4]dt peg'!$H13),0,IF(OR(OR(RIGHT(#REF!,1)="B",RIGHT(#REF!,1)="P"),RIGHT(#REF!,1)="M"),'[4]#MPT'!T9-'[4]6'!J9,IF(#REF!=0,0,#REF!-B9))),0),0)</f>
        <v>0</v>
      </c>
      <c r="F9" s="37"/>
      <c r="G9" s="37"/>
      <c r="H9" s="43">
        <f t="shared" si="1"/>
        <v>148875</v>
      </c>
      <c r="I9" s="38"/>
      <c r="J9" s="38"/>
      <c r="K9" s="39">
        <f t="shared" si="0"/>
        <v>148875</v>
      </c>
    </row>
    <row r="10" spans="1:11" x14ac:dyDescent="0.25">
      <c r="A10" s="37">
        <f t="shared" si="2"/>
        <v>5</v>
      </c>
      <c r="B10" s="33" t="s">
        <v>4</v>
      </c>
      <c r="C10" s="15">
        <v>473881175121000</v>
      </c>
      <c r="D10" s="42">
        <v>12935341</v>
      </c>
      <c r="E10" s="35">
        <f>ROUNDDOWN(IFERROR(IF(MONTH(JUL)&gt;MONTH('[4]dt peg'!$H18),0,IF(OR(OR(RIGHT(#REF!,1)="B",RIGHT(#REF!,1)="P"),RIGHT(#REF!,1)="M"),'[4]#MPT'!T14-'[4]6'!J14,IF(#REF!=0,0,#REF!-B10))),0),0)</f>
        <v>0</v>
      </c>
      <c r="F10" s="37"/>
      <c r="G10" s="37"/>
      <c r="H10" s="43">
        <f t="shared" si="1"/>
        <v>12935341</v>
      </c>
      <c r="I10" s="38"/>
      <c r="J10" s="38"/>
      <c r="K10" s="39">
        <f t="shared" si="0"/>
        <v>12935341</v>
      </c>
    </row>
    <row r="11" spans="1:11" x14ac:dyDescent="0.25">
      <c r="A11" s="37">
        <f t="shared" si="2"/>
        <v>6</v>
      </c>
      <c r="B11" s="33" t="s">
        <v>5</v>
      </c>
      <c r="C11" s="15">
        <v>79808564112000</v>
      </c>
      <c r="D11" s="42">
        <v>4674000</v>
      </c>
      <c r="E11" s="35">
        <f>ROUNDDOWN(IFERROR(IF(MONTH(JUL)&gt;MONTH('[4]dt peg'!$H19),0,IF(OR(OR(RIGHT(#REF!,1)="B",RIGHT(#REF!,1)="P"),RIGHT(#REF!,1)="M"),'[4]#MPT'!T15-'[4]6'!J15,IF(#REF!=0,0,#REF!-B11))),0),0)</f>
        <v>0</v>
      </c>
      <c r="F11" s="37"/>
      <c r="G11" s="37"/>
      <c r="H11" s="43">
        <f t="shared" si="1"/>
        <v>4674000</v>
      </c>
      <c r="I11" s="44">
        <v>1300600</v>
      </c>
      <c r="J11" s="38">
        <v>24000</v>
      </c>
      <c r="K11" s="39">
        <f t="shared" si="0"/>
        <v>3349400</v>
      </c>
    </row>
    <row r="12" spans="1:11" x14ac:dyDescent="0.25">
      <c r="A12" s="37">
        <f t="shared" si="2"/>
        <v>7</v>
      </c>
      <c r="B12" s="33" t="s">
        <v>6</v>
      </c>
      <c r="C12" s="15">
        <v>494191158121000</v>
      </c>
      <c r="D12" s="42">
        <v>4781895</v>
      </c>
      <c r="E12" s="35">
        <f>ROUNDDOWN(IFERROR(IF(MONTH(JUL)&gt;MONTH('[4]dt peg'!$H20),0,IF(OR(OR(RIGHT(#REF!,1)="B",RIGHT(#REF!,1)="P"),RIGHT(#REF!,1)="M"),'[4]#MPT'!T16-'[4]6'!J16,IF(#REF!=0,0,#REF!-B12))),0),0)</f>
        <v>0</v>
      </c>
      <c r="F12" s="37"/>
      <c r="G12" s="37"/>
      <c r="H12" s="43">
        <f t="shared" si="1"/>
        <v>4781895</v>
      </c>
      <c r="I12" s="44">
        <v>1300600</v>
      </c>
      <c r="J12" s="38">
        <v>27000</v>
      </c>
      <c r="K12" s="39">
        <f t="shared" si="0"/>
        <v>3454295</v>
      </c>
    </row>
    <row r="13" spans="1:11" x14ac:dyDescent="0.25">
      <c r="A13" s="37">
        <f t="shared" si="2"/>
        <v>8</v>
      </c>
      <c r="B13" s="33" t="s">
        <v>7</v>
      </c>
      <c r="C13" s="15">
        <v>582886081112000</v>
      </c>
      <c r="D13" s="42">
        <v>4135500</v>
      </c>
      <c r="E13" s="35">
        <f>ROUNDDOWN(IFERROR(IF(MONTH(JUL)&gt;MONTH('[4]dt peg'!$H21),0,IF(OR(OR(RIGHT(#REF!,1)="B",RIGHT(#REF!,1)="P"),RIGHT(#REF!,1)="M"),'[4]#MPT'!T17-'[4]6'!J17,IF(#REF!=0,0,#REF!-B13))),0),0)</f>
        <v>0</v>
      </c>
      <c r="F13" s="37"/>
      <c r="G13" s="37"/>
      <c r="H13" s="43">
        <f t="shared" si="1"/>
        <v>4135500</v>
      </c>
      <c r="I13" s="44">
        <v>1287100</v>
      </c>
      <c r="J13" s="38">
        <v>27000</v>
      </c>
      <c r="K13" s="39">
        <f t="shared" si="0"/>
        <v>2821400</v>
      </c>
    </row>
    <row r="14" spans="1:11" x14ac:dyDescent="0.25">
      <c r="A14" s="37">
        <f t="shared" si="2"/>
        <v>9</v>
      </c>
      <c r="B14" s="33" t="s">
        <v>8</v>
      </c>
      <c r="C14" s="17">
        <v>771050440103000</v>
      </c>
      <c r="D14" s="42">
        <v>4137562</v>
      </c>
      <c r="E14" s="35">
        <f>ROUNDDOWN(IFERROR(IF(MONTH(JUL)&gt;MONTH('[4]dt peg'!$H22),0,IF(OR(OR(RIGHT(#REF!,1)="B",RIGHT(#REF!,1)="P"),RIGHT(#REF!,1)="M"),'[4]#MPT'!T18-'[4]6'!J18,IF(#REF!=0,0,#REF!-B14))),0),0)</f>
        <v>0</v>
      </c>
      <c r="F14" s="37"/>
      <c r="G14" s="37"/>
      <c r="H14" s="43">
        <f t="shared" si="1"/>
        <v>4137562</v>
      </c>
      <c r="I14" s="44">
        <v>1287100</v>
      </c>
      <c r="J14" s="38">
        <v>27000</v>
      </c>
      <c r="K14" s="39">
        <f t="shared" si="0"/>
        <v>2823462</v>
      </c>
    </row>
    <row r="15" spans="1:11" x14ac:dyDescent="0.25">
      <c r="A15" s="37">
        <f t="shared" si="2"/>
        <v>10</v>
      </c>
      <c r="B15" s="33" t="s">
        <v>9</v>
      </c>
      <c r="C15" s="15">
        <v>88118682503000</v>
      </c>
      <c r="D15" s="42">
        <v>3849395</v>
      </c>
      <c r="E15" s="35">
        <f>ROUNDDOWN(IFERROR(IF(MONTH(JUL)&gt;MONTH('[4]dt peg'!$H23),0,IF(OR(OR(RIGHT(#REF!,1)="B",RIGHT(#REF!,1)="P"),RIGHT(#REF!,1)="M"),'[4]#MPT'!T19-'[4]6'!J19,IF(#REF!=0,0,#REF!-B15))),0),0)</f>
        <v>0</v>
      </c>
      <c r="F15" s="37"/>
      <c r="G15" s="37"/>
      <c r="H15" s="43">
        <f t="shared" si="1"/>
        <v>3849395</v>
      </c>
      <c r="I15" s="45">
        <v>1275700</v>
      </c>
      <c r="J15" s="38">
        <v>27000</v>
      </c>
      <c r="K15" s="39">
        <f t="shared" si="0"/>
        <v>2546695</v>
      </c>
    </row>
    <row r="16" spans="1:11" x14ac:dyDescent="0.25">
      <c r="A16" s="37">
        <f t="shared" si="2"/>
        <v>11</v>
      </c>
      <c r="B16" s="33" t="s">
        <v>10</v>
      </c>
      <c r="C16" s="16">
        <v>771055852124000</v>
      </c>
      <c r="D16" s="42">
        <v>2108808</v>
      </c>
      <c r="E16" s="35">
        <f>ROUNDDOWN(IFERROR(IF(MONTH(JUL)&gt;MONTH('[4]dt peg'!$H24),0,IF(OR(OR(RIGHT(#REF!,1)="B",RIGHT(#REF!,1)="P"),RIGHT(#REF!,1)="M"),'[4]#MPT'!T20-'[4]6'!J20,IF(#REF!=0,0,#REF!-B16))),0),0)</f>
        <v>0</v>
      </c>
      <c r="F16" s="37"/>
      <c r="G16" s="37"/>
      <c r="H16" s="43">
        <f t="shared" si="1"/>
        <v>2108808</v>
      </c>
      <c r="I16" s="45">
        <v>853200</v>
      </c>
      <c r="J16" s="38">
        <v>27000</v>
      </c>
      <c r="K16" s="39">
        <f t="shared" si="0"/>
        <v>1228608</v>
      </c>
    </row>
    <row r="17" spans="1:11" x14ac:dyDescent="0.25">
      <c r="A17" s="37">
        <f t="shared" si="2"/>
        <v>12</v>
      </c>
      <c r="B17" s="33" t="s">
        <v>11</v>
      </c>
      <c r="C17" s="16">
        <v>544675820513000</v>
      </c>
      <c r="D17" s="42">
        <v>1928808</v>
      </c>
      <c r="E17" s="35">
        <f>ROUNDDOWN(IFERROR(IF(MONTH(JUL)&gt;MONTH('[4]dt peg'!$H25),0,IF(OR(OR(RIGHT(#REF!,1)="B",RIGHT(#REF!,1)="P"),RIGHT(#REF!,1)="M"),'[4]#MPT'!T21-'[4]6'!J21,IF(#REF!=0,0,#REF!-B17))),0),0)</f>
        <v>0</v>
      </c>
      <c r="F17" s="37"/>
      <c r="G17" s="37"/>
      <c r="H17" s="43">
        <f t="shared" si="1"/>
        <v>1928808</v>
      </c>
      <c r="I17" s="45">
        <v>843450</v>
      </c>
      <c r="J17" s="38">
        <v>27000</v>
      </c>
      <c r="K17" s="39">
        <f t="shared" si="0"/>
        <v>1058358</v>
      </c>
    </row>
    <row r="18" spans="1:11" s="30" customFormat="1" x14ac:dyDescent="0.25">
      <c r="A18" s="37">
        <f t="shared" si="2"/>
        <v>13</v>
      </c>
      <c r="B18" s="33" t="s">
        <v>12</v>
      </c>
      <c r="C18" s="15">
        <v>259317725113000</v>
      </c>
      <c r="D18" s="42">
        <v>1750645</v>
      </c>
      <c r="E18" s="35">
        <f>ROUNDDOWN(IFERROR(IF(MONTH(JUL)&gt;MONTH('[4]dt peg'!$H26),0,IF(OR(OR(RIGHT(#REF!,1)="B",RIGHT(#REF!,1)="P"),RIGHT(#REF!,1)="M"),'[4]#MPT'!T22-'[4]6'!J22,IF(#REF!=0,0,#REF!-B18))),0),0)</f>
        <v>0</v>
      </c>
      <c r="F18" s="37"/>
      <c r="G18" s="37"/>
      <c r="H18" s="43">
        <f t="shared" si="1"/>
        <v>1750645</v>
      </c>
      <c r="I18" s="45">
        <v>817050</v>
      </c>
      <c r="J18" s="38">
        <v>19500</v>
      </c>
      <c r="K18" s="39">
        <f t="shared" si="0"/>
        <v>914095</v>
      </c>
    </row>
    <row r="19" spans="1:11" x14ac:dyDescent="0.25">
      <c r="A19" s="37">
        <f t="shared" si="2"/>
        <v>14</v>
      </c>
      <c r="B19" s="33" t="s">
        <v>13</v>
      </c>
      <c r="C19" s="15">
        <v>661893594124000</v>
      </c>
      <c r="D19" s="42">
        <v>2091170</v>
      </c>
      <c r="E19" s="35">
        <f>ROUNDDOWN(IFERROR(IF(MONTH(JUL)&gt;MONTH('[4]dt peg'!$H27),0,IF(OR(OR(RIGHT(#REF!,1)="B",RIGHT(#REF!,1)="P"),RIGHT(#REF!,1)="M"),'[4]#MPT'!T23-'[4]6'!J23,IF(#REF!=0,0,#REF!-B19))),0),0)</f>
        <v>0</v>
      </c>
      <c r="F19" s="37"/>
      <c r="G19" s="37"/>
      <c r="H19" s="43">
        <f t="shared" si="1"/>
        <v>2091170</v>
      </c>
      <c r="I19" s="45">
        <v>821450</v>
      </c>
      <c r="J19" s="38">
        <v>24000</v>
      </c>
      <c r="K19" s="39">
        <f t="shared" si="0"/>
        <v>1245720</v>
      </c>
    </row>
    <row r="20" spans="1:11" x14ac:dyDescent="0.25">
      <c r="A20" s="37">
        <f t="shared" si="2"/>
        <v>15</v>
      </c>
      <c r="B20" s="33" t="s">
        <v>14</v>
      </c>
      <c r="C20" s="15">
        <v>710845207121000</v>
      </c>
      <c r="D20" s="42">
        <v>1927233</v>
      </c>
      <c r="E20" s="35">
        <f>ROUNDDOWN(IFERROR(IF(MONTH(JUL)&gt;MONTH('[4]dt peg'!$H28),0,IF(OR(OR(RIGHT(#REF!,1)="B",RIGHT(#REF!,1)="P"),RIGHT(#REF!,1)="M"),'[4]#MPT'!T24-'[4]6'!J24,IF(#REF!=0,0,#REF!-B20))),0),0)</f>
        <v>0</v>
      </c>
      <c r="F20" s="37"/>
      <c r="G20" s="37"/>
      <c r="H20" s="43">
        <f t="shared" si="1"/>
        <v>1927233</v>
      </c>
      <c r="I20" s="45">
        <v>821450</v>
      </c>
      <c r="J20" s="38">
        <v>27000</v>
      </c>
      <c r="K20" s="39">
        <f t="shared" si="0"/>
        <v>1078783</v>
      </c>
    </row>
    <row r="21" spans="1:11" x14ac:dyDescent="0.25">
      <c r="A21" s="37">
        <f t="shared" si="2"/>
        <v>16</v>
      </c>
      <c r="B21" s="33" t="s">
        <v>15</v>
      </c>
      <c r="C21" s="15">
        <v>750245011113000</v>
      </c>
      <c r="D21" s="42">
        <v>124662</v>
      </c>
      <c r="E21" s="35">
        <f>ROUNDDOWN(IFERROR(IF(MONTH(JUL)&gt;MONTH('[4]dt peg'!$H29),0,IF(OR(OR(RIGHT(#REF!,1)="B",RIGHT(#REF!,1)="P"),RIGHT(#REF!,1)="M"),'[4]#MPT'!T25-'[4]6'!J25,IF(#REF!=0,0,#REF!-B21))),0),0)</f>
        <v>0</v>
      </c>
      <c r="F21" s="37"/>
      <c r="G21" s="37"/>
      <c r="H21" s="43">
        <f t="shared" si="1"/>
        <v>124662</v>
      </c>
      <c r="I21" s="45">
        <v>187950</v>
      </c>
      <c r="J21" s="38">
        <v>27000</v>
      </c>
      <c r="K21" s="39">
        <f t="shared" si="0"/>
        <v>-90288</v>
      </c>
    </row>
    <row r="22" spans="1:11" x14ac:dyDescent="0.25">
      <c r="A22" s="37">
        <f t="shared" si="2"/>
        <v>17</v>
      </c>
      <c r="B22" s="33" t="s">
        <v>16</v>
      </c>
      <c r="C22" s="15">
        <v>824483242201000</v>
      </c>
      <c r="D22" s="42">
        <v>124662</v>
      </c>
      <c r="E22" s="35">
        <f>ROUNDDOWN(IFERROR(IF(MONTH(JUL)&gt;MONTH('[4]dt peg'!$H30),0,IF(OR(OR(RIGHT(#REF!,1)="B",RIGHT(#REF!,1)="P"),RIGHT(#REF!,1)="M"),'[4]#MPT'!T26-'[4]6'!J26,IF(#REF!=0,0,#REF!-B22))),0),0)</f>
        <v>0</v>
      </c>
      <c r="F22" s="37"/>
      <c r="G22" s="37"/>
      <c r="H22" s="43">
        <f t="shared" si="1"/>
        <v>124662</v>
      </c>
      <c r="I22" s="45">
        <v>187950</v>
      </c>
      <c r="J22" s="38">
        <v>27000</v>
      </c>
      <c r="K22" s="39">
        <f t="shared" si="0"/>
        <v>-90288</v>
      </c>
    </row>
    <row r="23" spans="1:11" x14ac:dyDescent="0.25">
      <c r="A23" s="37">
        <f t="shared" si="2"/>
        <v>18</v>
      </c>
      <c r="B23" s="33" t="s">
        <v>17</v>
      </c>
      <c r="C23" s="15">
        <v>774261481002000</v>
      </c>
      <c r="D23" s="42">
        <v>101429</v>
      </c>
      <c r="E23" s="35">
        <f>ROUNDDOWN(IFERROR(IF(MONTH(JUL)&gt;MONTH('[4]dt peg'!$H31),0,IF(OR(OR(RIGHT(#REF!,1)="B",RIGHT(#REF!,1)="P"),RIGHT(#REF!,1)="M"),'[4]#MPT'!T27-'[4]6'!J27,IF(#REF!=0,0,#REF!-B23))),0),0)</f>
        <v>0</v>
      </c>
      <c r="F23" s="37"/>
      <c r="G23" s="37"/>
      <c r="H23" s="43">
        <f t="shared" si="1"/>
        <v>101429</v>
      </c>
      <c r="I23" s="45">
        <v>187950</v>
      </c>
      <c r="J23" s="38">
        <v>27000</v>
      </c>
      <c r="K23" s="39">
        <f t="shared" si="0"/>
        <v>-113521</v>
      </c>
    </row>
    <row r="24" spans="1:11" x14ac:dyDescent="0.25">
      <c r="A24" s="37">
        <f t="shared" si="2"/>
        <v>19</v>
      </c>
      <c r="B24" s="33" t="s">
        <v>18</v>
      </c>
      <c r="C24" s="15">
        <v>817289648403000</v>
      </c>
      <c r="D24" s="42">
        <v>55620</v>
      </c>
      <c r="E24" s="35">
        <f>ROUNDDOWN(IFERROR(IF(MONTH(JUL)&gt;MONTH('[4]dt peg'!$H32),0,IF(OR(OR(RIGHT(#REF!,1)="B",RIGHT(#REF!,1)="P"),RIGHT(#REF!,1)="M"),'[4]#MPT'!T28-'[4]6'!J28,IF(#REF!=0,0,#REF!-B24))),0),0)</f>
        <v>0</v>
      </c>
      <c r="F24" s="37"/>
      <c r="G24" s="37"/>
      <c r="H24" s="43">
        <f t="shared" si="1"/>
        <v>55620</v>
      </c>
      <c r="I24" s="45">
        <v>153000</v>
      </c>
      <c r="J24" s="38">
        <v>27000</v>
      </c>
      <c r="K24" s="39">
        <f t="shared" si="0"/>
        <v>-124380</v>
      </c>
    </row>
    <row r="25" spans="1:11" x14ac:dyDescent="0.25">
      <c r="A25" s="37">
        <f t="shared" si="2"/>
        <v>20</v>
      </c>
      <c r="B25" s="33" t="s">
        <v>19</v>
      </c>
      <c r="C25" s="17">
        <v>729587626125000</v>
      </c>
      <c r="D25" s="42">
        <v>47512</v>
      </c>
      <c r="E25" s="35">
        <f>ROUNDDOWN(IFERROR(IF(MONTH(JUL)&gt;MONTH('[4]dt peg'!$H33),0,IF(OR(OR(RIGHT(#REF!,1)="B",RIGHT(#REF!,1)="P"),RIGHT(#REF!,1)="M"),'[4]#MPT'!T29-'[4]6'!J29,IF(#REF!=0,0,#REF!-B25))),0),0)</f>
        <v>0</v>
      </c>
      <c r="F25" s="37"/>
      <c r="G25" s="37"/>
      <c r="H25" s="43">
        <f t="shared" si="1"/>
        <v>47512</v>
      </c>
      <c r="I25" s="45">
        <v>126400</v>
      </c>
      <c r="J25" s="38">
        <v>24000</v>
      </c>
      <c r="K25" s="39">
        <f t="shared" si="0"/>
        <v>-102888</v>
      </c>
    </row>
    <row r="26" spans="1:11" x14ac:dyDescent="0.25">
      <c r="A26" s="37">
        <f t="shared" si="2"/>
        <v>21</v>
      </c>
      <c r="B26" s="33" t="s">
        <v>20</v>
      </c>
      <c r="C26" s="15">
        <v>806942330125000</v>
      </c>
      <c r="D26" s="42">
        <v>55620</v>
      </c>
      <c r="E26" s="35">
        <f>ROUNDDOWN(IFERROR(IF(MONTH(JUL)&gt;MONTH('[4]dt peg'!$H35),0,IF(OR(OR(RIGHT(#REF!,1)="B",RIGHT(#REF!,1)="P"),RIGHT(#REF!,1)="M"),'[4]#MPT'!T31-'[4]6'!J31,IF(#REF!=0,0,#REF!-B26))),0),0)</f>
        <v>0</v>
      </c>
      <c r="F26" s="37"/>
      <c r="G26" s="37"/>
      <c r="H26" s="43">
        <f t="shared" si="1"/>
        <v>55620</v>
      </c>
      <c r="I26" s="45">
        <v>153000</v>
      </c>
      <c r="J26" s="38">
        <v>27000</v>
      </c>
      <c r="K26" s="39">
        <f t="shared" si="0"/>
        <v>-124380</v>
      </c>
    </row>
    <row r="27" spans="1:11" x14ac:dyDescent="0.25">
      <c r="A27" s="37">
        <f t="shared" si="2"/>
        <v>22</v>
      </c>
      <c r="B27" s="33" t="s">
        <v>21</v>
      </c>
      <c r="C27" s="17">
        <v>681788287113000</v>
      </c>
      <c r="D27" s="42">
        <v>829170</v>
      </c>
      <c r="E27" s="35">
        <f>ROUNDDOWN(IFERROR(IF(MONTH(JUL)&gt;MONTH('[4]dt peg'!$H37),0,IF(OR(OR(RIGHT(#REF!,1)="B",RIGHT(#REF!,1)="P"),RIGHT(#REF!,1)="M"),'[4]#MPT'!T33-'[4]6'!J33,IF(#REF!=0,0,#REF!-B27))),0),0)</f>
        <v>0</v>
      </c>
      <c r="F27" s="37"/>
      <c r="G27" s="37"/>
      <c r="H27" s="43">
        <f t="shared" si="1"/>
        <v>829170</v>
      </c>
      <c r="I27" s="45">
        <v>471750</v>
      </c>
      <c r="J27" s="38">
        <v>19500</v>
      </c>
      <c r="K27" s="39">
        <f t="shared" si="0"/>
        <v>337920</v>
      </c>
    </row>
    <row r="28" spans="1:11" x14ac:dyDescent="0.25">
      <c r="A28" s="37">
        <f t="shared" si="2"/>
        <v>23</v>
      </c>
      <c r="B28" s="33" t="s">
        <v>22</v>
      </c>
      <c r="C28" s="15">
        <v>904727237113000</v>
      </c>
      <c r="D28" s="42">
        <v>786420</v>
      </c>
      <c r="E28" s="35">
        <f>ROUNDDOWN(IFERROR(IF(MONTH(JUL)&gt;MONTH('[4]dt peg'!$H38),0,IF(OR(OR(RIGHT(#REF!,1)="B",RIGHT(#REF!,1)="P"),RIGHT(#REF!,1)="M"),'[4]#MPT'!T34-'[4]6'!J34,IF(#REF!=0,0,#REF!-B28))),0),0)</f>
        <v>0</v>
      </c>
      <c r="F28" s="37"/>
      <c r="G28" s="37"/>
      <c r="H28" s="43">
        <f t="shared" si="1"/>
        <v>786420</v>
      </c>
      <c r="I28" s="45">
        <v>471750</v>
      </c>
      <c r="J28" s="38">
        <v>24000</v>
      </c>
      <c r="K28" s="39">
        <f t="shared" si="0"/>
        <v>290670</v>
      </c>
    </row>
    <row r="29" spans="1:11" x14ac:dyDescent="0.25">
      <c r="A29" s="37">
        <f t="shared" si="2"/>
        <v>24</v>
      </c>
      <c r="B29" s="33" t="s">
        <v>23</v>
      </c>
      <c r="C29" s="15">
        <v>904750478125000</v>
      </c>
      <c r="D29" s="42">
        <v>88845</v>
      </c>
      <c r="E29" s="35">
        <f>ROUNDDOWN(IFERROR(IF(MONTH(JUL)&gt;MONTH('[4]dt peg'!$H41),0,IF(OR(OR(RIGHT(#REF!,1)="B",RIGHT(#REF!,1)="P"),RIGHT(#REF!,1)="M"),'[4]#MPT'!T37-'[4]6'!J37,IF(#REF!=0,0,#REF!-B29))),0),0)</f>
        <v>0</v>
      </c>
      <c r="F29" s="37"/>
      <c r="G29" s="37"/>
      <c r="H29" s="43">
        <f t="shared" si="1"/>
        <v>88845</v>
      </c>
      <c r="I29" s="45">
        <v>153000</v>
      </c>
      <c r="J29" s="38">
        <v>22500</v>
      </c>
      <c r="K29" s="39">
        <f t="shared" si="0"/>
        <v>-86655</v>
      </c>
    </row>
    <row r="30" spans="1:11" x14ac:dyDescent="0.25">
      <c r="A30" s="37">
        <f t="shared" si="2"/>
        <v>25</v>
      </c>
      <c r="B30" s="33" t="s">
        <v>24</v>
      </c>
      <c r="C30" s="16">
        <v>942031600124000</v>
      </c>
      <c r="D30" s="34">
        <v>0</v>
      </c>
      <c r="E30" s="35">
        <f>ROUNDDOWN(IFERROR(IF(MONTH(JUL)&gt;MONTH('[4]dt peg'!$H42),0,IF(OR(OR(RIGHT(#REF!,1)="B",RIGHT(#REF!,1)="P"),RIGHT(#REF!,1)="M"),'[4]#MPT'!T38-'[4]6'!J38,IF(#REF!=0,0,#REF!-B30))),0),0)</f>
        <v>0</v>
      </c>
      <c r="F30" s="37"/>
      <c r="G30" s="37"/>
      <c r="H30" s="43">
        <f t="shared" si="1"/>
        <v>0</v>
      </c>
      <c r="I30" s="38"/>
      <c r="J30" s="38">
        <v>27500</v>
      </c>
      <c r="K30" s="39">
        <f t="shared" si="0"/>
        <v>-27500</v>
      </c>
    </row>
    <row r="31" spans="1:11" x14ac:dyDescent="0.25">
      <c r="A31" s="37">
        <f t="shared" si="2"/>
        <v>26</v>
      </c>
      <c r="B31" s="33" t="s">
        <v>25</v>
      </c>
      <c r="C31" s="18">
        <v>911074516113000</v>
      </c>
      <c r="D31" s="34">
        <v>0</v>
      </c>
      <c r="E31" s="35">
        <f>ROUNDDOWN(IFERROR(IF(MONTH(JUL)&gt;MONTH('[4]dt peg'!$H43),0,IF(OR(OR(RIGHT(#REF!,1)="B",RIGHT(#REF!,1)="P"),RIGHT(#REF!,1)="M"),'[4]#MPT'!T39-'[4]6'!J39,IF(#REF!=0,0,#REF!-B31))),0),0)</f>
        <v>0</v>
      </c>
      <c r="F31" s="37"/>
      <c r="G31" s="37"/>
      <c r="H31" s="43">
        <f t="shared" si="1"/>
        <v>0</v>
      </c>
      <c r="I31" s="38"/>
      <c r="J31" s="38">
        <v>27500</v>
      </c>
      <c r="K31" s="39">
        <f t="shared" si="0"/>
        <v>-27500</v>
      </c>
    </row>
    <row r="32" spans="1:11" x14ac:dyDescent="0.25">
      <c r="A32" s="37">
        <f t="shared" si="2"/>
        <v>27</v>
      </c>
      <c r="B32" s="33" t="s">
        <v>26</v>
      </c>
      <c r="C32" s="18">
        <v>99074460112000</v>
      </c>
      <c r="D32" s="34">
        <v>0</v>
      </c>
      <c r="E32" s="35">
        <f>ROUNDDOWN(IFERROR(IF(MONTH(JUL)&gt;MONTH('[4]dt peg'!$H44),0,IF(OR(OR(RIGHT(#REF!,1)="B",RIGHT(#REF!,1)="P"),RIGHT(#REF!,1)="M"),'[4]#MPT'!T40-'[4]6'!J40,IF(#REF!=0,0,#REF!-B32))),0),0)</f>
        <v>0</v>
      </c>
      <c r="F32" s="37"/>
      <c r="G32" s="37"/>
      <c r="H32" s="43">
        <f t="shared" si="1"/>
        <v>0</v>
      </c>
      <c r="I32" s="38"/>
      <c r="J32" s="38">
        <v>27500</v>
      </c>
      <c r="K32" s="39">
        <f t="shared" si="0"/>
        <v>-27500</v>
      </c>
    </row>
    <row r="33" spans="1:11" x14ac:dyDescent="0.25">
      <c r="A33" s="37">
        <v>28</v>
      </c>
      <c r="B33" s="33" t="s">
        <v>27</v>
      </c>
      <c r="C33" s="18">
        <v>752526640102000</v>
      </c>
      <c r="D33" s="34">
        <v>0</v>
      </c>
      <c r="E33" s="35">
        <f>ROUNDDOWN(IFERROR(IF(MONTH(JUL)&gt;MONTH('[4]dt peg'!$H46),0,IF(OR(OR(RIGHT(#REF!,1)="B",RIGHT(#REF!,1)="P"),RIGHT(#REF!,1)="M"),'[4]#MPT'!T42-'[4]6'!J42,IF(#REF!=0,0,#REF!-B33))),0),0)</f>
        <v>0</v>
      </c>
      <c r="F33" s="37"/>
      <c r="G33" s="37"/>
      <c r="H33" s="43">
        <f t="shared" si="1"/>
        <v>0</v>
      </c>
      <c r="I33" s="38"/>
      <c r="J33" s="38">
        <v>26250</v>
      </c>
      <c r="K33" s="39">
        <f t="shared" si="0"/>
        <v>-26250</v>
      </c>
    </row>
    <row r="34" spans="1:11" x14ac:dyDescent="0.25">
      <c r="A34" s="37">
        <f t="shared" si="2"/>
        <v>29</v>
      </c>
      <c r="B34" s="33" t="s">
        <v>28</v>
      </c>
      <c r="C34" s="18">
        <v>715645735112000</v>
      </c>
      <c r="D34" s="34">
        <v>0</v>
      </c>
      <c r="E34" s="35">
        <f>ROUNDDOWN(IFERROR(IF(MONTH(JUL)&gt;MONTH('[4]dt peg'!$H47),0,IF(OR(OR(RIGHT(#REF!,1)="B",RIGHT(#REF!,1)="P"),RIGHT(#REF!,1)="M"),'[4]#MPT'!T43-'[4]6'!J43,IF(#REF!=0,0,#REF!-B34))),0),0)</f>
        <v>0</v>
      </c>
      <c r="F34" s="37"/>
      <c r="G34" s="37"/>
      <c r="H34" s="43">
        <f t="shared" si="1"/>
        <v>0</v>
      </c>
      <c r="I34" s="38"/>
      <c r="J34" s="38">
        <v>27500</v>
      </c>
      <c r="K34" s="39">
        <f t="shared" si="0"/>
        <v>-27500</v>
      </c>
    </row>
    <row r="35" spans="1:11" x14ac:dyDescent="0.25">
      <c r="A35" s="37">
        <f t="shared" si="2"/>
        <v>30</v>
      </c>
      <c r="B35" s="33" t="s">
        <v>29</v>
      </c>
      <c r="C35" s="18">
        <v>831703418124000</v>
      </c>
      <c r="D35" s="34">
        <v>93120</v>
      </c>
      <c r="E35" s="35">
        <f>ROUNDDOWN(IFERROR(IF(MONTH(JUL)&gt;MONTH('[4]dt peg'!$H48),0,IF(OR(OR(RIGHT(#REF!,1)="B",RIGHT(#REF!,1)="P"),RIGHT(#REF!,1)="M"),'[4]#MPT'!T44-'[4]6'!J44,IF(#REF!=0,0,#REF!-B35))),0),0)</f>
        <v>0</v>
      </c>
      <c r="F35" s="37"/>
      <c r="G35" s="37"/>
      <c r="H35" s="43">
        <f t="shared" si="1"/>
        <v>93120</v>
      </c>
      <c r="I35" s="45">
        <v>153000</v>
      </c>
      <c r="J35" s="38">
        <v>27000</v>
      </c>
      <c r="K35" s="39">
        <f t="shared" si="0"/>
        <v>-86880</v>
      </c>
    </row>
    <row r="36" spans="1:11" x14ac:dyDescent="0.25">
      <c r="A36" s="37">
        <f t="shared" si="2"/>
        <v>31</v>
      </c>
      <c r="B36" s="33" t="s">
        <v>30</v>
      </c>
      <c r="C36" s="18">
        <v>731693859112000</v>
      </c>
      <c r="D36" s="34">
        <v>36870</v>
      </c>
      <c r="E36" s="35">
        <f>ROUNDDOWN(IFERROR(IF(MONTH(JUL)&gt;MONTH('[4]dt peg'!$H49),0,IF(OR(OR(RIGHT(#REF!,1)="B",RIGHT(#REF!,1)="P"),RIGHT(#REF!,1)="M"),'[4]#MPT'!T45-'[4]6'!J45,IF(#REF!=0,0,#REF!-B36))),0),0)</f>
        <v>0</v>
      </c>
      <c r="F36" s="37"/>
      <c r="G36" s="37"/>
      <c r="H36" s="43">
        <f t="shared" si="1"/>
        <v>36870</v>
      </c>
      <c r="I36" s="45">
        <v>153000</v>
      </c>
      <c r="J36" s="38">
        <v>27000</v>
      </c>
      <c r="K36" s="39">
        <f t="shared" si="0"/>
        <v>-143130</v>
      </c>
    </row>
    <row r="37" spans="1:11" x14ac:dyDescent="0.25">
      <c r="A37" s="37">
        <f t="shared" si="2"/>
        <v>32</v>
      </c>
      <c r="B37" s="33" t="s">
        <v>31</v>
      </c>
      <c r="C37" s="18">
        <v>946117744112000</v>
      </c>
      <c r="D37" s="34">
        <v>93120</v>
      </c>
      <c r="E37" s="35">
        <f>ROUNDDOWN(IFERROR(IF(MONTH(JUL)&gt;MONTH('[4]dt peg'!$H50),0,IF(OR(OR(RIGHT(#REF!,1)="B",RIGHT(#REF!,1)="P"),RIGHT(#REF!,1)="M"),'[4]#MPT'!T46-'[4]6'!J46,IF(#REF!=0,0,#REF!-B37))),0),0)</f>
        <v>0</v>
      </c>
      <c r="F37" s="37"/>
      <c r="G37" s="37"/>
      <c r="H37" s="43">
        <f t="shared" si="1"/>
        <v>93120</v>
      </c>
      <c r="I37" s="45">
        <v>153000</v>
      </c>
      <c r="J37" s="38">
        <v>27000</v>
      </c>
      <c r="K37" s="39">
        <f t="shared" si="0"/>
        <v>-86880</v>
      </c>
    </row>
    <row r="38" spans="1:11" x14ac:dyDescent="0.25">
      <c r="A38" s="37">
        <f t="shared" si="2"/>
        <v>33</v>
      </c>
      <c r="B38" s="33" t="s">
        <v>32</v>
      </c>
      <c r="C38" s="18">
        <v>867329872114000</v>
      </c>
      <c r="D38" s="34">
        <v>74370</v>
      </c>
      <c r="E38" s="35">
        <f>ROUNDDOWN(IFERROR(IF(MONTH(JUL)&gt;MONTH('[4]dt peg'!$H51),0,IF(OR(OR(RIGHT(#REF!,1)="B",RIGHT(#REF!,1)="P"),RIGHT(#REF!,1)="M"),'[4]#MPT'!T47-'[4]6'!J47,IF(#REF!=0,0,#REF!-B38))),0),0)</f>
        <v>0</v>
      </c>
      <c r="F38" s="37"/>
      <c r="G38" s="37"/>
      <c r="H38" s="43">
        <f t="shared" si="1"/>
        <v>74370</v>
      </c>
      <c r="I38" s="45">
        <v>153000</v>
      </c>
      <c r="J38" s="38">
        <v>27000</v>
      </c>
      <c r="K38" s="39">
        <f t="shared" ref="K38:K69" si="3">H38-I38-J38</f>
        <v>-105630</v>
      </c>
    </row>
    <row r="39" spans="1:11" x14ac:dyDescent="0.25">
      <c r="A39" s="37">
        <f t="shared" si="2"/>
        <v>34</v>
      </c>
      <c r="B39" s="33" t="s">
        <v>33</v>
      </c>
      <c r="C39" s="18">
        <v>946565215116000</v>
      </c>
      <c r="D39" s="34">
        <v>74370</v>
      </c>
      <c r="E39" s="35">
        <f>ROUNDDOWN(IFERROR(IF(MONTH(JUL)&gt;MONTH('[4]dt peg'!$H52),0,IF(OR(OR(RIGHT(#REF!,1)="B",RIGHT(#REF!,1)="P"),RIGHT(#REF!,1)="M"),'[4]#MPT'!T48-'[4]6'!J48,IF(#REF!=0,0,#REF!-B39))),0),0)</f>
        <v>0</v>
      </c>
      <c r="F39" s="37"/>
      <c r="G39" s="37"/>
      <c r="H39" s="43">
        <f t="shared" si="1"/>
        <v>74370</v>
      </c>
      <c r="I39" s="45">
        <v>153000</v>
      </c>
      <c r="J39" s="38">
        <v>27000</v>
      </c>
      <c r="K39" s="39">
        <f t="shared" si="3"/>
        <v>-105630</v>
      </c>
    </row>
    <row r="40" spans="1:11" x14ac:dyDescent="0.25">
      <c r="A40" s="37">
        <f t="shared" si="2"/>
        <v>35</v>
      </c>
      <c r="B40" s="33" t="s">
        <v>34</v>
      </c>
      <c r="C40" s="18">
        <v>946471190118000</v>
      </c>
      <c r="D40" s="34">
        <v>93120</v>
      </c>
      <c r="E40" s="35">
        <f>ROUNDDOWN(IFERROR(IF(MONTH(JUL)&gt;MONTH('[4]dt peg'!$H53),0,IF(OR(OR(RIGHT(#REF!,1)="B",RIGHT(#REF!,1)="P"),RIGHT(#REF!,1)="M"),'[4]#MPT'!T49-'[4]6'!J49,IF(#REF!=0,0,#REF!-B40))),0),0)</f>
        <v>0</v>
      </c>
      <c r="F40" s="37"/>
      <c r="G40" s="37"/>
      <c r="H40" s="43">
        <f t="shared" si="1"/>
        <v>93120</v>
      </c>
      <c r="I40" s="45">
        <v>153000</v>
      </c>
      <c r="J40" s="38">
        <v>27000</v>
      </c>
      <c r="K40" s="39">
        <f t="shared" si="3"/>
        <v>-86880</v>
      </c>
    </row>
    <row r="41" spans="1:11" x14ac:dyDescent="0.25">
      <c r="A41" s="37">
        <f t="shared" si="2"/>
        <v>36</v>
      </c>
      <c r="B41" s="33" t="s">
        <v>52</v>
      </c>
      <c r="C41" s="18">
        <v>858106313112000</v>
      </c>
      <c r="D41" s="34">
        <v>0</v>
      </c>
      <c r="E41" s="35">
        <f>ROUNDDOWN(IFERROR(IF(MONTH(JUL)&gt;MONTH('[4]dt peg'!$H54),0,IF(OR(OR(RIGHT(#REF!,1)="B",RIGHT(#REF!,1)="P"),RIGHT(#REF!,1)="M"),'[4]#MPT'!T50-'[4]6'!J50,IF(#REF!=0,0,#REF!-B41))),0),0)</f>
        <v>0</v>
      </c>
      <c r="F41" s="37"/>
      <c r="G41" s="37"/>
      <c r="H41" s="43">
        <f t="shared" si="1"/>
        <v>0</v>
      </c>
      <c r="I41" s="38"/>
      <c r="J41" s="38">
        <v>27000</v>
      </c>
      <c r="K41" s="39">
        <f t="shared" si="3"/>
        <v>-27000</v>
      </c>
    </row>
    <row r="42" spans="1:11" x14ac:dyDescent="0.25">
      <c r="A42" s="37">
        <f t="shared" si="2"/>
        <v>37</v>
      </c>
      <c r="B42" s="33" t="s">
        <v>53</v>
      </c>
      <c r="C42" s="18">
        <v>946203916112000</v>
      </c>
      <c r="D42" s="34">
        <v>0</v>
      </c>
      <c r="E42" s="35">
        <f>ROUNDDOWN(IFERROR(IF(MONTH(JUL)&gt;MONTH('[4]dt peg'!$H55),0,IF(OR(OR(RIGHT(#REF!,1)="B",RIGHT(#REF!,1)="P"),RIGHT(#REF!,1)="M"),'[4]#MPT'!T51-'[4]6'!J51,IF(#REF!=0,0,#REF!-B42))),0),0)</f>
        <v>0</v>
      </c>
      <c r="F42" s="37"/>
      <c r="G42" s="37"/>
      <c r="H42" s="43">
        <f t="shared" si="1"/>
        <v>0</v>
      </c>
      <c r="I42" s="38"/>
      <c r="J42" s="38">
        <v>27000</v>
      </c>
      <c r="K42" s="39">
        <f t="shared" si="3"/>
        <v>-27000</v>
      </c>
    </row>
    <row r="43" spans="1:11" x14ac:dyDescent="0.25">
      <c r="A43" s="37">
        <f t="shared" si="2"/>
        <v>38</v>
      </c>
      <c r="B43" s="33" t="s">
        <v>54</v>
      </c>
      <c r="C43" s="18">
        <v>910566728125000</v>
      </c>
      <c r="D43" s="34">
        <v>0</v>
      </c>
      <c r="E43" s="35">
        <f>ROUNDDOWN(IFERROR(IF(MONTH(JUL)&gt;MONTH('[4]dt peg'!$H56),0,IF(OR(OR(RIGHT(#REF!,1)="B",RIGHT(#REF!,1)="P"),RIGHT(#REF!,1)="M"),'[4]#MPT'!T52-'[4]6'!J52,IF(#REF!=0,0,#REF!-B43))),0),0)</f>
        <v>0</v>
      </c>
      <c r="F43" s="37"/>
      <c r="G43" s="37"/>
      <c r="H43" s="43">
        <f t="shared" si="1"/>
        <v>0</v>
      </c>
      <c r="I43" s="38"/>
      <c r="J43" s="38">
        <v>27000</v>
      </c>
      <c r="K43" s="39">
        <f t="shared" si="3"/>
        <v>-27000</v>
      </c>
    </row>
    <row r="44" spans="1:11" x14ac:dyDescent="0.25">
      <c r="A44" s="37">
        <f t="shared" si="2"/>
        <v>39</v>
      </c>
      <c r="B44" s="33" t="s">
        <v>55</v>
      </c>
      <c r="C44" s="18">
        <v>946196730112000</v>
      </c>
      <c r="D44" s="34">
        <v>0</v>
      </c>
      <c r="E44" s="35">
        <f>ROUNDDOWN(IFERROR(IF(MONTH(JUL)&gt;MONTH('[4]dt peg'!$H57),0,IF(OR(OR(RIGHT(#REF!,1)="B",RIGHT(#REF!,1)="P"),RIGHT(#REF!,1)="M"),'[4]#MPT'!T53-'[4]6'!J53,IF(#REF!=0,0,#REF!-B44))),0),0)</f>
        <v>0</v>
      </c>
      <c r="F44" s="37"/>
      <c r="G44" s="37"/>
      <c r="H44" s="43">
        <f t="shared" si="1"/>
        <v>0</v>
      </c>
      <c r="I44" s="38"/>
      <c r="J44" s="38">
        <v>27000</v>
      </c>
      <c r="K44" s="39">
        <f t="shared" si="3"/>
        <v>-27000</v>
      </c>
    </row>
    <row r="45" spans="1:11" x14ac:dyDescent="0.25">
      <c r="A45" s="37">
        <f t="shared" si="2"/>
        <v>40</v>
      </c>
      <c r="B45" s="33" t="s">
        <v>56</v>
      </c>
      <c r="C45" s="18">
        <v>925612244119000</v>
      </c>
      <c r="D45" s="34">
        <v>0</v>
      </c>
      <c r="E45" s="35">
        <f>ROUNDDOWN(IFERROR(IF(MONTH(JUL)&gt;MONTH('[4]dt peg'!$H58),0,IF(OR(OR(RIGHT(#REF!,1)="B",RIGHT(#REF!,1)="P"),RIGHT(#REF!,1)="M"),'[4]#MPT'!T54-'[4]6'!J54,IF(#REF!=0,0,#REF!-B45))),0),0)</f>
        <v>0</v>
      </c>
      <c r="F45" s="37"/>
      <c r="G45" s="37"/>
      <c r="H45" s="43">
        <f t="shared" si="1"/>
        <v>0</v>
      </c>
      <c r="I45" s="38"/>
      <c r="J45" s="38">
        <v>27000</v>
      </c>
      <c r="K45" s="39">
        <f t="shared" si="3"/>
        <v>-27000</v>
      </c>
    </row>
    <row r="46" spans="1:11" x14ac:dyDescent="0.25">
      <c r="A46" s="37">
        <f t="shared" si="2"/>
        <v>41</v>
      </c>
      <c r="B46" s="33" t="s">
        <v>57</v>
      </c>
      <c r="C46" s="18">
        <v>938022381116000</v>
      </c>
      <c r="D46" s="34">
        <v>0</v>
      </c>
      <c r="E46" s="35">
        <f>ROUNDDOWN(IFERROR(IF(MONTH(JUL)&gt;MONTH('[4]dt peg'!$H59),0,IF(OR(OR(RIGHT(#REF!,1)="B",RIGHT(#REF!,1)="P"),RIGHT(#REF!,1)="M"),'[4]#MPT'!T55-'[4]6'!J55,IF(#REF!=0,0,#REF!-B46))),0),0)</f>
        <v>0</v>
      </c>
      <c r="F46" s="37"/>
      <c r="G46" s="37"/>
      <c r="H46" s="43">
        <f t="shared" si="1"/>
        <v>0</v>
      </c>
      <c r="I46" s="38"/>
      <c r="J46" s="38">
        <v>27000</v>
      </c>
      <c r="K46" s="39">
        <f t="shared" si="3"/>
        <v>-27000</v>
      </c>
    </row>
    <row r="47" spans="1:11" x14ac:dyDescent="0.25">
      <c r="A47" s="37">
        <f t="shared" si="2"/>
        <v>42</v>
      </c>
      <c r="B47" s="33" t="s">
        <v>58</v>
      </c>
      <c r="C47" s="18">
        <v>946117744112000</v>
      </c>
      <c r="D47" s="34">
        <v>0</v>
      </c>
      <c r="E47" s="35">
        <f>ROUNDDOWN(IFERROR(IF(MONTH(JUL)&gt;MONTH('[4]dt peg'!$H60),0,IF(OR(OR(RIGHT(#REF!,1)="B",RIGHT(#REF!,1)="P"),RIGHT(#REF!,1)="M"),'[4]#MPT'!T56-'[4]6'!J56,IF(#REF!=0,0,#REF!-B47))),0),0)</f>
        <v>0</v>
      </c>
      <c r="F47" s="37"/>
      <c r="G47" s="37"/>
      <c r="H47" s="43">
        <f t="shared" si="1"/>
        <v>0</v>
      </c>
      <c r="I47" s="38"/>
      <c r="J47" s="38">
        <v>27000</v>
      </c>
      <c r="K47" s="39">
        <f t="shared" si="3"/>
        <v>-27000</v>
      </c>
    </row>
    <row r="48" spans="1:11" x14ac:dyDescent="0.25">
      <c r="A48" s="37">
        <f t="shared" si="2"/>
        <v>43</v>
      </c>
      <c r="B48" s="33" t="s">
        <v>59</v>
      </c>
      <c r="C48" s="18">
        <v>946135506128000</v>
      </c>
      <c r="D48" s="34">
        <v>0</v>
      </c>
      <c r="E48" s="35">
        <f>ROUNDDOWN(IFERROR(IF(MONTH(JUL)&gt;MONTH('[4]dt peg'!$H61),0,IF(OR(OR(RIGHT(#REF!,1)="B",RIGHT(#REF!,1)="P"),RIGHT(#REF!,1)="M"),'[4]#MPT'!T57-'[4]6'!J57,IF(#REF!=0,0,#REF!-B48))),0),0)</f>
        <v>0</v>
      </c>
      <c r="F48" s="37"/>
      <c r="G48" s="37"/>
      <c r="H48" s="43">
        <f t="shared" si="1"/>
        <v>0</v>
      </c>
      <c r="I48" s="38"/>
      <c r="J48" s="38">
        <v>27000</v>
      </c>
      <c r="K48" s="39">
        <f t="shared" si="3"/>
        <v>-27000</v>
      </c>
    </row>
    <row r="49" spans="1:13" x14ac:dyDescent="0.25">
      <c r="A49" s="37">
        <f t="shared" si="2"/>
        <v>44</v>
      </c>
      <c r="B49" s="33" t="s">
        <v>60</v>
      </c>
      <c r="C49" s="18">
        <v>271307654422000</v>
      </c>
      <c r="D49" s="34">
        <v>0</v>
      </c>
      <c r="E49" s="35">
        <f>ROUNDDOWN(IFERROR(IF(MONTH(JUL)&gt;MONTH('[4]dt peg'!$H62),0,IF(OR(OR(RIGHT(#REF!,1)="B",RIGHT(#REF!,1)="P"),RIGHT(#REF!,1)="M"),'[4]#MPT'!T58-'[4]6'!J58,IF(#REF!=0,0,#REF!-B49))),0),0)</f>
        <v>0</v>
      </c>
      <c r="F49" s="37"/>
      <c r="G49" s="37"/>
      <c r="H49" s="43">
        <f t="shared" si="1"/>
        <v>0</v>
      </c>
      <c r="I49" s="38"/>
      <c r="J49" s="38">
        <v>27000</v>
      </c>
      <c r="K49" s="39">
        <f t="shared" si="3"/>
        <v>-27000</v>
      </c>
    </row>
    <row r="50" spans="1:13" x14ac:dyDescent="0.25">
      <c r="A50" s="37">
        <f t="shared" si="2"/>
        <v>45</v>
      </c>
      <c r="B50" s="33" t="s">
        <v>61</v>
      </c>
      <c r="C50" s="32">
        <v>80017312124000</v>
      </c>
      <c r="D50" s="34">
        <v>0</v>
      </c>
      <c r="E50" s="35">
        <f>ROUNDDOWN(IFERROR(IF(MONTH(JUL)&gt;MONTH('[4]dt peg'!$H63),0,IF(OR(OR(RIGHT(#REF!,1)="B",RIGHT(#REF!,1)="P"),RIGHT(#REF!,1)="M"),'[4]#MPT'!T59-'[4]6'!J59,IF(#REF!=0,0,#REF!-B50))),0),0)</f>
        <v>0</v>
      </c>
      <c r="F50" s="37"/>
      <c r="G50" s="37"/>
      <c r="H50" s="43">
        <f t="shared" si="1"/>
        <v>0</v>
      </c>
      <c r="I50" s="38"/>
      <c r="J50" s="38">
        <v>27000</v>
      </c>
      <c r="K50" s="39">
        <f t="shared" si="3"/>
        <v>-27000</v>
      </c>
    </row>
    <row r="51" spans="1:13" x14ac:dyDescent="0.25">
      <c r="A51" s="37">
        <f t="shared" si="2"/>
        <v>46</v>
      </c>
      <c r="B51" s="33" t="s">
        <v>62</v>
      </c>
      <c r="C51" s="15">
        <v>88190699518000</v>
      </c>
      <c r="D51" s="34">
        <v>0</v>
      </c>
      <c r="E51" s="35">
        <f>ROUNDDOWN(IFERROR(IF(MONTH(JUL)&gt;MONTH('[4]dt peg'!$H64),0,IF(OR(OR(RIGHT(#REF!,1)="B",RIGHT(#REF!,1)="P"),RIGHT(#REF!,1)="M"),'[4]#MPT'!T60-'[4]6'!J60,IF(#REF!=0,0,#REF!-B51))),0),0)</f>
        <v>0</v>
      </c>
      <c r="F51" s="37"/>
      <c r="G51" s="37"/>
      <c r="H51" s="43">
        <f t="shared" si="1"/>
        <v>0</v>
      </c>
      <c r="I51" s="38"/>
      <c r="J51" s="38">
        <v>27000</v>
      </c>
      <c r="K51" s="39">
        <f t="shared" si="3"/>
        <v>-27000</v>
      </c>
    </row>
    <row r="52" spans="1:13" x14ac:dyDescent="0.25">
      <c r="A52" s="37">
        <f t="shared" si="2"/>
        <v>47</v>
      </c>
      <c r="B52" s="33" t="s">
        <v>63</v>
      </c>
      <c r="C52" s="15">
        <v>95393856017000</v>
      </c>
      <c r="D52" s="34">
        <v>0</v>
      </c>
      <c r="E52" s="35">
        <f>ROUNDDOWN(IFERROR(IF(MONTH(JUL)&gt;MONTH('[4]dt peg'!$H65),0,IF(OR(OR(RIGHT(#REF!,1)="B",RIGHT(#REF!,1)="P"),RIGHT(#REF!,1)="M"),'[4]#MPT'!T61-'[4]6'!J61,IF(#REF!=0,0,#REF!-B52))),0),0)</f>
        <v>0</v>
      </c>
      <c r="F52" s="37"/>
      <c r="G52" s="37"/>
      <c r="H52" s="43">
        <f t="shared" si="1"/>
        <v>0</v>
      </c>
      <c r="I52" s="38"/>
      <c r="J52" s="38">
        <v>27000</v>
      </c>
      <c r="K52" s="39">
        <f t="shared" si="3"/>
        <v>-27000</v>
      </c>
    </row>
    <row r="53" spans="1:13" x14ac:dyDescent="0.25">
      <c r="A53" s="37">
        <f t="shared" si="2"/>
        <v>48</v>
      </c>
      <c r="B53" s="33" t="s">
        <v>64</v>
      </c>
      <c r="C53" s="37"/>
      <c r="D53" s="34">
        <v>0</v>
      </c>
      <c r="E53" s="35">
        <f>ROUNDDOWN(IFERROR(IF(MONTH(JUL)&gt;MONTH('[4]dt peg'!$H66),0,IF(OR(OR(RIGHT(#REF!,1)="B",RIGHT(#REF!,1)="P"),RIGHT(#REF!,1)="M"),'[4]#MPT'!T62-'[4]6'!J62,IF(#REF!=0,0,#REF!-B53))),0),0)</f>
        <v>0</v>
      </c>
      <c r="F53" s="37"/>
      <c r="G53" s="37"/>
      <c r="H53" s="43">
        <f t="shared" si="1"/>
        <v>0</v>
      </c>
      <c r="I53" s="40"/>
      <c r="J53" s="38">
        <v>27000</v>
      </c>
      <c r="K53" s="39">
        <f t="shared" si="3"/>
        <v>-27000</v>
      </c>
    </row>
    <row r="54" spans="1:13" x14ac:dyDescent="0.25">
      <c r="A54" s="37">
        <f t="shared" si="2"/>
        <v>49</v>
      </c>
      <c r="B54" s="33" t="s">
        <v>66</v>
      </c>
      <c r="C54" s="37"/>
      <c r="D54" s="34">
        <v>10515625</v>
      </c>
      <c r="E54" s="35">
        <f>ROUNDDOWN(IFERROR(IF(MONTH(JUL)&gt;MONTH('[4]dt peg'!$H67),0,IF(OR(OR(RIGHT(#REF!,1)="B",RIGHT(#REF!,1)="P"),RIGHT(#REF!,1)="M"),'[4]#MPT'!T63-'[4]6'!J63,IF(#REF!=0,0,#REF!-B54))),0),0)</f>
        <v>0</v>
      </c>
      <c r="F54" s="37"/>
      <c r="G54" s="37"/>
      <c r="H54" s="43">
        <f t="shared" si="1"/>
        <v>10515625</v>
      </c>
      <c r="I54" s="38"/>
      <c r="J54" s="38"/>
      <c r="K54" s="39">
        <f t="shared" si="3"/>
        <v>10515625</v>
      </c>
    </row>
    <row r="55" spans="1:13" x14ac:dyDescent="0.25">
      <c r="A55" s="37">
        <f t="shared" si="2"/>
        <v>50</v>
      </c>
      <c r="B55" s="33" t="s">
        <v>67</v>
      </c>
      <c r="C55" s="37"/>
      <c r="D55" s="34">
        <v>0</v>
      </c>
      <c r="E55" s="35">
        <f>ROUNDDOWN(IFERROR(IF(MONTH(JUL)&gt;MONTH('[4]dt peg'!$H68),0,IF(OR(OR(RIGHT(#REF!,1)="B",RIGHT(#REF!,1)="P"),RIGHT(#REF!,1)="M"),'[4]#MPT'!T64-'[4]6'!J64,IF(#REF!=0,0,#REF!-B55))),0),0)</f>
        <v>0</v>
      </c>
      <c r="F55" s="37"/>
      <c r="G55" s="37"/>
      <c r="H55" s="43">
        <f t="shared" si="1"/>
        <v>0</v>
      </c>
      <c r="I55" s="38"/>
      <c r="J55" s="38">
        <v>27000</v>
      </c>
      <c r="K55" s="39">
        <f t="shared" si="3"/>
        <v>-27000</v>
      </c>
      <c r="M55" s="14"/>
    </row>
    <row r="56" spans="1:13" x14ac:dyDescent="0.25">
      <c r="A56" s="37">
        <f t="shared" si="2"/>
        <v>51</v>
      </c>
      <c r="B56" s="33" t="s">
        <v>71</v>
      </c>
      <c r="C56" s="37"/>
      <c r="D56" s="36">
        <v>0</v>
      </c>
      <c r="E56" s="35"/>
      <c r="F56" s="37"/>
      <c r="G56" s="37"/>
      <c r="H56" s="43">
        <f t="shared" si="1"/>
        <v>0</v>
      </c>
      <c r="I56" s="38"/>
      <c r="J56" s="38">
        <v>27000</v>
      </c>
      <c r="K56" s="39">
        <f t="shared" si="3"/>
        <v>-27000</v>
      </c>
      <c r="M56" s="14"/>
    </row>
    <row r="57" spans="1:13" x14ac:dyDescent="0.25">
      <c r="A57" s="37">
        <f t="shared" si="2"/>
        <v>52</v>
      </c>
      <c r="B57" s="33" t="s">
        <v>69</v>
      </c>
      <c r="C57" s="37"/>
      <c r="D57" s="38">
        <v>0</v>
      </c>
      <c r="E57" s="38"/>
      <c r="F57" s="37"/>
      <c r="G57" s="37"/>
      <c r="H57" s="43">
        <f t="shared" si="1"/>
        <v>0</v>
      </c>
      <c r="I57" s="38"/>
      <c r="J57" s="38">
        <v>27000</v>
      </c>
      <c r="K57" s="39">
        <f t="shared" si="3"/>
        <v>-27000</v>
      </c>
    </row>
    <row r="58" spans="1:13" x14ac:dyDescent="0.25">
      <c r="A58" s="37">
        <f t="shared" si="2"/>
        <v>53</v>
      </c>
      <c r="B58" s="33" t="s">
        <v>72</v>
      </c>
      <c r="C58" s="37"/>
      <c r="D58" s="38">
        <v>0</v>
      </c>
      <c r="E58" s="38"/>
      <c r="F58" s="37"/>
      <c r="G58" s="37"/>
      <c r="H58" s="43">
        <f t="shared" si="1"/>
        <v>0</v>
      </c>
      <c r="I58" s="38"/>
      <c r="J58" s="38">
        <v>27000</v>
      </c>
      <c r="K58" s="39">
        <f t="shared" si="3"/>
        <v>-27000</v>
      </c>
    </row>
    <row r="59" spans="1:13" x14ac:dyDescent="0.25">
      <c r="A59" s="37">
        <f t="shared" si="2"/>
        <v>54</v>
      </c>
      <c r="B59" s="33" t="s">
        <v>68</v>
      </c>
      <c r="C59" s="37"/>
      <c r="D59" s="38">
        <v>0</v>
      </c>
      <c r="E59" s="38"/>
      <c r="F59" s="37"/>
      <c r="G59" s="37"/>
      <c r="H59" s="43">
        <f t="shared" si="1"/>
        <v>0</v>
      </c>
      <c r="I59" s="38"/>
      <c r="J59" s="38">
        <v>27000</v>
      </c>
      <c r="K59" s="39">
        <f t="shared" si="3"/>
        <v>-27000</v>
      </c>
    </row>
    <row r="60" spans="1:13" x14ac:dyDescent="0.25">
      <c r="D60" s="13">
        <f>SUM(D6:D59)</f>
        <v>68531267</v>
      </c>
      <c r="E60" s="13">
        <f>SUM(E6:E59)</f>
        <v>0</v>
      </c>
      <c r="H60" s="13">
        <f>SUM(H6:H59)</f>
        <v>68531267</v>
      </c>
      <c r="I60" s="46">
        <f>SUM(I6:I59)</f>
        <v>13618450</v>
      </c>
      <c r="J60" s="46">
        <f>SUM(J6:J59)</f>
        <v>1265750</v>
      </c>
      <c r="K60" s="46">
        <f>SUM(K6:K59)</f>
        <v>53647067</v>
      </c>
    </row>
    <row r="61" spans="1:13" x14ac:dyDescent="0.25">
      <c r="J61" s="21"/>
      <c r="K61" s="19"/>
    </row>
    <row r="62" spans="1:13" x14ac:dyDescent="0.25">
      <c r="C62" t="s">
        <v>47</v>
      </c>
      <c r="D62" s="13">
        <f>K10+K54</f>
        <v>23450966</v>
      </c>
      <c r="J62" s="21"/>
      <c r="K62" s="19"/>
    </row>
    <row r="63" spans="1:13" x14ac:dyDescent="0.25">
      <c r="C63" t="s">
        <v>48</v>
      </c>
      <c r="D63" s="13">
        <f>SUM(K6:K9)</f>
        <v>11016375</v>
      </c>
      <c r="J63" s="21" t="s">
        <v>46</v>
      </c>
      <c r="K63" s="19">
        <f>SUM(D62:D63)</f>
        <v>34467341</v>
      </c>
    </row>
    <row r="64" spans="1:13" x14ac:dyDescent="0.25">
      <c r="C64" t="s">
        <v>49</v>
      </c>
      <c r="D64" s="13">
        <f>SUM(K11:K53,K55:K59)</f>
        <v>19179726</v>
      </c>
      <c r="J64" s="21" t="s">
        <v>50</v>
      </c>
      <c r="K64" s="19">
        <f>D64</f>
        <v>19179726</v>
      </c>
    </row>
    <row r="65" spans="3:11" x14ac:dyDescent="0.25">
      <c r="J65" s="21" t="s">
        <v>51</v>
      </c>
      <c r="K65" s="19">
        <f>SUM(D66:D67)</f>
        <v>53647067</v>
      </c>
    </row>
    <row r="66" spans="3:11" x14ac:dyDescent="0.25">
      <c r="C66" t="s">
        <v>45</v>
      </c>
      <c r="D66" s="13">
        <f>SUM(D62:D65)</f>
        <v>53647067</v>
      </c>
      <c r="J66" s="21"/>
      <c r="K66" s="19"/>
    </row>
    <row r="70" spans="3:11" x14ac:dyDescent="0.25">
      <c r="I70" s="31" t="s">
        <v>73</v>
      </c>
    </row>
  </sheetData>
  <mergeCells count="1">
    <mergeCell ref="I2:I4"/>
  </mergeCells>
  <conditionalFormatting sqref="D10:E46 E6:E9">
    <cfRule type="expression" dxfId="51" priority="67">
      <formula>#REF!="X"</formula>
    </cfRule>
  </conditionalFormatting>
  <conditionalFormatting sqref="D10:E46 E6:E9">
    <cfRule type="expression" dxfId="50" priority="66">
      <formula>JUL=""</formula>
    </cfRule>
  </conditionalFormatting>
  <conditionalFormatting sqref="D10:E46 E6:E9">
    <cfRule type="expression" dxfId="49" priority="65">
      <formula>JUL=""</formula>
    </cfRule>
  </conditionalFormatting>
  <conditionalFormatting sqref="D47:D52">
    <cfRule type="expression" dxfId="48" priority="63">
      <formula>#REF!="X"</formula>
    </cfRule>
  </conditionalFormatting>
  <conditionalFormatting sqref="D47:D52">
    <cfRule type="expression" dxfId="47" priority="62">
      <formula>JUL=""</formula>
    </cfRule>
  </conditionalFormatting>
  <conditionalFormatting sqref="D47:D52">
    <cfRule type="expression" dxfId="46" priority="61">
      <formula>JUL=""</formula>
    </cfRule>
  </conditionalFormatting>
  <conditionalFormatting sqref="D47:D52">
    <cfRule type="expression" dxfId="45" priority="60">
      <formula>JUL=""</formula>
    </cfRule>
  </conditionalFormatting>
  <conditionalFormatting sqref="D53:D54">
    <cfRule type="expression" dxfId="44" priority="59">
      <formula>#REF!="X"</formula>
    </cfRule>
  </conditionalFormatting>
  <conditionalFormatting sqref="D53:D54">
    <cfRule type="expression" dxfId="43" priority="58">
      <formula>JUL=""</formula>
    </cfRule>
  </conditionalFormatting>
  <conditionalFormatting sqref="D53:D54">
    <cfRule type="expression" dxfId="42" priority="57">
      <formula>JUL=""</formula>
    </cfRule>
  </conditionalFormatting>
  <conditionalFormatting sqref="D53:D54">
    <cfRule type="expression" dxfId="41" priority="56">
      <formula>JUL=""</formula>
    </cfRule>
  </conditionalFormatting>
  <conditionalFormatting sqref="D55">
    <cfRule type="expression" dxfId="40" priority="55">
      <formula>#REF!="X"</formula>
    </cfRule>
  </conditionalFormatting>
  <conditionalFormatting sqref="D55">
    <cfRule type="expression" dxfId="39" priority="54">
      <formula>JUL=""</formula>
    </cfRule>
  </conditionalFormatting>
  <conditionalFormatting sqref="D55">
    <cfRule type="expression" dxfId="38" priority="53">
      <formula>JUL=""</formula>
    </cfRule>
  </conditionalFormatting>
  <conditionalFormatting sqref="D55">
    <cfRule type="expression" dxfId="37" priority="52">
      <formula>JUL=""</formula>
    </cfRule>
  </conditionalFormatting>
  <conditionalFormatting sqref="E47:E52">
    <cfRule type="expression" dxfId="36" priority="47">
      <formula>#REF!="X"</formula>
    </cfRule>
  </conditionalFormatting>
  <conditionalFormatting sqref="E47:E52">
    <cfRule type="expression" dxfId="35" priority="46">
      <formula>JUL=""</formula>
    </cfRule>
  </conditionalFormatting>
  <conditionalFormatting sqref="E47:E52">
    <cfRule type="expression" dxfId="34" priority="45">
      <formula>JUL=""</formula>
    </cfRule>
  </conditionalFormatting>
  <conditionalFormatting sqref="E47:E52">
    <cfRule type="expression" dxfId="33" priority="44">
      <formula>JUL=""</formula>
    </cfRule>
  </conditionalFormatting>
  <conditionalFormatting sqref="E53:E54">
    <cfRule type="expression" dxfId="32" priority="43">
      <formula>#REF!="X"</formula>
    </cfRule>
  </conditionalFormatting>
  <conditionalFormatting sqref="E53:E54">
    <cfRule type="expression" dxfId="31" priority="42">
      <formula>JUL=""</formula>
    </cfRule>
  </conditionalFormatting>
  <conditionalFormatting sqref="E53:E54">
    <cfRule type="expression" dxfId="30" priority="41">
      <formula>JUL=""</formula>
    </cfRule>
  </conditionalFormatting>
  <conditionalFormatting sqref="E53:E54">
    <cfRule type="expression" dxfId="29" priority="40">
      <formula>JUL=""</formula>
    </cfRule>
  </conditionalFormatting>
  <conditionalFormatting sqref="E55:E56">
    <cfRule type="expression" dxfId="28" priority="39">
      <formula>#REF!="X"</formula>
    </cfRule>
  </conditionalFormatting>
  <conditionalFormatting sqref="E55:E56">
    <cfRule type="expression" dxfId="27" priority="38">
      <formula>JUL=""</formula>
    </cfRule>
  </conditionalFormatting>
  <conditionalFormatting sqref="E55:E56">
    <cfRule type="expression" dxfId="26" priority="37">
      <formula>JUL=""</formula>
    </cfRule>
  </conditionalFormatting>
  <conditionalFormatting sqref="E55:E56">
    <cfRule type="expression" dxfId="25" priority="36">
      <formula>JUL=""</formula>
    </cfRule>
  </conditionalFormatting>
  <conditionalFormatting sqref="B6:B15 B25:B50">
    <cfRule type="expression" dxfId="24" priority="35">
      <formula>#REF!="X"</formula>
    </cfRule>
  </conditionalFormatting>
  <conditionalFormatting sqref="B6:B15 B25:B50">
    <cfRule type="expression" dxfId="23" priority="34">
      <formula>$B6="X"</formula>
    </cfRule>
  </conditionalFormatting>
  <conditionalFormatting sqref="B6:B15 B25:B50">
    <cfRule type="expression" dxfId="22" priority="33">
      <formula>AGU=""</formula>
    </cfRule>
  </conditionalFormatting>
  <conditionalFormatting sqref="B6:B15 B25:B50">
    <cfRule type="expression" dxfId="21" priority="31">
      <formula>AGT=""</formula>
    </cfRule>
  </conditionalFormatting>
  <conditionalFormatting sqref="B51:B56">
    <cfRule type="expression" dxfId="20" priority="30">
      <formula>#REF!="X"</formula>
    </cfRule>
  </conditionalFormatting>
  <conditionalFormatting sqref="B51:B56">
    <cfRule type="expression" dxfId="19" priority="29">
      <formula>$B51="X"</formula>
    </cfRule>
  </conditionalFormatting>
  <conditionalFormatting sqref="B51:B56">
    <cfRule type="expression" dxfId="18" priority="28">
      <formula>AGU=""</formula>
    </cfRule>
  </conditionalFormatting>
  <conditionalFormatting sqref="B51:B56">
    <cfRule type="expression" dxfId="17" priority="26">
      <formula>AGT=""</formula>
    </cfRule>
  </conditionalFormatting>
  <conditionalFormatting sqref="B57:B59">
    <cfRule type="expression" dxfId="16" priority="25">
      <formula>#REF!="X"</formula>
    </cfRule>
  </conditionalFormatting>
  <conditionalFormatting sqref="B57:B59">
    <cfRule type="expression" dxfId="15" priority="24">
      <formula>$B57="X"</formula>
    </cfRule>
  </conditionalFormatting>
  <conditionalFormatting sqref="B57:B59">
    <cfRule type="expression" dxfId="14" priority="23">
      <formula>AGU=""</formula>
    </cfRule>
  </conditionalFormatting>
  <conditionalFormatting sqref="B57:B59">
    <cfRule type="expression" dxfId="13" priority="21">
      <formula>AGT=""</formula>
    </cfRule>
  </conditionalFormatting>
  <conditionalFormatting sqref="B22:B24">
    <cfRule type="expression" dxfId="12" priority="6">
      <formula>AGT=""</formula>
    </cfRule>
  </conditionalFormatting>
  <conditionalFormatting sqref="B16:B21">
    <cfRule type="expression" dxfId="11" priority="15">
      <formula>#REF!="X"</formula>
    </cfRule>
  </conditionalFormatting>
  <conditionalFormatting sqref="B16:B21">
    <cfRule type="expression" dxfId="10" priority="14">
      <formula>$B16="X"</formula>
    </cfRule>
  </conditionalFormatting>
  <conditionalFormatting sqref="B16:B21">
    <cfRule type="expression" dxfId="9" priority="13">
      <formula>AGU=""</formula>
    </cfRule>
  </conditionalFormatting>
  <conditionalFormatting sqref="B16:B21">
    <cfRule type="expression" dxfId="8" priority="11">
      <formula>AGT=""</formula>
    </cfRule>
  </conditionalFormatting>
  <conditionalFormatting sqref="B22:B24">
    <cfRule type="expression" dxfId="7" priority="10">
      <formula>#REF!="X"</formula>
    </cfRule>
  </conditionalFormatting>
  <conditionalFormatting sqref="B22:B24">
    <cfRule type="expression" dxfId="6" priority="9">
      <formula>$B22="X"</formula>
    </cfRule>
  </conditionalFormatting>
  <conditionalFormatting sqref="B22:B24">
    <cfRule type="expression" dxfId="5" priority="8">
      <formula>AGU=""</formula>
    </cfRule>
  </conditionalFormatting>
  <conditionalFormatting sqref="B6:B59">
    <cfRule type="expression" dxfId="4" priority="68">
      <formula>AND(B6&lt;&gt;"",OR($B6="X",#REF!=""))</formula>
    </cfRule>
  </conditionalFormatting>
  <conditionalFormatting sqref="D6:D9">
    <cfRule type="expression" dxfId="3" priority="1">
      <formula>SEP=""</formula>
    </cfRule>
  </conditionalFormatting>
  <conditionalFormatting sqref="D6:D9">
    <cfRule type="expression" dxfId="2" priority="4">
      <formula>#REF!="X"</formula>
    </cfRule>
    <cfRule type="expression" priority="5" stopIfTrue="1">
      <formula>#REF!="X"</formula>
    </cfRule>
  </conditionalFormatting>
  <conditionalFormatting sqref="D6:D9">
    <cfRule type="expression" dxfId="1" priority="3">
      <formula>SEP=""</formula>
    </cfRule>
  </conditionalFormatting>
  <conditionalFormatting sqref="D6:D9">
    <cfRule type="expression" dxfId="0" priority="2">
      <formula>SEP=""</formula>
    </cfRule>
  </conditionalFormatting>
  <dataValidations disablePrompts="1" count="1">
    <dataValidation type="custom" allowBlank="1" showInputMessage="1" showErrorMessage="1" error="Formula Tidak Boleh Diubah." sqref="B6:B59">
      <formula1>""</formula1>
    </dataValidation>
  </dataValidations>
  <pageMargins left="0.7" right="0.7" top="0.75" bottom="0.75" header="0.3" footer="0.3"/>
  <pageSetup paperSize="9" scale="6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2020-09-18T09:38:13Z</cp:lastPrinted>
  <dcterms:created xsi:type="dcterms:W3CDTF">2020-02-04T03:06:22Z</dcterms:created>
  <dcterms:modified xsi:type="dcterms:W3CDTF">2021-03-29T04:48:41Z</dcterms:modified>
</cp:coreProperties>
</file>