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oran Pajak 2022\PPh 21\maret'\"/>
    </mc:Choice>
  </mc:AlternateContent>
  <xr:revisionPtr revIDLastSave="0" documentId="13_ncr:1_{03FEF4AD-5B88-4E68-975B-B773650DC5FA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MPT12">'[1].'!$E$14</definedName>
    <definedName name="_MPT3">'[1].'!$E$5</definedName>
    <definedName name="_MpT4">'[2].'!$E$6</definedName>
    <definedName name="_MPT5">'[3].'!$E$7</definedName>
    <definedName name="_MPT6">'[4].'!$E$8</definedName>
    <definedName name="_MPT8">'[1].'!$E$10</definedName>
    <definedName name="_MPT9">'[5].'!$E$11</definedName>
    <definedName name="_TaxYear">'[2].'!$B$115</definedName>
    <definedName name="AGU">'[1].'!$J$10</definedName>
    <definedName name="APR">'[2].'!$J$6</definedName>
    <definedName name="CV">'[1].'!$E$17</definedName>
    <definedName name="JUL">'[6].'!$J$9</definedName>
    <definedName name="JUN">'[4].'!$J$8</definedName>
    <definedName name="MAR">'[7].'!$J$5</definedName>
    <definedName name="MAY">'[3].'!$J$7</definedName>
    <definedName name="_xlnm.Print_Area" localSheetId="0">Sheet1!$AM$3:$AR$53</definedName>
    <definedName name="SEP">'[5].'!$J$11</definedName>
    <definedName name="taw">'[1].'!$F$17</definedName>
  </definedNames>
  <calcPr calcId="179021" iterate="1"/>
</workbook>
</file>

<file path=xl/calcChain.xml><?xml version="1.0" encoding="utf-8"?>
<calcChain xmlns="http://schemas.openxmlformats.org/spreadsheetml/2006/main">
  <c r="CA56" i="1" l="1"/>
  <c r="CA55" i="1"/>
  <c r="CA54" i="1"/>
  <c r="BV57" i="1"/>
  <c r="AR57" i="1"/>
  <c r="AM57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BX57" i="1"/>
  <c r="BZ57" i="1"/>
  <c r="BY57" i="1"/>
  <c r="BW57" i="1"/>
  <c r="AO57" i="1"/>
  <c r="CA57" i="1" l="1"/>
  <c r="BX56" i="1" l="1"/>
  <c r="AM54" i="1"/>
  <c r="AR54" i="1"/>
  <c r="BV54" i="1"/>
  <c r="AM55" i="1"/>
  <c r="AR55" i="1"/>
  <c r="BW55" i="1"/>
  <c r="AR56" i="1" l="1"/>
  <c r="AM56" i="1"/>
  <c r="AM5" i="1" l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O62" i="1" l="1"/>
  <c r="AO61" i="1"/>
  <c r="AR5" i="1"/>
  <c r="AO60" i="1" l="1"/>
  <c r="AO63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</calcChain>
</file>

<file path=xl/sharedStrings.xml><?xml version="1.0" encoding="utf-8"?>
<sst xmlns="http://schemas.openxmlformats.org/spreadsheetml/2006/main" count="175" uniqueCount="156">
  <si>
    <t>Adhyasa Yutono</t>
  </si>
  <si>
    <t>Agus Wilarso</t>
  </si>
  <si>
    <t>Pandapotan Pulungan</t>
  </si>
  <si>
    <t>Fridolin Siahaan</t>
  </si>
  <si>
    <t>Ifsan Rosady</t>
  </si>
  <si>
    <t>M Fikri Al Hakim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</si>
  <si>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</si>
  <si>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</si>
  <si>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</si>
  <si>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</si>
  <si>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</si>
  <si>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</si>
  <si>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</si>
  <si>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</si>
  <si>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</si>
  <si>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</si>
  <si>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</si>
  <si>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</si>
  <si>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</si>
  <si>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</si>
  <si>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</si>
  <si>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</si>
  <si>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</si>
  <si>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</si>
  <si>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</si>
  <si>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</si>
  <si>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</si>
  <si>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</si>
  <si>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</si>
  <si>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</si>
  <si>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</si>
  <si>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</si>
  <si>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</si>
  <si>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</si>
  <si>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</si>
  <si>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</si>
  <si>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</si>
  <si>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</si>
  <si>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</si>
  <si>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</si>
  <si>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</si>
  <si>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</si>
  <si>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</si>
  <si>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</si>
  <si>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</si>
  <si>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</si>
  <si>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</si>
  <si>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</si>
  <si>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</si>
  <si>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</si>
  <si>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</si>
  <si>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</si>
  <si>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</si>
  <si>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</si>
  <si>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</si>
  <si>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</si>
  <si>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</si>
  <si>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</si>
  <si>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</si>
  <si>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</si>
  <si>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</si>
  <si>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</si>
  <si>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</si>
  <si>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</si>
  <si>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</si>
  <si>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</si>
  <si>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</si>
  <si>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</si>
  <si>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</si>
  <si>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</si>
  <si>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</si>
  <si>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</si>
  <si>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</si>
  <si>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</si>
  <si>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</si>
  <si>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</si>
  <si>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</si>
  <si>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</si>
  <si>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</si>
  <si>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</si>
  <si>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</si>
  <si>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</si>
  <si>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</si>
  <si>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</si>
  <si>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</si>
  <si>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</si>
  <si>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</si>
  <si>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</si>
  <si>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</si>
  <si>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</si>
  <si>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</si>
  <si>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</si>
  <si>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</si>
  <si>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</si>
  <si>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</si>
  <si>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</si>
  <si>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</si>
  <si>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</si>
  <si>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</si>
  <si>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</si>
  <si>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</si>
  <si>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</si>
  <si>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</si>
  <si>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</si>
  <si>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</si>
  <si>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</si>
  <si>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</si>
  <si>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</si>
  <si>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</si>
  <si>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</si>
  <si>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Yuliandi</t>
  </si>
  <si>
    <t>Sandhy Wijaya</t>
  </si>
  <si>
    <t>Trisna Wardani</t>
  </si>
  <si>
    <t>Hotma Tambunan</t>
  </si>
  <si>
    <t>Samsu Rizal</t>
  </si>
  <si>
    <t>Ruschan</t>
  </si>
  <si>
    <t>Yusuf Sudarsono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</si>
  <si>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</si>
  <si>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</si>
  <si>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</si>
  <si>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</si>
  <si>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</si>
  <si>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</si>
  <si>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</si>
  <si>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</si>
  <si>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</si>
  <si>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</si>
  <si>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</si>
  <si>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</si>
  <si>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</si>
  <si>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</si>
  <si>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</si>
  <si>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</si>
  <si>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</si>
  <si>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</si>
  <si>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</si>
  <si>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</si>
  <si>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</si>
  <si>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</si>
  <si>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Reza Al Kautsar Lubisa</t>
  </si>
  <si>
    <t>Nursan</t>
  </si>
  <si>
    <t>Ahmad Yani</t>
  </si>
  <si>
    <t>Masa Pajak :  JANUARI   2022</t>
  </si>
  <si>
    <t xml:space="preserve">Pegawai </t>
  </si>
  <si>
    <t>TOTAL</t>
  </si>
  <si>
    <t/>
  </si>
  <si>
    <t>Pegawai Magang Imlek</t>
  </si>
  <si>
    <t>PPh 21 Lembur Imlek</t>
  </si>
  <si>
    <t>PPh 21 Israj Miraj</t>
  </si>
  <si>
    <t>PPh 21 Nyepi</t>
  </si>
  <si>
    <t>Pegawai Magang Lembur Nyepi</t>
  </si>
  <si>
    <t>Pegawai Magang Lembur Israj Miraj</t>
  </si>
  <si>
    <t xml:space="preserve"> </t>
  </si>
  <si>
    <t>PPh 21 dibayar perusahaan</t>
  </si>
  <si>
    <t>PPh 21 Kompensasi PKWT</t>
  </si>
  <si>
    <t>PPh 21 Lembur Lunsum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</si>
</sst>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15" fontId="3" fillId="0" borderId="0" xfId="0" applyNumberFormat="1" applyFont="1" applyFill="1" applyBorder="1" applyAlignment="1" applyProtection="1">
      <alignment vertical="center"/>
      <protection hidden="1"/>
    </xf>
    <xf numFmtId="166" fontId="3" fillId="0" borderId="0" xfId="2" applyNumberFormat="1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Continuous" vertical="center"/>
      <protection locked="0"/>
    </xf>
    <xf numFmtId="166" fontId="3" fillId="0" borderId="2" xfId="2" applyNumberFormat="1" applyFont="1" applyFill="1" applyBorder="1" applyAlignment="1" applyProtection="1">
      <alignment horizontal="centerContinuous" vertical="center"/>
      <protection locked="0"/>
    </xf>
    <xf numFmtId="166" fontId="3" fillId="0" borderId="3" xfId="2" applyNumberFormat="1" applyFont="1" applyFill="1" applyBorder="1" applyAlignment="1" applyProtection="1">
      <alignment horizontal="centerContinuous" vertical="center"/>
      <protection hidden="1"/>
    </xf>
    <xf numFmtId="0" fontId="3" fillId="0" borderId="4" xfId="0" applyFont="1" applyFill="1" applyBorder="1" applyAlignment="1" applyProtection="1">
      <alignment vertical="center"/>
      <protection hidden="1"/>
    </xf>
    <xf numFmtId="164" fontId="3" fillId="0" borderId="5" xfId="3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3" fillId="0" borderId="5" xfId="0" applyFont="1" applyFill="1" applyBorder="1" applyAlignment="1" applyProtection="1">
      <alignment horizontal="centerContinuous" vertical="center"/>
      <protection locked="0"/>
    </xf>
    <xf numFmtId="0" fontId="3" fillId="0" borderId="2" xfId="0" applyFont="1" applyFill="1" applyBorder="1" applyAlignment="1" applyProtection="1">
      <alignment horizontal="centerContinuous" vertical="center"/>
      <protection locked="0"/>
    </xf>
    <xf numFmtId="0" fontId="3" fillId="0" borderId="3" xfId="0" applyFont="1" applyFill="1" applyBorder="1" applyAlignment="1" applyProtection="1">
      <alignment vertical="center"/>
      <protection hidden="1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Continuous" vertical="center"/>
      <protection hidden="1"/>
    </xf>
    <xf numFmtId="0" fontId="3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3" applyNumberFormat="1" applyFont="1" applyFill="1" applyBorder="1" applyAlignment="1" applyProtection="1">
      <alignment vertical="center"/>
      <protection hidden="1"/>
    </xf>
    <xf numFmtId="164" fontId="2" fillId="0" borderId="4" xfId="3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2" applyNumberFormat="1" applyFont="1" applyFill="1" applyBorder="1" applyAlignment="1" applyProtection="1">
      <alignment horizontal="center" vertical="center"/>
      <protection hidden="1"/>
    </xf>
    <xf numFmtId="164" fontId="3" fillId="0" borderId="4" xfId="3" applyFont="1" applyFill="1" applyBorder="1" applyAlignment="1" applyProtection="1">
      <alignment horizontal="center" vertical="center" wrapText="1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164" fontId="2" fillId="0" borderId="0" xfId="3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top"/>
      <protection hidden="1"/>
    </xf>
    <xf numFmtId="0" fontId="3" fillId="0" borderId="4" xfId="0" applyNumberFormat="1" applyFont="1" applyFill="1" applyBorder="1" applyAlignment="1" applyProtection="1">
      <alignment horizontal="center" vertical="top"/>
      <protection hidden="1"/>
    </xf>
    <xf numFmtId="166" fontId="3" fillId="0" borderId="4" xfId="2" applyNumberFormat="1" applyFont="1" applyFill="1" applyBorder="1" applyAlignment="1" applyProtection="1">
      <alignment horizontal="center" vertical="top" wrapText="1"/>
      <protection hidden="1"/>
    </xf>
    <xf numFmtId="0" fontId="3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3" fillId="0" borderId="4" xfId="2" applyNumberFormat="1" applyFont="1" applyFill="1" applyBorder="1" applyAlignment="1" applyProtection="1">
      <alignment horizontal="center" vertical="top"/>
      <protection locked="0"/>
    </xf>
    <xf numFmtId="0" fontId="3" fillId="0" borderId="4" xfId="2" quotePrefix="1" applyNumberFormat="1" applyFont="1" applyFill="1" applyBorder="1" applyAlignment="1" applyProtection="1">
      <alignment horizontal="center" vertical="top"/>
      <protection locked="0"/>
    </xf>
    <xf numFmtId="0" fontId="3" fillId="0" borderId="4" xfId="2" applyNumberFormat="1" applyFont="1" applyFill="1" applyBorder="1" applyAlignment="1" applyProtection="1">
      <alignment horizontal="center" vertical="top"/>
      <protection hidden="1"/>
    </xf>
    <xf numFmtId="0" fontId="3" fillId="0" borderId="7" xfId="2" applyNumberFormat="1" applyFont="1" applyFill="1" applyBorder="1" applyAlignment="1" applyProtection="1">
      <alignment horizontal="center" vertical="center"/>
      <protection hidden="1"/>
    </xf>
    <xf numFmtId="164" fontId="3" fillId="0" borderId="4" xfId="3" applyFont="1" applyFill="1" applyBorder="1" applyAlignment="1" applyProtection="1">
      <alignment horizontal="center" vertical="center"/>
      <protection locked="0"/>
    </xf>
    <xf numFmtId="0" fontId="3" fillId="0" borderId="4" xfId="2" applyNumberFormat="1" applyFont="1" applyFill="1" applyBorder="1" applyAlignment="1" applyProtection="1">
      <alignment horizontal="center" vertical="center"/>
      <protection locked="0"/>
    </xf>
    <xf numFmtId="0" fontId="3" fillId="0" borderId="4" xfId="2" applyNumberFormat="1" applyFont="1" applyFill="1" applyBorder="1" applyAlignment="1" applyProtection="1">
      <alignment horizontal="center" vertical="center"/>
      <protection hidden="1"/>
    </xf>
    <xf numFmtId="0" fontId="3" fillId="0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top"/>
      <protection hidden="1"/>
    </xf>
    <xf numFmtId="0" fontId="3" fillId="0" borderId="7" xfId="0" applyFont="1" applyFill="1" applyBorder="1" applyAlignment="1" applyProtection="1">
      <alignment horizontal="center" vertical="center"/>
      <protection hidden="1"/>
    </xf>
    <xf numFmtId="0" fontId="3" fillId="0" borderId="6" xfId="0" applyNumberFormat="1" applyFont="1" applyFill="1" applyBorder="1" applyAlignment="1" applyProtection="1">
      <alignment horizontal="center" vertical="center"/>
      <protection hidden="1"/>
    </xf>
    <xf numFmtId="0" fontId="3" fillId="0" borderId="4" xfId="0" applyNumberFormat="1" applyFont="1" applyFill="1" applyBorder="1" applyAlignment="1" applyProtection="1">
      <alignment horizontal="center" vertical="center"/>
      <protection hidden="1"/>
    </xf>
    <xf numFmtId="0" fontId="3" fillId="0" borderId="5" xfId="2" applyNumberFormat="1" applyFont="1" applyFill="1" applyBorder="1" applyAlignment="1" applyProtection="1">
      <alignment horizontal="centerContinuous" vertical="center"/>
      <protection hidden="1"/>
    </xf>
    <xf numFmtId="0" fontId="3" fillId="0" borderId="3" xfId="2" applyNumberFormat="1" applyFont="1" applyFill="1" applyBorder="1" applyAlignment="1" applyProtection="1">
      <alignment horizontal="centerContinuous" vertical="center"/>
      <protection hidden="1"/>
    </xf>
    <xf numFmtId="0" fontId="2" fillId="0" borderId="7" xfId="0" applyNumberFormat="1" applyFont="1" applyFill="1" applyBorder="1" applyAlignment="1" applyProtection="1">
      <alignment horizontal="center" vertical="center"/>
      <protection hidden="1"/>
    </xf>
    <xf numFmtId="0" fontId="2" fillId="0" borderId="7" xfId="2" applyNumberFormat="1" applyFont="1" applyFill="1" applyBorder="1" applyAlignment="1" applyProtection="1">
      <alignment horizontal="center" vertical="center"/>
      <protection hidden="1"/>
    </xf>
    <xf numFmtId="37" fontId="2" fillId="0" borderId="7" xfId="3" applyNumberFormat="1" applyFont="1" applyFill="1" applyBorder="1" applyAlignment="1" applyProtection="1">
      <alignment horizontal="center" vertical="center"/>
      <protection hidden="1"/>
    </xf>
    <xf numFmtId="164" fontId="2" fillId="0" borderId="7" xfId="3" applyFont="1" applyFill="1" applyBorder="1" applyAlignment="1" applyProtection="1">
      <alignment horizontal="center" vertical="center"/>
      <protection hidden="1"/>
    </xf>
    <xf numFmtId="167" fontId="2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2" applyNumberFormat="1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3" applyFont="1" applyFill="1" applyBorder="1" applyAlignment="1" applyProtection="1">
      <alignment vertical="top"/>
      <protection hidden="1"/>
    </xf>
    <xf numFmtId="164" fontId="2" fillId="0" borderId="0" xfId="3" applyFont="1" applyFill="1" applyBorder="1" applyAlignment="1" applyProtection="1">
      <alignment horizontal="center" vertical="center"/>
      <protection hidden="1"/>
    </xf>
    <xf numFmtId="0" fontId="3" fillId="0" borderId="8" xfId="0" applyFont="1" applyFill="1" applyBorder="1" applyAlignment="1" applyProtection="1">
      <alignment horizontal="center" vertical="top"/>
      <protection hidden="1"/>
    </xf>
    <xf numFmtId="15" fontId="3" fillId="0" borderId="8" xfId="0" applyNumberFormat="1" applyFont="1" applyFill="1" applyBorder="1" applyAlignment="1" applyProtection="1">
      <alignment horizontal="center" vertical="top"/>
      <protection hidden="1"/>
    </xf>
    <xf numFmtId="15" fontId="3" fillId="0" borderId="7" xfId="0" applyNumberFormat="1" applyFont="1" applyFill="1" applyBorder="1" applyAlignment="1" applyProtection="1">
      <alignment horizontal="center" vertical="top"/>
      <protection hidden="1"/>
    </xf>
    <xf numFmtId="166" fontId="3" fillId="0" borderId="7" xfId="2" applyNumberFormat="1" applyFont="1" applyFill="1" applyBorder="1" applyAlignment="1" applyProtection="1">
      <alignment horizontal="center" vertical="top"/>
      <protection hidden="1"/>
    </xf>
    <xf numFmtId="166" fontId="3" fillId="0" borderId="7" xfId="2" applyNumberFormat="1" applyFont="1" applyFill="1" applyBorder="1" applyAlignment="1" applyProtection="1">
      <alignment horizontal="center" vertical="top"/>
      <protection locked="0"/>
    </xf>
    <xf numFmtId="166" fontId="3" fillId="0" borderId="7" xfId="2" quotePrefix="1" applyNumberFormat="1" applyFont="1" applyFill="1" applyBorder="1" applyAlignment="1" applyProtection="1">
      <alignment horizontal="center" vertical="top"/>
      <protection locked="0"/>
    </xf>
    <xf numFmtId="37" fontId="3" fillId="0" borderId="7" xfId="2" applyNumberFormat="1" applyFont="1" applyFill="1" applyBorder="1" applyAlignment="1" applyProtection="1">
      <alignment horizontal="center" vertical="top"/>
      <protection hidden="1"/>
    </xf>
    <xf numFmtId="164" fontId="3" fillId="0" borderId="7" xfId="3" applyFont="1" applyFill="1" applyBorder="1" applyAlignment="1" applyProtection="1">
      <alignment horizontal="left" vertical="top"/>
      <protection locked="0"/>
    </xf>
    <xf numFmtId="164" fontId="3" fillId="0" borderId="7" xfId="3" quotePrefix="1" applyFont="1" applyFill="1" applyBorder="1" applyAlignment="1" applyProtection="1">
      <alignment horizontal="left" vertical="top"/>
      <protection locked="0"/>
    </xf>
    <xf numFmtId="37" fontId="3" fillId="0" borderId="7" xfId="2" applyNumberFormat="1" applyFont="1" applyFill="1" applyBorder="1" applyAlignment="1" applyProtection="1">
      <alignment horizontal="center" vertical="top"/>
      <protection locked="0"/>
    </xf>
    <xf numFmtId="37" fontId="3" fillId="0" borderId="7" xfId="2" applyNumberFormat="1" applyFont="1" applyFill="1" applyBorder="1" applyAlignment="1" applyProtection="1">
      <alignment horizontal="left" vertical="top"/>
      <protection hidden="1"/>
    </xf>
    <xf numFmtId="0" fontId="3" fillId="0" borderId="8" xfId="0" applyFont="1" applyFill="1" applyBorder="1" applyAlignment="1" applyProtection="1">
      <alignment horizontal="left" vertical="top"/>
      <protection hidden="1"/>
    </xf>
    <xf numFmtId="0" fontId="3" fillId="0" borderId="7" xfId="0" applyFont="1" applyFill="1" applyBorder="1" applyAlignment="1" applyProtection="1">
      <alignment horizontal="left" vertical="top"/>
      <protection hidden="1"/>
    </xf>
    <xf numFmtId="0" fontId="2" fillId="0" borderId="7" xfId="0" applyFont="1" applyFill="1" applyBorder="1" applyAlignment="1" applyProtection="1">
      <alignment horizontal="center" vertical="top"/>
      <protection hidden="1"/>
    </xf>
    <xf numFmtId="37" fontId="2" fillId="0" borderId="7" xfId="3" applyNumberFormat="1" applyFont="1" applyFill="1" applyBorder="1" applyAlignment="1" applyProtection="1">
      <alignment horizontal="center" vertical="top"/>
      <protection hidden="1"/>
    </xf>
    <xf numFmtId="167" fontId="3" fillId="0" borderId="7" xfId="0" applyNumberFormat="1" applyFont="1" applyFill="1" applyBorder="1" applyAlignment="1" applyProtection="1">
      <alignment horizontal="left" vertical="top"/>
      <protection hidden="1"/>
    </xf>
    <xf numFmtId="0" fontId="2" fillId="0" borderId="7" xfId="2" applyNumberFormat="1" applyFont="1" applyFill="1" applyBorder="1" applyAlignment="1" applyProtection="1">
      <alignment horizontal="center" vertical="top" wrapText="1"/>
      <protection hidden="1"/>
    </xf>
    <xf numFmtId="164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0" fontId="3" fillId="0" borderId="9" xfId="0" applyNumberFormat="1" applyFont="1" applyFill="1" applyBorder="1" applyAlignment="1" applyProtection="1">
      <alignment horizontal="center" vertical="center"/>
      <protection hidden="1"/>
    </xf>
    <xf numFmtId="0" fontId="0" fillId="0" borderId="10" xfId="0" applyFill="1" applyBorder="1"/>
    <xf numFmtId="168" fontId="4" fillId="0" borderId="1" xfId="2" applyNumberFormat="1" applyFont="1" applyFill="1" applyBorder="1" applyAlignment="1" applyProtection="1">
      <alignment horizontal="center"/>
      <protection locked="0"/>
    </xf>
    <xf numFmtId="168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1" xfId="0" applyFill="1" applyBorder="1"/>
    <xf numFmtId="17" fontId="3" fillId="0" borderId="2" xfId="0" applyNumberFormat="1" applyFont="1" applyFill="1" applyBorder="1" applyAlignment="1" applyProtection="1">
      <alignment horizontal="centerContinuous" vertical="center"/>
      <protection hidden="1"/>
    </xf>
    <xf numFmtId="0" fontId="0" fillId="0" borderId="0" xfId="0" applyFill="1" applyBorder="1"/>
    <xf numFmtId="166" fontId="0" fillId="0" borderId="0" xfId="6" applyNumberFormat="1" applyFont="1" applyFill="1" applyBorder="1"/>
    <xf numFmtId="168" fontId="4" fillId="0" borderId="0" xfId="2" applyNumberFormat="1" applyFont="1" applyFill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hidden="1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4" xfId="2" applyNumberFormat="1" applyFont="1" applyFill="1" applyBorder="1" applyAlignment="1" applyProtection="1">
      <alignment horizontal="center" vertical="center" wrapText="1"/>
      <protection hidden="1"/>
    </xf>
    <xf numFmtId="0" fontId="3" fillId="0" borderId="7" xfId="2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8" fontId="4" fillId="0" borderId="13" xfId="2" quotePrefix="1" applyNumberFormat="1" applyFont="1" applyFill="1" applyBorder="1" applyAlignment="1" applyProtection="1">
      <alignment horizontal="center"/>
      <protection locked="0"/>
    </xf>
    <xf numFmtId="43" fontId="0" fillId="0" borderId="0" xfId="6" applyFont="1" applyFill="1"/>
    <xf numFmtId="166" fontId="0" fillId="0" borderId="0" xfId="6" applyNumberFormat="1" applyFont="1" applyFill="1"/>
  </cellXfs>
  <cellStyles count="7">
    <cellStyle name="Comma" xfId="6" builtinId="3"/>
    <cellStyle name="Comma [0] 2" xfId="3" xr:uid="{00000000-0005-0000-0000-000002000000}"/>
    <cellStyle name="Comma [0] 2 3" xfId="4" xr:uid="{00000000-0005-0000-0000-000003000000}"/>
    <cellStyle name="Comma 10" xfId="1" xr:uid="{00000000-0005-0000-0000-000004000000}"/>
    <cellStyle name="Comma 2" xfId="2" xr:uid="{00000000-0005-0000-0000-000005000000}"/>
    <cellStyle name="Normal" xfId="0" builtinId="0"/>
    <cellStyle name="Normal 2" xfId="5" xr:uid="{00000000-0005-0000-0000-000007000000}"/>
  </cellStyles>
  <dxfs count="12"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ckup\D\Laporan%20Pajak\PAJAK%202021\PPh%2021\Agustus\of%20PPh%2021%20Per%202%20September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Temp\PP%20h21%2002%20Juli%202021%20pakai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ckup\D\Laporan%20Pajak\PAJAK%202021\PPh%2021\September\PPh%2021%20Per%203%20Oktober%20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cuments\Copy%20of%20PP%20h21%2002%20agst%202021%20pakai%2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Ph%2021%20tahun%202022%20Per%203%20April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5">
          <cell r="E5">
            <v>43921</v>
          </cell>
        </row>
        <row r="10">
          <cell r="E10">
            <v>44074</v>
          </cell>
          <cell r="J10">
            <v>44074</v>
          </cell>
        </row>
        <row r="14">
          <cell r="E14">
            <v>44196</v>
          </cell>
        </row>
        <row r="17">
          <cell r="E17">
            <v>2325</v>
          </cell>
          <cell r="F17">
            <v>2325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8">
          <cell r="E8">
            <v>44012</v>
          </cell>
          <cell r="J8">
            <v>44012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1">
          <cell r="E11">
            <v>44104</v>
          </cell>
          <cell r="J11">
            <v>44104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J9">
            <v>44043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>
        <row r="5">
          <cell r="J5">
            <v>43921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A63"/>
  <sheetViews>
    <sheetView tabSelected="1" topLeftCell="A49" zoomScaleNormal="100" workbookViewId="0">
      <selection activeCell="A5" sqref="A5:CA57"/>
    </sheetView>
  </sheetViews>
  <sheetFormatPr defaultRowHeight="15" x14ac:dyDescent="0.25"/>
  <cols>
    <col min="1" max="1" width="5.42578125" customWidth="1"/>
    <col min="2" max="37" width="0" hidden="1" customWidth="1"/>
    <col min="38" max="38" width="29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3.140625" bestFit="1" customWidth="1"/>
    <col min="45" max="73" width="0" hidden="1" customWidth="1"/>
    <col min="74" max="74" width="19.42578125" bestFit="1" customWidth="1"/>
    <col min="75" max="75" width="20" bestFit="1" customWidth="1"/>
    <col min="76" max="76" width="26.140625" bestFit="1" customWidth="1"/>
    <col min="77" max="78" width="26.140625" customWidth="1"/>
    <col min="79" max="79" width="25.140625" bestFit="1" customWidth="1"/>
  </cols>
  <sheetData>
    <row r="2" spans="1:79" x14ac:dyDescent="0.25">
      <c r="A2" s="1" t="s">
        <v>142</v>
      </c>
      <c r="B2" s="3"/>
      <c r="C2" s="3"/>
      <c r="D2" s="2"/>
      <c r="E2" s="4"/>
      <c r="F2" s="5"/>
      <c r="G2" s="6" t="s">
        <v>16</v>
      </c>
      <c r="H2" s="7"/>
      <c r="I2" s="7"/>
      <c r="J2" s="7"/>
      <c r="K2" s="7"/>
      <c r="L2" s="7"/>
      <c r="M2" s="8"/>
      <c r="N2" s="9"/>
      <c r="O2" s="9"/>
      <c r="P2" s="9"/>
      <c r="Q2" s="10" t="s">
        <v>17</v>
      </c>
      <c r="R2" s="11"/>
      <c r="S2" s="12"/>
      <c r="T2" s="9"/>
      <c r="U2" s="9"/>
      <c r="V2" s="13" t="s">
        <v>18</v>
      </c>
      <c r="W2" s="14"/>
      <c r="X2" s="14"/>
      <c r="Y2" s="14"/>
      <c r="Z2" s="14"/>
      <c r="AA2" s="14"/>
      <c r="AB2" s="15"/>
      <c r="AC2" s="16"/>
      <c r="AD2" s="9"/>
      <c r="AE2" s="17"/>
      <c r="AF2" s="17"/>
      <c r="AG2" s="17"/>
      <c r="AH2" s="17"/>
      <c r="AI2" s="18" t="s">
        <v>19</v>
      </c>
      <c r="AJ2" s="18"/>
      <c r="AK2" s="18"/>
      <c r="AL2" s="84">
        <v>44621</v>
      </c>
      <c r="AM2" s="19" t="s">
        <v>20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88" t="s">
        <v>21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</row>
    <row r="3" spans="1:79" ht="38.25" x14ac:dyDescent="0.25">
      <c r="A3" s="30" t="s">
        <v>22</v>
      </c>
      <c r="B3" s="30" t="s">
        <v>25</v>
      </c>
      <c r="C3" s="31" t="s">
        <v>26</v>
      </c>
      <c r="D3" s="31" t="s">
        <v>27</v>
      </c>
      <c r="E3" s="32" t="s">
        <v>28</v>
      </c>
      <c r="F3" s="33" t="s">
        <v>29</v>
      </c>
      <c r="G3" s="34" t="s">
        <v>30</v>
      </c>
      <c r="H3" s="34" t="s">
        <v>31</v>
      </c>
      <c r="I3" s="34" t="s">
        <v>32</v>
      </c>
      <c r="J3" s="34" t="s">
        <v>33</v>
      </c>
      <c r="K3" s="34" t="s">
        <v>34</v>
      </c>
      <c r="L3" s="35" t="s">
        <v>35</v>
      </c>
      <c r="M3" s="36" t="s">
        <v>36</v>
      </c>
      <c r="N3" s="37" t="s">
        <v>37</v>
      </c>
      <c r="O3" s="37" t="s">
        <v>36</v>
      </c>
      <c r="P3" s="37" t="s">
        <v>38</v>
      </c>
      <c r="Q3" s="38" t="s">
        <v>39</v>
      </c>
      <c r="R3" s="39" t="s">
        <v>40</v>
      </c>
      <c r="S3" s="40" t="s">
        <v>36</v>
      </c>
      <c r="T3" s="37" t="s">
        <v>36</v>
      </c>
      <c r="U3" s="37" t="s">
        <v>41</v>
      </c>
      <c r="V3" s="40" t="s">
        <v>42</v>
      </c>
      <c r="W3" s="40" t="s">
        <v>43</v>
      </c>
      <c r="X3" s="41" t="s">
        <v>44</v>
      </c>
      <c r="Y3" s="90" t="s">
        <v>45</v>
      </c>
      <c r="Z3" s="90" t="s">
        <v>46</v>
      </c>
      <c r="AA3" s="40" t="s">
        <v>47</v>
      </c>
      <c r="AB3" s="36" t="s">
        <v>36</v>
      </c>
      <c r="AC3" s="42" t="s">
        <v>48</v>
      </c>
      <c r="AD3" s="43" t="s">
        <v>48</v>
      </c>
      <c r="AE3" s="44" t="s">
        <v>49</v>
      </c>
      <c r="AF3" s="44" t="s">
        <v>50</v>
      </c>
      <c r="AG3" s="37" t="s">
        <v>51</v>
      </c>
      <c r="AH3" s="37" t="s">
        <v>52</v>
      </c>
      <c r="AI3" s="45" t="s">
        <v>53</v>
      </c>
      <c r="AJ3" s="46" t="s">
        <v>54</v>
      </c>
      <c r="AK3" s="46" t="s">
        <v>55</v>
      </c>
      <c r="AL3" s="79"/>
      <c r="AM3" s="47" t="s">
        <v>56</v>
      </c>
      <c r="AN3" s="48"/>
      <c r="AO3" s="40" t="s">
        <v>57</v>
      </c>
      <c r="AP3" s="40"/>
      <c r="AQ3" s="40" t="s">
        <v>52</v>
      </c>
      <c r="AR3" s="40" t="s">
        <v>58</v>
      </c>
      <c r="AS3" s="49" t="s">
        <v>59</v>
      </c>
      <c r="AT3" s="50" t="s">
        <v>58</v>
      </c>
      <c r="AU3" s="51" t="s">
        <v>60</v>
      </c>
      <c r="AV3" s="51" t="s">
        <v>61</v>
      </c>
      <c r="AW3" s="51" t="s">
        <v>62</v>
      </c>
      <c r="AX3" s="52" t="s">
        <v>63</v>
      </c>
      <c r="AY3" s="52" t="s">
        <v>52</v>
      </c>
      <c r="AZ3" s="53" t="s">
        <v>64</v>
      </c>
      <c r="BA3" s="54" t="s">
        <v>65</v>
      </c>
      <c r="BB3" s="54" t="s">
        <v>44</v>
      </c>
      <c r="BC3" s="55" t="s">
        <v>66</v>
      </c>
      <c r="BD3" s="50" t="s">
        <v>67</v>
      </c>
      <c r="BE3" s="49" t="s">
        <v>68</v>
      </c>
      <c r="BF3" s="49" t="s">
        <v>69</v>
      </c>
      <c r="BG3" s="89"/>
      <c r="BH3" s="56"/>
      <c r="BI3" s="57" t="s">
        <v>70</v>
      </c>
      <c r="BJ3" s="57" t="s">
        <v>71</v>
      </c>
      <c r="BK3" s="57"/>
      <c r="BL3" s="57" t="s">
        <v>72</v>
      </c>
      <c r="BM3" s="57"/>
      <c r="BN3" s="57"/>
      <c r="BO3" s="57"/>
      <c r="BP3" s="58"/>
      <c r="BQ3" s="58"/>
      <c r="BR3" s="58"/>
      <c r="BS3" s="58"/>
      <c r="BT3" s="56"/>
      <c r="BU3" s="56"/>
    </row>
    <row r="4" spans="1:79" ht="25.5" x14ac:dyDescent="0.25">
      <c r="A4" s="59"/>
      <c r="B4" s="60"/>
      <c r="C4" s="61"/>
      <c r="D4" s="43"/>
      <c r="E4" s="62" t="s">
        <v>73</v>
      </c>
      <c r="F4" s="43" t="s">
        <v>74</v>
      </c>
      <c r="G4" s="63"/>
      <c r="H4" s="63"/>
      <c r="I4" s="63" t="s">
        <v>75</v>
      </c>
      <c r="J4" s="63" t="s">
        <v>76</v>
      </c>
      <c r="K4" s="63"/>
      <c r="L4" s="64"/>
      <c r="M4" s="65" t="s">
        <v>77</v>
      </c>
      <c r="N4" s="65" t="s">
        <v>78</v>
      </c>
      <c r="O4" s="65" t="s">
        <v>79</v>
      </c>
      <c r="P4" s="65" t="s">
        <v>80</v>
      </c>
      <c r="Q4" s="66"/>
      <c r="R4" s="67"/>
      <c r="S4" s="65" t="s">
        <v>81</v>
      </c>
      <c r="T4" s="65" t="s">
        <v>59</v>
      </c>
      <c r="U4" s="65" t="s">
        <v>82</v>
      </c>
      <c r="V4" s="65" t="s">
        <v>83</v>
      </c>
      <c r="W4" s="65" t="s">
        <v>83</v>
      </c>
      <c r="X4" s="68" t="s">
        <v>84</v>
      </c>
      <c r="Y4" s="91"/>
      <c r="Z4" s="91"/>
      <c r="AA4" s="69"/>
      <c r="AB4" s="65" t="s">
        <v>85</v>
      </c>
      <c r="AC4" s="69" t="s">
        <v>78</v>
      </c>
      <c r="AD4" s="65" t="s">
        <v>86</v>
      </c>
      <c r="AE4" s="69"/>
      <c r="AF4" s="69"/>
      <c r="AG4" s="65" t="s">
        <v>87</v>
      </c>
      <c r="AH4" s="65" t="s">
        <v>88</v>
      </c>
      <c r="AI4" s="70"/>
      <c r="AJ4" s="71"/>
      <c r="AK4" s="71"/>
      <c r="AL4" s="71"/>
      <c r="AM4" s="43" t="s">
        <v>79</v>
      </c>
      <c r="AN4" s="65" t="s">
        <v>89</v>
      </c>
      <c r="AO4" s="69"/>
      <c r="AP4" s="43" t="s">
        <v>79</v>
      </c>
      <c r="AQ4" s="43" t="s">
        <v>78</v>
      </c>
      <c r="AR4" s="69"/>
      <c r="AS4" s="72" t="s">
        <v>90</v>
      </c>
      <c r="AT4" s="72" t="s">
        <v>91</v>
      </c>
      <c r="AU4" s="73" t="s">
        <v>91</v>
      </c>
      <c r="AV4" s="73" t="s">
        <v>91</v>
      </c>
      <c r="AW4" s="73" t="s">
        <v>92</v>
      </c>
      <c r="AX4" s="73" t="s">
        <v>92</v>
      </c>
      <c r="AY4" s="73" t="s">
        <v>93</v>
      </c>
      <c r="AZ4" s="74" t="s">
        <v>94</v>
      </c>
      <c r="BA4" s="75" t="s">
        <v>95</v>
      </c>
      <c r="BB4" s="69" t="s">
        <v>96</v>
      </c>
      <c r="BC4" s="69" t="s">
        <v>78</v>
      </c>
      <c r="BD4" s="43" t="s">
        <v>97</v>
      </c>
      <c r="BE4" s="72" t="s">
        <v>98</v>
      </c>
      <c r="BF4" s="72"/>
      <c r="BG4" s="89"/>
      <c r="BH4" s="56" t="s">
        <v>99</v>
      </c>
      <c r="BI4" s="57"/>
      <c r="BJ4" s="57"/>
      <c r="BK4" s="57" t="s">
        <v>100</v>
      </c>
      <c r="BL4" s="57"/>
      <c r="BM4" s="57" t="s">
        <v>101</v>
      </c>
      <c r="BN4" s="57" t="s">
        <v>102</v>
      </c>
      <c r="BO4" s="57" t="s">
        <v>103</v>
      </c>
      <c r="BP4" s="58" t="s">
        <v>24</v>
      </c>
      <c r="BQ4" s="58" t="s">
        <v>23</v>
      </c>
      <c r="BR4" s="58" t="s">
        <v>104</v>
      </c>
      <c r="BS4" s="58" t="s">
        <v>105</v>
      </c>
      <c r="BT4" s="56" t="s">
        <v>106</v>
      </c>
      <c r="BU4" s="56" t="s">
        <v>107</v>
      </c>
      <c r="BV4" t="s">
        <v>147</v>
      </c>
      <c r="BW4" t="s">
        <v>149</v>
      </c>
      <c r="BX4" t="s">
        <v>148</v>
      </c>
      <c r="BY4" t="s">
        <v>154</v>
      </c>
      <c r="BZ4" t="s">
        <v>155</v>
      </c>
      <c r="CA4" t="s">
        <v>153</v>
      </c>
    </row>
    <row r="5" spans="1:79" x14ac:dyDescent="0.2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3">
        <f>SUM(AM6:AM53)</f>
        <v>114468587</v>
      </c>
      <c r="AN5" s="92"/>
      <c r="AO5" s="93"/>
      <c r="AP5" s="92"/>
      <c r="AQ5" s="92"/>
      <c r="AR5" s="93">
        <f>SUM(AR6:AR53)</f>
        <v>137420787</v>
      </c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4" t="s">
        <v>145</v>
      </c>
      <c r="BX5" s="92"/>
      <c r="BY5" s="92"/>
      <c r="BZ5" s="92"/>
      <c r="CA5" s="92" t="s">
        <v>152</v>
      </c>
    </row>
    <row r="6" spans="1:79" x14ac:dyDescent="0.25">
      <c r="A6" s="77">
        <v>1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80"/>
      <c r="AL6" s="83" t="s">
        <v>110</v>
      </c>
      <c r="AM6" s="95">
        <v>3243750</v>
      </c>
      <c r="AN6" s="77">
        <v>0</v>
      </c>
      <c r="AO6" s="82">
        <v>0</v>
      </c>
      <c r="AP6" s="77"/>
      <c r="AQ6" s="77"/>
      <c r="AR6" s="78">
        <f>AM6+AO6</f>
        <v>3243750</v>
      </c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92"/>
      <c r="BW6" s="92"/>
      <c r="BX6" s="92"/>
      <c r="BY6" s="92"/>
      <c r="BZ6" s="92"/>
      <c r="CA6" s="93">
        <f>AR6-BV6-BW6-BX6-BY6-BZ6</f>
        <v>3243750</v>
      </c>
    </row>
    <row r="7" spans="1:79" x14ac:dyDescent="0.25">
      <c r="A7" s="77">
        <v>2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0"/>
      <c r="AL7" s="80" t="s">
        <v>0</v>
      </c>
      <c r="AM7" s="95">
        <v>3337500</v>
      </c>
      <c r="AN7" s="77">
        <v>0</v>
      </c>
      <c r="AO7" s="81">
        <v>0</v>
      </c>
      <c r="AP7" s="77"/>
      <c r="AQ7" s="77"/>
      <c r="AR7" s="78">
        <f t="shared" ref="AR7:AR53" si="0">AM7+AO7</f>
        <v>3337500</v>
      </c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92"/>
      <c r="BW7" s="92"/>
      <c r="BX7" s="92"/>
      <c r="BY7" s="92"/>
      <c r="BZ7" s="92"/>
      <c r="CA7" s="93">
        <f t="shared" ref="CA7:CA56" si="1">AR7-BV7-BW7-BX7-BY7-BZ7</f>
        <v>3337500</v>
      </c>
    </row>
    <row r="8" spans="1:79" x14ac:dyDescent="0.25">
      <c r="A8" s="77">
        <v>3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80"/>
      <c r="AL8" s="80" t="s">
        <v>138</v>
      </c>
      <c r="AM8" s="95">
        <v>167625</v>
      </c>
      <c r="AN8" s="77">
        <v>0</v>
      </c>
      <c r="AO8" s="81">
        <v>0</v>
      </c>
      <c r="AP8" s="77"/>
      <c r="AQ8" s="77"/>
      <c r="AR8" s="78">
        <f t="shared" si="0"/>
        <v>167625</v>
      </c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92"/>
      <c r="BW8" s="92"/>
      <c r="BX8" s="92"/>
      <c r="BY8" s="92"/>
      <c r="BZ8" s="92"/>
      <c r="CA8" s="93">
        <f t="shared" si="1"/>
        <v>167625</v>
      </c>
    </row>
    <row r="9" spans="1:79" x14ac:dyDescent="0.25">
      <c r="A9" s="77">
        <f t="shared" ref="A9:A56" si="2">A8+1</f>
        <v>4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80"/>
      <c r="AL9" s="80" t="s">
        <v>111</v>
      </c>
      <c r="AM9" s="95">
        <v>16217841</v>
      </c>
      <c r="AN9" s="77">
        <v>0</v>
      </c>
      <c r="AO9" s="81">
        <v>0</v>
      </c>
      <c r="AP9" s="77"/>
      <c r="AQ9" s="77"/>
      <c r="AR9" s="78">
        <f t="shared" si="0"/>
        <v>16217841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92"/>
      <c r="BW9" s="92"/>
      <c r="BX9" s="92"/>
      <c r="BY9" s="92"/>
      <c r="BZ9" s="92"/>
      <c r="CA9" s="93">
        <f t="shared" si="1"/>
        <v>16217841</v>
      </c>
    </row>
    <row r="10" spans="1:79" x14ac:dyDescent="0.25">
      <c r="A10" s="77">
        <f t="shared" si="2"/>
        <v>5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80"/>
      <c r="AL10" s="80" t="s">
        <v>1</v>
      </c>
      <c r="AM10" s="95">
        <v>12918091</v>
      </c>
      <c r="AN10" s="77">
        <v>0</v>
      </c>
      <c r="AO10" s="81">
        <v>0</v>
      </c>
      <c r="AP10" s="77"/>
      <c r="AQ10" s="77"/>
      <c r="AR10" s="78">
        <f t="shared" si="0"/>
        <v>12918091</v>
      </c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92"/>
      <c r="BW10" s="92"/>
      <c r="BX10" s="92"/>
      <c r="BY10" s="92"/>
      <c r="BZ10" s="92"/>
      <c r="CA10" s="93">
        <f t="shared" si="1"/>
        <v>12918091</v>
      </c>
    </row>
    <row r="11" spans="1:79" x14ac:dyDescent="0.25">
      <c r="A11" s="77">
        <f t="shared" si="2"/>
        <v>6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80"/>
      <c r="AL11" s="80" t="s">
        <v>137</v>
      </c>
      <c r="AM11" s="95">
        <v>13523166</v>
      </c>
      <c r="AN11" s="77">
        <v>0</v>
      </c>
      <c r="AO11" s="81">
        <v>0</v>
      </c>
      <c r="AP11" s="77"/>
      <c r="AQ11" s="77"/>
      <c r="AR11" s="78">
        <f t="shared" si="0"/>
        <v>13523166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92"/>
      <c r="BW11" s="92"/>
      <c r="BX11" s="92"/>
      <c r="BY11" s="92"/>
      <c r="BZ11" s="92"/>
      <c r="CA11" s="93">
        <f t="shared" si="1"/>
        <v>13523166</v>
      </c>
    </row>
    <row r="12" spans="1:79" x14ac:dyDescent="0.25">
      <c r="A12" s="77">
        <f t="shared" si="2"/>
        <v>7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80"/>
      <c r="AL12" s="80" t="s">
        <v>2</v>
      </c>
      <c r="AM12" s="95">
        <v>4500750</v>
      </c>
      <c r="AN12" s="77">
        <v>16649500</v>
      </c>
      <c r="AO12" s="81">
        <v>0</v>
      </c>
      <c r="AP12" s="77"/>
      <c r="AQ12" s="77"/>
      <c r="AR12" s="78">
        <f t="shared" si="0"/>
        <v>4500750</v>
      </c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92"/>
      <c r="BW12" s="92"/>
      <c r="BX12" s="92"/>
      <c r="BY12" s="92"/>
      <c r="BZ12" s="92"/>
      <c r="CA12" s="93">
        <f t="shared" si="1"/>
        <v>4500750</v>
      </c>
    </row>
    <row r="13" spans="1:79" x14ac:dyDescent="0.25">
      <c r="A13" s="77">
        <f t="shared" si="2"/>
        <v>8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80"/>
      <c r="AL13" s="80" t="s">
        <v>112</v>
      </c>
      <c r="AM13" s="95">
        <v>5067145</v>
      </c>
      <c r="AN13" s="77">
        <v>8937750</v>
      </c>
      <c r="AO13" s="81">
        <v>7175500</v>
      </c>
      <c r="AP13" s="77"/>
      <c r="AQ13" s="77"/>
      <c r="AR13" s="78">
        <f t="shared" si="0"/>
        <v>12242645</v>
      </c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92"/>
      <c r="BW13" s="92"/>
      <c r="BX13" s="92"/>
      <c r="BY13" s="92"/>
      <c r="BZ13" s="92"/>
      <c r="CA13" s="93">
        <f t="shared" si="1"/>
        <v>12242645</v>
      </c>
    </row>
    <row r="14" spans="1:79" x14ac:dyDescent="0.25">
      <c r="A14" s="77">
        <f t="shared" si="2"/>
        <v>9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80"/>
      <c r="AL14" s="80" t="s">
        <v>113</v>
      </c>
      <c r="AM14" s="95">
        <v>4272458</v>
      </c>
      <c r="AN14" s="77">
        <v>14758750</v>
      </c>
      <c r="AO14" s="81">
        <v>0</v>
      </c>
      <c r="AP14" s="77"/>
      <c r="AQ14" s="77"/>
      <c r="AR14" s="78">
        <f t="shared" si="0"/>
        <v>4272458</v>
      </c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92"/>
      <c r="BW14" s="92"/>
      <c r="BX14" s="92"/>
      <c r="BY14" s="92"/>
      <c r="BZ14" s="92"/>
      <c r="CA14" s="93">
        <f t="shared" si="1"/>
        <v>4272458</v>
      </c>
    </row>
    <row r="15" spans="1:79" x14ac:dyDescent="0.25">
      <c r="A15" s="77">
        <f t="shared" si="2"/>
        <v>10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80"/>
      <c r="AL15" s="80" t="s">
        <v>114</v>
      </c>
      <c r="AM15" s="95">
        <v>4512250</v>
      </c>
      <c r="AN15" s="77">
        <v>8757250</v>
      </c>
      <c r="AO15" s="81">
        <v>6814500</v>
      </c>
      <c r="AP15" s="77"/>
      <c r="AQ15" s="77"/>
      <c r="AR15" s="78">
        <f t="shared" si="0"/>
        <v>11326750</v>
      </c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92"/>
      <c r="BW15" s="92"/>
      <c r="BX15" s="92"/>
      <c r="BY15" s="92"/>
      <c r="BZ15" s="92"/>
      <c r="CA15" s="93">
        <f t="shared" si="1"/>
        <v>11326750</v>
      </c>
    </row>
    <row r="16" spans="1:79" x14ac:dyDescent="0.25">
      <c r="A16" s="77">
        <f t="shared" si="2"/>
        <v>11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80"/>
      <c r="AL16" s="80" t="s">
        <v>115</v>
      </c>
      <c r="AM16" s="95">
        <v>4638125</v>
      </c>
      <c r="AN16" s="77">
        <v>8757250</v>
      </c>
      <c r="AO16" s="81">
        <v>0</v>
      </c>
      <c r="AP16" s="77"/>
      <c r="AQ16" s="77"/>
      <c r="AR16" s="78">
        <f t="shared" si="0"/>
        <v>4638125</v>
      </c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92"/>
      <c r="BW16" s="92"/>
      <c r="BX16" s="92"/>
      <c r="BY16" s="92"/>
      <c r="BZ16" s="92"/>
      <c r="CA16" s="93">
        <f t="shared" si="1"/>
        <v>4638125</v>
      </c>
    </row>
    <row r="17" spans="1:79" x14ac:dyDescent="0.25">
      <c r="A17" s="77">
        <f t="shared" si="2"/>
        <v>12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80"/>
      <c r="AL17" s="80" t="s">
        <v>3</v>
      </c>
      <c r="AM17" s="95">
        <v>4273750</v>
      </c>
      <c r="AN17" s="77">
        <v>8391250</v>
      </c>
      <c r="AO17" s="81">
        <v>0</v>
      </c>
      <c r="AP17" s="77"/>
      <c r="AQ17" s="77"/>
      <c r="AR17" s="78">
        <f t="shared" si="0"/>
        <v>4273750</v>
      </c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92"/>
      <c r="BW17" s="92"/>
      <c r="BX17" s="92"/>
      <c r="BY17" s="92"/>
      <c r="BZ17" s="92"/>
      <c r="CA17" s="93">
        <f t="shared" si="1"/>
        <v>4273750</v>
      </c>
    </row>
    <row r="18" spans="1:79" x14ac:dyDescent="0.25">
      <c r="A18" s="77">
        <f t="shared" si="2"/>
        <v>13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80"/>
      <c r="AL18" s="80" t="s">
        <v>4</v>
      </c>
      <c r="AM18" s="95">
        <v>2463995</v>
      </c>
      <c r="AN18" s="77">
        <v>3597300</v>
      </c>
      <c r="AO18" s="81">
        <v>3561300</v>
      </c>
      <c r="AP18" s="77"/>
      <c r="AQ18" s="77"/>
      <c r="AR18" s="78">
        <f t="shared" si="0"/>
        <v>6025295</v>
      </c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92"/>
      <c r="BW18" s="92"/>
      <c r="BX18" s="92"/>
      <c r="BY18" s="92"/>
      <c r="BZ18" s="96">
        <v>145475</v>
      </c>
      <c r="CA18" s="93">
        <f t="shared" si="1"/>
        <v>5879820</v>
      </c>
    </row>
    <row r="19" spans="1:79" x14ac:dyDescent="0.25">
      <c r="A19" s="77">
        <f t="shared" si="2"/>
        <v>14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80"/>
      <c r="AL19" s="80" t="s">
        <v>5</v>
      </c>
      <c r="AM19" s="95">
        <v>2232708</v>
      </c>
      <c r="AN19" s="77">
        <v>3410400</v>
      </c>
      <c r="AO19" s="81">
        <v>0</v>
      </c>
      <c r="AP19" s="77"/>
      <c r="AQ19" s="77"/>
      <c r="AR19" s="78">
        <f t="shared" si="0"/>
        <v>2232708</v>
      </c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92"/>
      <c r="BW19" s="92"/>
      <c r="BX19" s="92"/>
      <c r="BY19" s="92"/>
      <c r="BZ19" s="96">
        <v>145475</v>
      </c>
      <c r="CA19" s="93">
        <f t="shared" si="1"/>
        <v>2087233</v>
      </c>
    </row>
    <row r="20" spans="1:79" x14ac:dyDescent="0.25">
      <c r="A20" s="77">
        <f t="shared" si="2"/>
        <v>15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80"/>
      <c r="AL20" s="80" t="s">
        <v>140</v>
      </c>
      <c r="AM20" s="95">
        <v>1924283</v>
      </c>
      <c r="AN20" s="77">
        <v>0</v>
      </c>
      <c r="AO20" s="81">
        <v>0</v>
      </c>
      <c r="AP20" s="77"/>
      <c r="AQ20" s="77"/>
      <c r="AR20" s="78">
        <f t="shared" si="0"/>
        <v>1924283</v>
      </c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92"/>
      <c r="BW20" s="92"/>
      <c r="BX20" s="92"/>
      <c r="BY20" s="92"/>
      <c r="BZ20" s="92"/>
      <c r="CA20" s="93">
        <f t="shared" si="1"/>
        <v>1924283</v>
      </c>
    </row>
    <row r="21" spans="1:79" x14ac:dyDescent="0.25">
      <c r="A21" s="77">
        <f t="shared" si="2"/>
        <v>16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80"/>
      <c r="AL21" s="80" t="s">
        <v>116</v>
      </c>
      <c r="AM21" s="95">
        <v>2771895</v>
      </c>
      <c r="AN21" s="77">
        <v>3644100</v>
      </c>
      <c r="AO21" s="81">
        <v>0</v>
      </c>
      <c r="AP21" s="77"/>
      <c r="AQ21" s="77"/>
      <c r="AR21" s="78">
        <f t="shared" si="0"/>
        <v>2771895</v>
      </c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92"/>
      <c r="BW21" s="92"/>
      <c r="BX21" s="92"/>
      <c r="BY21" s="92"/>
      <c r="BZ21" s="96">
        <v>145475</v>
      </c>
      <c r="CA21" s="93">
        <f t="shared" si="1"/>
        <v>2626420</v>
      </c>
    </row>
    <row r="22" spans="1:79" x14ac:dyDescent="0.25">
      <c r="A22" s="77">
        <f t="shared" si="2"/>
        <v>17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80"/>
      <c r="AL22" s="80" t="s">
        <v>141</v>
      </c>
      <c r="AM22" s="95">
        <v>2693945</v>
      </c>
      <c r="AN22" s="77">
        <v>0</v>
      </c>
      <c r="AO22" s="81">
        <v>5400900</v>
      </c>
      <c r="AP22" s="77"/>
      <c r="AQ22" s="77"/>
      <c r="AR22" s="78">
        <f t="shared" si="0"/>
        <v>8094845</v>
      </c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92"/>
      <c r="BW22" s="92"/>
      <c r="BX22" s="92"/>
      <c r="BY22" s="92"/>
      <c r="BZ22" s="96">
        <v>145475</v>
      </c>
      <c r="CA22" s="93">
        <f t="shared" si="1"/>
        <v>7949370</v>
      </c>
    </row>
    <row r="23" spans="1:79" x14ac:dyDescent="0.25">
      <c r="A23" s="77">
        <f t="shared" si="2"/>
        <v>18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80"/>
      <c r="AL23" s="80" t="s">
        <v>6</v>
      </c>
      <c r="AM23" s="95">
        <v>505533</v>
      </c>
      <c r="AN23" s="77">
        <v>1211550</v>
      </c>
      <c r="AO23" s="81">
        <v>0</v>
      </c>
      <c r="AP23" s="77"/>
      <c r="AQ23" s="77"/>
      <c r="AR23" s="78">
        <f t="shared" si="0"/>
        <v>505533</v>
      </c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92"/>
      <c r="BW23" s="92"/>
      <c r="BX23" s="92"/>
      <c r="BY23" s="92"/>
      <c r="BZ23" s="92"/>
      <c r="CA23" s="93">
        <f t="shared" si="1"/>
        <v>505533</v>
      </c>
    </row>
    <row r="24" spans="1:79" x14ac:dyDescent="0.25">
      <c r="A24" s="77">
        <f t="shared" si="2"/>
        <v>19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80"/>
      <c r="AL24" s="80" t="s">
        <v>7</v>
      </c>
      <c r="AM24" s="95">
        <v>496533</v>
      </c>
      <c r="AN24" s="77">
        <v>1211400</v>
      </c>
      <c r="AO24" s="81">
        <v>0</v>
      </c>
      <c r="AP24" s="77"/>
      <c r="AQ24" s="77"/>
      <c r="AR24" s="78">
        <f t="shared" si="0"/>
        <v>496533</v>
      </c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92"/>
      <c r="BW24" s="92"/>
      <c r="BX24" s="92"/>
      <c r="BY24" s="92"/>
      <c r="BZ24" s="92"/>
      <c r="CA24" s="93">
        <f t="shared" si="1"/>
        <v>496533</v>
      </c>
    </row>
    <row r="25" spans="1:79" x14ac:dyDescent="0.25">
      <c r="A25" s="77">
        <f t="shared" si="2"/>
        <v>20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0"/>
      <c r="AL25" s="80" t="s">
        <v>8</v>
      </c>
      <c r="AM25" s="95">
        <v>42783</v>
      </c>
      <c r="AN25" s="77">
        <v>0</v>
      </c>
      <c r="AO25" s="81">
        <v>0</v>
      </c>
      <c r="AP25" s="77"/>
      <c r="AQ25" s="77"/>
      <c r="AR25" s="78">
        <f t="shared" si="0"/>
        <v>42783</v>
      </c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92"/>
      <c r="BW25" s="92"/>
      <c r="BX25" s="92"/>
      <c r="BY25" s="92"/>
      <c r="BZ25" s="92"/>
      <c r="CA25" s="93">
        <f t="shared" si="1"/>
        <v>42783</v>
      </c>
    </row>
    <row r="26" spans="1:79" x14ac:dyDescent="0.25">
      <c r="A26" s="77">
        <f t="shared" si="2"/>
        <v>21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80"/>
      <c r="AL26" s="80" t="s">
        <v>9</v>
      </c>
      <c r="AM26" s="95">
        <v>96683</v>
      </c>
      <c r="AN26" s="77">
        <v>293800</v>
      </c>
      <c r="AO26" s="81">
        <v>0</v>
      </c>
      <c r="AP26" s="77"/>
      <c r="AQ26" s="77"/>
      <c r="AR26" s="78">
        <f t="shared" si="0"/>
        <v>96683</v>
      </c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92"/>
      <c r="BW26" s="92"/>
      <c r="BX26" s="92"/>
      <c r="BY26" s="92"/>
      <c r="BZ26" s="92"/>
      <c r="CA26" s="93">
        <f t="shared" si="1"/>
        <v>96683</v>
      </c>
    </row>
    <row r="27" spans="1:79" x14ac:dyDescent="0.25">
      <c r="A27" s="77">
        <f t="shared" si="2"/>
        <v>22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80"/>
      <c r="AL27" s="80" t="s">
        <v>10</v>
      </c>
      <c r="AM27" s="95">
        <v>1274420</v>
      </c>
      <c r="AN27" s="77">
        <v>0</v>
      </c>
      <c r="AO27" s="81">
        <v>0</v>
      </c>
      <c r="AP27" s="77"/>
      <c r="AQ27" s="77"/>
      <c r="AR27" s="78">
        <f t="shared" si="0"/>
        <v>1274420</v>
      </c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92"/>
      <c r="BW27" s="92"/>
      <c r="BX27" s="92"/>
      <c r="BY27" s="92"/>
      <c r="BZ27" s="97">
        <v>189117.5</v>
      </c>
      <c r="CA27" s="93">
        <f t="shared" si="1"/>
        <v>1085302.5</v>
      </c>
    </row>
    <row r="28" spans="1:79" x14ac:dyDescent="0.25">
      <c r="A28" s="77">
        <f t="shared" si="2"/>
        <v>23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80"/>
      <c r="AL28" s="80" t="s">
        <v>11</v>
      </c>
      <c r="AM28" s="95">
        <v>1276733</v>
      </c>
      <c r="AN28" s="77">
        <v>0</v>
      </c>
      <c r="AO28" s="81">
        <v>0</v>
      </c>
      <c r="AP28" s="77"/>
      <c r="AQ28" s="77"/>
      <c r="AR28" s="78">
        <f t="shared" si="0"/>
        <v>1276733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92"/>
      <c r="BW28" s="92"/>
      <c r="BX28" s="92"/>
      <c r="BY28" s="92"/>
      <c r="BZ28" s="97">
        <v>189117.5</v>
      </c>
      <c r="CA28" s="93">
        <f t="shared" si="1"/>
        <v>1087615.5</v>
      </c>
    </row>
    <row r="29" spans="1:79" x14ac:dyDescent="0.25">
      <c r="A29" s="77">
        <f t="shared" si="2"/>
        <v>24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80"/>
      <c r="AL29" s="80" t="s">
        <v>12</v>
      </c>
      <c r="AM29" s="95">
        <v>58637</v>
      </c>
      <c r="AN29" s="77">
        <v>0</v>
      </c>
      <c r="AO29" s="81">
        <v>0</v>
      </c>
      <c r="AP29" s="77"/>
      <c r="AQ29" s="77"/>
      <c r="AR29" s="78">
        <f t="shared" si="0"/>
        <v>58637</v>
      </c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92"/>
      <c r="BW29" s="92"/>
      <c r="BX29" s="92"/>
      <c r="BY29" s="92"/>
      <c r="BZ29" s="92"/>
      <c r="CA29" s="93">
        <f t="shared" si="1"/>
        <v>58637</v>
      </c>
    </row>
    <row r="30" spans="1:79" x14ac:dyDescent="0.25">
      <c r="A30" s="77">
        <f t="shared" si="2"/>
        <v>25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80"/>
      <c r="AL30" s="80" t="s">
        <v>13</v>
      </c>
      <c r="AM30" s="95">
        <v>99033</v>
      </c>
      <c r="AN30" s="77">
        <v>280400</v>
      </c>
      <c r="AO30" s="81">
        <v>0</v>
      </c>
      <c r="AP30" s="77"/>
      <c r="AQ30" s="77"/>
      <c r="AR30" s="78">
        <f t="shared" si="0"/>
        <v>99033</v>
      </c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92"/>
      <c r="BW30" s="92"/>
      <c r="BX30" s="92"/>
      <c r="BY30" s="92"/>
      <c r="BZ30" s="92"/>
      <c r="CA30" s="93">
        <f t="shared" si="1"/>
        <v>99033</v>
      </c>
    </row>
    <row r="31" spans="1:79" x14ac:dyDescent="0.25">
      <c r="A31" s="77">
        <f t="shared" si="2"/>
        <v>26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80"/>
      <c r="AL31" s="80" t="s">
        <v>139</v>
      </c>
      <c r="AM31" s="95">
        <v>400883</v>
      </c>
      <c r="AN31" s="77">
        <v>0</v>
      </c>
      <c r="AO31" s="81">
        <v>0</v>
      </c>
      <c r="AP31" s="77"/>
      <c r="AQ31" s="77"/>
      <c r="AR31" s="78">
        <f t="shared" si="0"/>
        <v>400883</v>
      </c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92"/>
      <c r="BW31" s="92"/>
      <c r="BX31" s="92"/>
      <c r="BY31" s="92"/>
      <c r="BZ31" s="97">
        <v>189117.5</v>
      </c>
      <c r="CA31" s="93">
        <f t="shared" si="1"/>
        <v>211765.5</v>
      </c>
    </row>
    <row r="32" spans="1:79" x14ac:dyDescent="0.25">
      <c r="A32" s="77">
        <f t="shared" si="2"/>
        <v>27</v>
      </c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0"/>
      <c r="AL32" s="80" t="s">
        <v>117</v>
      </c>
      <c r="AM32" s="95">
        <v>580733</v>
      </c>
      <c r="AN32" s="77">
        <v>0</v>
      </c>
      <c r="AO32" s="81">
        <v>0</v>
      </c>
      <c r="AP32" s="77"/>
      <c r="AQ32" s="77"/>
      <c r="AR32" s="78">
        <f t="shared" si="0"/>
        <v>580733</v>
      </c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92"/>
      <c r="BW32" s="92"/>
      <c r="BX32" s="92"/>
      <c r="BY32" s="92"/>
      <c r="BZ32" s="97">
        <v>290950</v>
      </c>
      <c r="CA32" s="93">
        <f t="shared" si="1"/>
        <v>289783</v>
      </c>
    </row>
    <row r="33" spans="1:79" x14ac:dyDescent="0.25">
      <c r="A33" s="77">
        <f t="shared" si="2"/>
        <v>28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80"/>
      <c r="AL33" s="80" t="s">
        <v>14</v>
      </c>
      <c r="AM33" s="95">
        <v>203154</v>
      </c>
      <c r="AN33" s="77">
        <v>280400</v>
      </c>
      <c r="AO33" s="81">
        <v>0</v>
      </c>
      <c r="AP33" s="77"/>
      <c r="AQ33" s="77"/>
      <c r="AR33" s="78">
        <f t="shared" si="0"/>
        <v>203154</v>
      </c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92"/>
      <c r="BW33" s="92"/>
      <c r="BX33" s="92"/>
      <c r="BY33" s="92"/>
      <c r="BZ33" s="97">
        <v>189117.5</v>
      </c>
      <c r="CA33" s="93">
        <f t="shared" si="1"/>
        <v>14036.5</v>
      </c>
    </row>
    <row r="34" spans="1:79" x14ac:dyDescent="0.25">
      <c r="A34" s="77">
        <f t="shared" si="2"/>
        <v>29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80"/>
      <c r="AL34" s="80" t="s">
        <v>118</v>
      </c>
      <c r="AM34" s="95">
        <v>563508</v>
      </c>
      <c r="AN34" s="77">
        <v>0</v>
      </c>
      <c r="AO34" s="81">
        <v>0</v>
      </c>
      <c r="AP34" s="77"/>
      <c r="AQ34" s="77"/>
      <c r="AR34" s="78">
        <f t="shared" si="0"/>
        <v>563508</v>
      </c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92"/>
      <c r="BW34" s="92"/>
      <c r="BX34" s="92"/>
      <c r="BY34" s="92"/>
      <c r="BZ34" s="97">
        <v>290950</v>
      </c>
      <c r="CA34" s="93">
        <f t="shared" si="1"/>
        <v>272558</v>
      </c>
    </row>
    <row r="35" spans="1:79" x14ac:dyDescent="0.25">
      <c r="A35" s="77">
        <f t="shared" si="2"/>
        <v>30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80"/>
      <c r="AL35" s="80" t="s">
        <v>15</v>
      </c>
      <c r="AM35" s="95">
        <v>85983</v>
      </c>
      <c r="AN35" s="77">
        <v>0</v>
      </c>
      <c r="AO35" s="81">
        <v>0</v>
      </c>
      <c r="AP35" s="77"/>
      <c r="AQ35" s="77"/>
      <c r="AR35" s="78">
        <f t="shared" si="0"/>
        <v>85983</v>
      </c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92"/>
      <c r="BW35" s="92"/>
      <c r="BX35" s="92"/>
      <c r="BY35" s="92"/>
      <c r="BZ35" s="92"/>
      <c r="CA35" s="93">
        <f t="shared" si="1"/>
        <v>85983</v>
      </c>
    </row>
    <row r="36" spans="1:79" x14ac:dyDescent="0.25">
      <c r="A36" s="77">
        <f t="shared" si="2"/>
        <v>31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80"/>
      <c r="AL36" s="80" t="s">
        <v>119</v>
      </c>
      <c r="AM36" s="95">
        <v>948570</v>
      </c>
      <c r="AN36" s="77">
        <v>0</v>
      </c>
      <c r="AO36" s="81">
        <v>0</v>
      </c>
      <c r="AP36" s="77"/>
      <c r="AQ36" s="77"/>
      <c r="AR36" s="78">
        <f t="shared" si="0"/>
        <v>948570</v>
      </c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92"/>
      <c r="BW36" s="97">
        <v>17297.780346820811</v>
      </c>
      <c r="BX36" s="97">
        <v>17297.780346820811</v>
      </c>
      <c r="BY36" s="96">
        <v>264962</v>
      </c>
      <c r="BZ36" s="96">
        <v>232760</v>
      </c>
      <c r="CA36" s="93">
        <f t="shared" si="1"/>
        <v>416252.43930635834</v>
      </c>
    </row>
    <row r="37" spans="1:79" x14ac:dyDescent="0.25">
      <c r="A37" s="77">
        <f t="shared" si="2"/>
        <v>32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80"/>
      <c r="AL37" s="80" t="s">
        <v>120</v>
      </c>
      <c r="AM37" s="95">
        <v>864983</v>
      </c>
      <c r="AN37" s="77">
        <v>0</v>
      </c>
      <c r="AO37" s="81">
        <v>0</v>
      </c>
      <c r="AP37" s="77"/>
      <c r="AQ37" s="77"/>
      <c r="AR37" s="78">
        <f t="shared" si="0"/>
        <v>864983</v>
      </c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96">
        <v>17110</v>
      </c>
      <c r="BW37" s="97"/>
      <c r="BX37" s="92"/>
      <c r="BY37" s="96">
        <v>264962</v>
      </c>
      <c r="BZ37" s="96">
        <v>232760</v>
      </c>
      <c r="CA37" s="93">
        <f t="shared" si="1"/>
        <v>350151</v>
      </c>
    </row>
    <row r="38" spans="1:79" x14ac:dyDescent="0.25">
      <c r="A38" s="77">
        <f t="shared" si="2"/>
        <v>33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80"/>
      <c r="AL38" s="80" t="s">
        <v>121</v>
      </c>
      <c r="AM38" s="95">
        <v>1269683</v>
      </c>
      <c r="AN38" s="77">
        <v>0</v>
      </c>
      <c r="AO38" s="81">
        <v>0</v>
      </c>
      <c r="AP38" s="77"/>
      <c r="AQ38" s="77"/>
      <c r="AR38" s="78">
        <f t="shared" si="0"/>
        <v>1269683</v>
      </c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92"/>
      <c r="BW38" s="92"/>
      <c r="BX38" s="97">
        <v>17297.780346820811</v>
      </c>
      <c r="BY38" s="96">
        <v>264962</v>
      </c>
      <c r="BZ38" s="96">
        <v>356414</v>
      </c>
      <c r="CA38" s="93">
        <f t="shared" si="1"/>
        <v>631009.21965317917</v>
      </c>
    </row>
    <row r="39" spans="1:79" x14ac:dyDescent="0.25">
      <c r="A39" s="77">
        <f t="shared" si="2"/>
        <v>34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80"/>
      <c r="AL39" s="80" t="s">
        <v>122</v>
      </c>
      <c r="AM39" s="95">
        <v>1312433</v>
      </c>
      <c r="AN39" s="77">
        <v>0</v>
      </c>
      <c r="AO39" s="81">
        <v>0</v>
      </c>
      <c r="AP39" s="77"/>
      <c r="AQ39" s="77"/>
      <c r="AR39" s="78">
        <f t="shared" si="0"/>
        <v>1312433</v>
      </c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92"/>
      <c r="BW39" s="92"/>
      <c r="BX39" s="97">
        <v>17297.780346820811</v>
      </c>
      <c r="BY39" s="96">
        <v>264962</v>
      </c>
      <c r="BZ39" s="96">
        <v>356414</v>
      </c>
      <c r="CA39" s="93">
        <f t="shared" si="1"/>
        <v>673759.21965317917</v>
      </c>
    </row>
    <row r="40" spans="1:79" x14ac:dyDescent="0.25">
      <c r="A40" s="77">
        <f t="shared" si="2"/>
        <v>35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80"/>
      <c r="AL40" s="80" t="s">
        <v>123</v>
      </c>
      <c r="AM40" s="95">
        <v>1267633</v>
      </c>
      <c r="AN40" s="77">
        <v>0</v>
      </c>
      <c r="AO40" s="81">
        <v>0</v>
      </c>
      <c r="AP40" s="77"/>
      <c r="AQ40" s="77"/>
      <c r="AR40" s="78">
        <f t="shared" si="0"/>
        <v>1267633</v>
      </c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92"/>
      <c r="BW40" s="92"/>
      <c r="BX40" s="92"/>
      <c r="BY40" s="96">
        <v>264962</v>
      </c>
      <c r="BZ40" s="96">
        <v>356414</v>
      </c>
      <c r="CA40" s="93">
        <f t="shared" si="1"/>
        <v>646257</v>
      </c>
    </row>
    <row r="41" spans="1:79" ht="14.25" customHeight="1" x14ac:dyDescent="0.25">
      <c r="A41" s="77">
        <f t="shared" si="2"/>
        <v>36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80"/>
      <c r="AL41" s="80" t="s">
        <v>124</v>
      </c>
      <c r="AM41" s="95">
        <v>1089883</v>
      </c>
      <c r="AN41" s="77">
        <v>0</v>
      </c>
      <c r="AO41" s="81">
        <v>0</v>
      </c>
      <c r="AP41" s="77"/>
      <c r="AQ41" s="77"/>
      <c r="AR41" s="78">
        <f t="shared" si="0"/>
        <v>1089883</v>
      </c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92"/>
      <c r="BW41" s="92"/>
      <c r="BX41" s="92"/>
      <c r="BY41" s="96">
        <v>264962</v>
      </c>
      <c r="BZ41" s="96">
        <v>356414</v>
      </c>
      <c r="CA41" s="93">
        <f t="shared" si="1"/>
        <v>468507</v>
      </c>
    </row>
    <row r="42" spans="1:79" x14ac:dyDescent="0.25">
      <c r="A42" s="77">
        <f t="shared" si="2"/>
        <v>37</v>
      </c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80"/>
      <c r="AL42" s="80" t="s">
        <v>125</v>
      </c>
      <c r="AM42" s="95">
        <v>1204433</v>
      </c>
      <c r="AN42" s="77">
        <v>0</v>
      </c>
      <c r="AO42" s="81">
        <v>0</v>
      </c>
      <c r="AP42" s="77"/>
      <c r="AQ42" s="77"/>
      <c r="AR42" s="78">
        <f t="shared" si="0"/>
        <v>1204433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92"/>
      <c r="BW42" s="92"/>
      <c r="BX42" s="97">
        <v>17297.780346820811</v>
      </c>
      <c r="BY42" s="96">
        <v>264962</v>
      </c>
      <c r="BZ42" s="96">
        <v>356414</v>
      </c>
      <c r="CA42" s="93">
        <f t="shared" si="1"/>
        <v>565759.21965317917</v>
      </c>
    </row>
    <row r="43" spans="1:79" x14ac:dyDescent="0.25">
      <c r="A43" s="77">
        <f t="shared" si="2"/>
        <v>38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80"/>
      <c r="AL43" s="80" t="s">
        <v>126</v>
      </c>
      <c r="AM43" s="95">
        <v>975833</v>
      </c>
      <c r="AN43" s="77">
        <v>0</v>
      </c>
      <c r="AO43" s="81">
        <v>0</v>
      </c>
      <c r="AP43" s="77"/>
      <c r="AQ43" s="77"/>
      <c r="AR43" s="78">
        <f t="shared" si="0"/>
        <v>975833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96">
        <v>17110</v>
      </c>
      <c r="BW43" s="92"/>
      <c r="BX43" s="92"/>
      <c r="BY43" s="96">
        <v>264962</v>
      </c>
      <c r="BZ43" s="96">
        <v>232760</v>
      </c>
      <c r="CA43" s="93">
        <f t="shared" si="1"/>
        <v>461001</v>
      </c>
    </row>
    <row r="44" spans="1:79" x14ac:dyDescent="0.25">
      <c r="A44" s="77">
        <f t="shared" si="2"/>
        <v>39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80"/>
      <c r="AL44" s="80" t="s">
        <v>127</v>
      </c>
      <c r="AM44" s="95">
        <v>1316933</v>
      </c>
      <c r="AN44" s="77">
        <v>0</v>
      </c>
      <c r="AO44" s="81">
        <v>0</v>
      </c>
      <c r="AP44" s="77"/>
      <c r="AQ44" s="77"/>
      <c r="AR44" s="78">
        <f t="shared" si="0"/>
        <v>1316933</v>
      </c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92"/>
      <c r="BW44" s="92"/>
      <c r="BX44" s="97">
        <v>17297.780346820811</v>
      </c>
      <c r="BY44" s="96">
        <v>264962</v>
      </c>
      <c r="BZ44" s="96">
        <v>356414</v>
      </c>
      <c r="CA44" s="93">
        <f t="shared" si="1"/>
        <v>678259.21965317917</v>
      </c>
    </row>
    <row r="45" spans="1:79" x14ac:dyDescent="0.25">
      <c r="A45" s="77">
        <f t="shared" si="2"/>
        <v>40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80"/>
      <c r="AL45" s="80" t="s">
        <v>128</v>
      </c>
      <c r="AM45" s="95">
        <v>1019833</v>
      </c>
      <c r="AN45" s="77">
        <v>0</v>
      </c>
      <c r="AO45" s="81">
        <v>0</v>
      </c>
      <c r="AP45" s="77"/>
      <c r="AQ45" s="77"/>
      <c r="AR45" s="78">
        <f t="shared" si="0"/>
        <v>1019833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96">
        <v>17110</v>
      </c>
      <c r="BW45" s="97">
        <v>17297.780346820811</v>
      </c>
      <c r="BX45" s="97">
        <v>17297.780346820811</v>
      </c>
      <c r="BY45" s="96">
        <v>264962</v>
      </c>
      <c r="BZ45" s="96">
        <v>232760</v>
      </c>
      <c r="CA45" s="93">
        <f t="shared" si="1"/>
        <v>470405.43930635834</v>
      </c>
    </row>
    <row r="46" spans="1:79" x14ac:dyDescent="0.25">
      <c r="A46" s="77">
        <f t="shared" si="2"/>
        <v>41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80"/>
      <c r="AL46" s="80" t="s">
        <v>129</v>
      </c>
      <c r="AM46" s="95">
        <v>1058083</v>
      </c>
      <c r="AN46" s="77">
        <v>0</v>
      </c>
      <c r="AO46" s="81">
        <v>0</v>
      </c>
      <c r="AP46" s="77"/>
      <c r="AQ46" s="77"/>
      <c r="AR46" s="78">
        <f t="shared" si="0"/>
        <v>1058083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96">
        <v>17110</v>
      </c>
      <c r="BW46" s="97">
        <v>17297.780346820811</v>
      </c>
      <c r="BX46" s="97">
        <v>17297.780346820811</v>
      </c>
      <c r="BY46" s="96">
        <v>264962</v>
      </c>
      <c r="BZ46" s="96">
        <v>232760</v>
      </c>
      <c r="CA46" s="93">
        <f t="shared" si="1"/>
        <v>508655.43930635834</v>
      </c>
    </row>
    <row r="47" spans="1:79" x14ac:dyDescent="0.25">
      <c r="A47" s="77">
        <f t="shared" si="2"/>
        <v>42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 t="s">
        <v>130</v>
      </c>
      <c r="AM47" s="95">
        <v>1213433</v>
      </c>
      <c r="AN47" s="77">
        <v>0</v>
      </c>
      <c r="AO47" s="81">
        <v>0</v>
      </c>
      <c r="AP47" s="77"/>
      <c r="AQ47" s="77"/>
      <c r="AR47" s="78">
        <f t="shared" si="0"/>
        <v>1213433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92"/>
      <c r="BW47" s="92"/>
      <c r="BX47" s="97">
        <v>17297.780346820811</v>
      </c>
      <c r="BY47" s="96">
        <v>264962</v>
      </c>
      <c r="BZ47" s="96">
        <v>356413</v>
      </c>
      <c r="CA47" s="93">
        <f t="shared" si="1"/>
        <v>574760.21965317917</v>
      </c>
    </row>
    <row r="48" spans="1:79" x14ac:dyDescent="0.25">
      <c r="A48" s="77">
        <f t="shared" si="2"/>
        <v>43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 t="s">
        <v>131</v>
      </c>
      <c r="AM48" s="95">
        <v>1316933</v>
      </c>
      <c r="AN48" s="77">
        <v>0</v>
      </c>
      <c r="AO48" s="81">
        <v>0</v>
      </c>
      <c r="AP48" s="77"/>
      <c r="AQ48" s="77"/>
      <c r="AR48" s="78">
        <f t="shared" si="0"/>
        <v>1316933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97"/>
      <c r="BW48" s="92"/>
      <c r="BX48" s="97">
        <v>17297.780346820811</v>
      </c>
      <c r="BY48" s="96">
        <v>264962</v>
      </c>
      <c r="BZ48" s="96">
        <v>356413</v>
      </c>
      <c r="CA48" s="93">
        <f t="shared" si="1"/>
        <v>678260.21965317917</v>
      </c>
    </row>
    <row r="49" spans="1:79" x14ac:dyDescent="0.25">
      <c r="A49" s="77">
        <f t="shared" si="2"/>
        <v>44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 t="s">
        <v>132</v>
      </c>
      <c r="AM49" s="95">
        <v>1091908</v>
      </c>
      <c r="AN49" s="77">
        <v>0</v>
      </c>
      <c r="AO49" s="81">
        <v>0</v>
      </c>
      <c r="AP49" s="77"/>
      <c r="AQ49" s="77"/>
      <c r="AR49" s="78">
        <f t="shared" si="0"/>
        <v>1091908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97">
        <v>19884</v>
      </c>
      <c r="BW49" s="97">
        <v>20072</v>
      </c>
      <c r="BX49" s="97">
        <v>20072</v>
      </c>
      <c r="BY49" s="96"/>
      <c r="BZ49" s="97">
        <v>509162</v>
      </c>
      <c r="CA49" s="93">
        <f t="shared" si="1"/>
        <v>522718</v>
      </c>
    </row>
    <row r="50" spans="1:79" x14ac:dyDescent="0.25">
      <c r="A50" s="77">
        <f t="shared" si="2"/>
        <v>45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 t="s">
        <v>133</v>
      </c>
      <c r="AM50" s="95">
        <v>1361080</v>
      </c>
      <c r="AN50" s="77">
        <v>0</v>
      </c>
      <c r="AO50" s="81">
        <v>0</v>
      </c>
      <c r="AP50" s="77"/>
      <c r="AQ50" s="77"/>
      <c r="AR50" s="78">
        <f t="shared" si="0"/>
        <v>1361080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97"/>
      <c r="BW50" s="97">
        <v>20072</v>
      </c>
      <c r="BX50" s="97">
        <v>20072</v>
      </c>
      <c r="BY50" s="97"/>
      <c r="BZ50" s="97">
        <v>509162</v>
      </c>
      <c r="CA50" s="93">
        <f t="shared" si="1"/>
        <v>811774</v>
      </c>
    </row>
    <row r="51" spans="1:79" x14ac:dyDescent="0.25">
      <c r="A51" s="77">
        <f t="shared" si="2"/>
        <v>46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 t="s">
        <v>134</v>
      </c>
      <c r="AM51" s="95">
        <v>1240495</v>
      </c>
      <c r="AN51" s="77">
        <v>0</v>
      </c>
      <c r="AO51" s="81">
        <v>0</v>
      </c>
      <c r="AP51" s="77"/>
      <c r="AQ51" s="77"/>
      <c r="AR51" s="78">
        <f t="shared" si="0"/>
        <v>1240495</v>
      </c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97">
        <v>19884</v>
      </c>
      <c r="BW51" s="97">
        <v>20072</v>
      </c>
      <c r="BX51" s="92"/>
      <c r="BY51" s="92"/>
      <c r="BZ51" s="97">
        <v>509162</v>
      </c>
      <c r="CA51" s="93">
        <f t="shared" si="1"/>
        <v>691377</v>
      </c>
    </row>
    <row r="52" spans="1:79" x14ac:dyDescent="0.25">
      <c r="A52" s="77">
        <f t="shared" si="2"/>
        <v>47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 t="s">
        <v>135</v>
      </c>
      <c r="AM52" s="95">
        <v>1461490</v>
      </c>
      <c r="AN52" s="77">
        <v>0</v>
      </c>
      <c r="AO52" s="81">
        <v>0</v>
      </c>
      <c r="AP52" s="77"/>
      <c r="AQ52" s="77"/>
      <c r="AR52" s="78">
        <f t="shared" si="0"/>
        <v>1461490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97">
        <v>19884</v>
      </c>
      <c r="BW52" s="92"/>
      <c r="BX52" s="97">
        <v>20072</v>
      </c>
      <c r="BY52" s="97"/>
      <c r="BZ52" s="97">
        <v>509162</v>
      </c>
      <c r="CA52" s="93">
        <f>AR52-BV52-BW52-BX52-BY52-BZ52</f>
        <v>912372</v>
      </c>
    </row>
    <row r="53" spans="1:79" x14ac:dyDescent="0.25">
      <c r="A53" s="77">
        <f t="shared" si="2"/>
        <v>48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 t="s">
        <v>136</v>
      </c>
      <c r="AM53" s="95">
        <v>11055</v>
      </c>
      <c r="AN53" s="77">
        <v>0</v>
      </c>
      <c r="AO53" s="81">
        <v>0</v>
      </c>
      <c r="AP53" s="77"/>
      <c r="AQ53" s="77"/>
      <c r="AR53" s="78">
        <f t="shared" si="0"/>
        <v>11055</v>
      </c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97"/>
      <c r="BW53" s="92"/>
      <c r="BX53" s="92"/>
      <c r="BY53" s="92"/>
      <c r="BZ53" s="92"/>
      <c r="CA53" s="93">
        <f>AR53-BV53-BW53-BX53-BY53-BZ53</f>
        <v>11055</v>
      </c>
    </row>
    <row r="54" spans="1:79" x14ac:dyDescent="0.25">
      <c r="A54" s="77">
        <v>49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 t="s">
        <v>146</v>
      </c>
      <c r="AM54" s="97">
        <f>23931+15954+63816</f>
        <v>103701</v>
      </c>
      <c r="AN54" s="85"/>
      <c r="AO54" s="87"/>
      <c r="AP54" s="85"/>
      <c r="AQ54" s="85"/>
      <c r="AR54" s="97">
        <f>23931+15954+63816</f>
        <v>103701</v>
      </c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97">
        <f>23931+15954+63816</f>
        <v>103701</v>
      </c>
      <c r="BW54" s="92"/>
      <c r="BX54" s="92"/>
      <c r="BY54" s="92"/>
      <c r="BZ54" s="92"/>
      <c r="CA54" s="93">
        <f>AR54</f>
        <v>103701</v>
      </c>
    </row>
    <row r="55" spans="1:79" x14ac:dyDescent="0.25">
      <c r="A55" s="77">
        <f t="shared" si="2"/>
        <v>50</v>
      </c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 t="s">
        <v>150</v>
      </c>
      <c r="AM55" s="86">
        <f>7977+71793+31907</f>
        <v>111677</v>
      </c>
      <c r="AN55" s="85"/>
      <c r="AO55" s="87"/>
      <c r="AP55" s="85"/>
      <c r="AQ55" s="85"/>
      <c r="AR55" s="86">
        <f>7977+71793+31907</f>
        <v>111677</v>
      </c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92"/>
      <c r="BW55" s="86">
        <f>7977+71793+31907</f>
        <v>111677</v>
      </c>
      <c r="BX55" s="92"/>
      <c r="BY55" s="92"/>
      <c r="BZ55" s="92"/>
      <c r="CA55" s="93">
        <f>AR55</f>
        <v>111677</v>
      </c>
    </row>
    <row r="56" spans="1:79" x14ac:dyDescent="0.25">
      <c r="A56" s="77">
        <f t="shared" si="2"/>
        <v>51</v>
      </c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 t="s">
        <v>151</v>
      </c>
      <c r="AM56" s="86">
        <f>47861+111676+7977+135607</f>
        <v>303121</v>
      </c>
      <c r="AN56" s="85"/>
      <c r="AO56" s="87"/>
      <c r="AP56" s="85"/>
      <c r="AQ56" s="85"/>
      <c r="AR56" s="86">
        <f>47861+111676+7977+135607</f>
        <v>303121</v>
      </c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92"/>
      <c r="BW56" s="97"/>
      <c r="BX56" s="86">
        <f>47861+111676+7977+135607</f>
        <v>303121</v>
      </c>
      <c r="BY56" s="86"/>
      <c r="BZ56" s="86"/>
      <c r="CA56" s="93">
        <f>AR56</f>
        <v>303121</v>
      </c>
    </row>
    <row r="57" spans="1:79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>
        <f>SUM(AM6:AM56)</f>
        <v>114987086</v>
      </c>
      <c r="AN57" s="92"/>
      <c r="AO57" s="93">
        <f>SUM(AO6:AO56)</f>
        <v>22952200</v>
      </c>
      <c r="AP57" s="92"/>
      <c r="AQ57" s="92"/>
      <c r="AR57" s="93">
        <f>SUM(AR6:AR56)</f>
        <v>137939286</v>
      </c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3">
        <f>SUM(BV6:BV56)</f>
        <v>231793</v>
      </c>
      <c r="BW57" s="93">
        <f>SUM(BW6:BW56)</f>
        <v>223786.34104046243</v>
      </c>
      <c r="BX57" s="93">
        <f>SUM(BX6:BX56)</f>
        <v>519017.02312138729</v>
      </c>
      <c r="BY57" s="93">
        <f>SUM(BY6:BY56)</f>
        <v>3444506</v>
      </c>
      <c r="BZ57" s="93">
        <f>SUM(BZ6:BZ56)</f>
        <v>7972028</v>
      </c>
      <c r="CA57" s="93">
        <f>SUM(CA6:CA56)</f>
        <v>126066654.63583814</v>
      </c>
    </row>
    <row r="60" spans="1:79" x14ac:dyDescent="0.25">
      <c r="AM60" t="s">
        <v>109</v>
      </c>
      <c r="AO60" s="76">
        <f>SUM(CA6:CA8)</f>
        <v>6748875</v>
      </c>
    </row>
    <row r="61" spans="1:79" x14ac:dyDescent="0.25">
      <c r="AM61" t="s">
        <v>108</v>
      </c>
      <c r="AO61" s="76">
        <f>SUM(CA9:CA11)</f>
        <v>42659098</v>
      </c>
    </row>
    <row r="62" spans="1:79" x14ac:dyDescent="0.25">
      <c r="AM62" t="s">
        <v>143</v>
      </c>
      <c r="AO62" s="76">
        <f>SUM(CA12:CA56)</f>
        <v>76658681.635838136</v>
      </c>
    </row>
    <row r="63" spans="1:79" x14ac:dyDescent="0.25">
      <c r="AM63" t="s">
        <v>144</v>
      </c>
      <c r="AO63" s="76">
        <f>SUM(AO60:AO62)</f>
        <v>126066654.63583814</v>
      </c>
    </row>
  </sheetData>
  <mergeCells count="3">
    <mergeCell ref="BG2:BG4"/>
    <mergeCell ref="Y3:Y4"/>
    <mergeCell ref="Z3:Z4"/>
  </mergeCells>
  <conditionalFormatting sqref="AO6:AO52">
    <cfRule type="expression" dxfId="7" priority="13">
      <formula>#REF!="X"</formula>
    </cfRule>
    <cfRule type="expression" priority="14" stopIfTrue="1">
      <formula>#REF!="X"</formula>
    </cfRule>
  </conditionalFormatting>
  <conditionalFormatting sqref="AO6:AO56">
    <cfRule type="expression" dxfId="6" priority="12">
      <formula>SEP=""</formula>
    </cfRule>
  </conditionalFormatting>
  <conditionalFormatting sqref="AO6:AO56">
    <cfRule type="expression" dxfId="5" priority="11">
      <formula>SEP=""</formula>
    </cfRule>
  </conditionalFormatting>
  <conditionalFormatting sqref="AO53:AO56">
    <cfRule type="expression" dxfId="4" priority="8">
      <formula>#REF!="X"</formula>
    </cfRule>
    <cfRule type="expression" priority="9" stopIfTrue="1">
      <formula>#REF!="X"</formula>
    </cfRule>
  </conditionalFormatting>
  <conditionalFormatting sqref="AM6:AM53">
    <cfRule type="expression" dxfId="3" priority="2">
      <formula>#REF!="X"</formula>
    </cfRule>
  </conditionalFormatting>
  <conditionalFormatting sqref="AM6:AM53">
    <cfRule type="expression" dxfId="2" priority="1">
      <formula>MAR=""</formula>
    </cfRule>
  </conditionalFormatting>
  <dataValidations disablePrompts="1" count="5">
    <dataValidation allowBlank="1" showInputMessage="1" showErrorMessage="1" promptTitle="Tunj. Pjk 1" prompt="Diisi bila perusahaan ingin memberikan tunj. pajak secara gross up. _x000a_Kolom ini hanya diisi utk tunj. pajak atas Ph. teratur._x000a__x000a_K = AQ" sqref="H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R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K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L3" xr:uid="{00000000-0002-0000-0000-000003000000}"/>
    <dataValidation allowBlank="1" showInputMessage="1" showErrorMessage="1" promptTitle="Iuran Pensiun" prompt="Diisi dengan iuran pensiun dan iuran JHT ke JAMSOSTEK yang dipotong dari Ph. pegawai. " sqref="X3" xr:uid="{00000000-0002-0000-0000-000004000000}"/>
  </dataValidations>
  <pageMargins left="0.7" right="0.7" top="0.75" bottom="0.7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2021-09-10T05:50:47Z</cp:lastPrinted>
  <dcterms:created xsi:type="dcterms:W3CDTF">2020-02-04T03:06:22Z</dcterms:created>
  <dcterms:modified xsi:type="dcterms:W3CDTF">2022-04-08T01:43:46Z</dcterms:modified>
</cp:coreProperties>
</file>