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ackup\D\Laporan Pajak\PAJAK 2021\PPh 21\November\"/>
    </mc:Choice>
  </mc:AlternateContent>
  <xr:revisionPtr revIDLastSave="0" documentId="13_ncr:1_{78043DD6-7FA4-410E-9893-484D0B676890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MPT12">'[1].'!$E$14</definedName>
    <definedName name="_MPT3">'[1].'!$E$5</definedName>
    <definedName name="_MpT4">'[2].'!$E$6</definedName>
    <definedName name="_MPT5">'[3].'!$E$7</definedName>
    <definedName name="_MPT6">'[4].'!$E$8</definedName>
    <definedName name="_MPT8">'[1].'!$E$10</definedName>
    <definedName name="_MPT9">'[5].'!$E$11</definedName>
    <definedName name="_TaxYear">'[2].'!$B$115</definedName>
    <definedName name="AGU">'[1].'!$J$10</definedName>
    <definedName name="APR">'[2].'!$J$6</definedName>
    <definedName name="CV">'[1].'!$E$17</definedName>
    <definedName name="JUL">'[6].'!$J$9</definedName>
    <definedName name="JUN">'[4].'!$J$8</definedName>
    <definedName name="MAY">'[3].'!$J$7</definedName>
    <definedName name="_xlnm.Print_Area" localSheetId="0">Sheet1!$AM$3:$AR$50</definedName>
    <definedName name="SEP">'[5].'!$J$11</definedName>
    <definedName name="taw">'[1].'!$F$17</definedName>
  </definedNames>
  <calcPr calcId="179021"/>
</workbook>
</file>

<file path=xl/calcChain.xml><?xml version="1.0" encoding="utf-8"?>
<calcChain xmlns="http://schemas.openxmlformats.org/spreadsheetml/2006/main">
  <c r="BW59" i="1" l="1"/>
  <c r="BW54" i="1" l="1"/>
  <c r="BV54" i="1"/>
  <c r="AR54" i="1"/>
  <c r="AO54" i="1"/>
  <c r="BX53" i="1"/>
  <c r="BX52" i="1"/>
  <c r="BX51" i="1"/>
  <c r="BX50" i="1"/>
  <c r="BX49" i="1"/>
  <c r="BX48" i="1"/>
  <c r="BX47" i="1"/>
  <c r="BX46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W60" i="1"/>
  <c r="BX45" i="1" l="1"/>
  <c r="BX54" i="1" s="1"/>
  <c r="AM54" i="1"/>
  <c r="AM5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O5" i="1"/>
  <c r="BW62" i="1" l="1"/>
  <c r="AR5" i="1"/>
  <c r="BW61" i="1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<sst xmlns="http://schemas.openxmlformats.org/spreadsheetml/2006/main" count="167" uniqueCount="147">
  <si>
    <t>Adhyasa Yutono</t>
  </si>
  <si>
    <t>Agus Wilarso</t>
  </si>
  <si>
    <t>Pandapotan Pulungan</t>
  </si>
  <si>
    <t>Fridolin Siahaan</t>
  </si>
  <si>
    <t>Ifsan Rosady</t>
  </si>
  <si>
    <t>M Fikri Al Hakim</t>
  </si>
  <si>
    <t>Adinda Surya Putri</t>
  </si>
  <si>
    <t>Ade Hasdina</t>
  </si>
  <si>
    <t>Surya Darma</t>
  </si>
  <si>
    <t>Marihot PH Simarmata</t>
  </si>
  <si>
    <t>Faris Hilman</t>
  </si>
  <si>
    <t>Augusto Dwifa Daniel</t>
  </si>
  <si>
    <t>Andareas Siagian</t>
  </si>
  <si>
    <t>Yolanda Evans Simorangkir</t>
  </si>
  <si>
    <t>Wahyu Maulana</t>
  </si>
  <si>
    <t>Fahmi Idris Sitompul</t>
  </si>
  <si>
    <t>PENGH TERATUR BULAN INI</t>
  </si>
  <si>
    <t>PENGH TDK TERATUR BLN INI</t>
  </si>
  <si>
    <t>PENGURANGAN</t>
  </si>
  <si>
    <t>PPh 21 PENGH TERATUR SATU TAHUN</t>
  </si>
  <si>
    <t>PPH BULAN INI</t>
  </si>
  <si>
    <t>Batas copy</t>
  </si>
  <si>
    <t>No</t>
  </si>
  <si>
    <t>Nama</t>
  </si>
  <si>
    <t>NPWP</t>
  </si>
  <si>
    <t>Mulai Kerja</t>
  </si>
  <si>
    <t>Akhir Kerja</t>
  </si>
  <si>
    <t>Keterangan</t>
  </si>
  <si>
    <t xml:space="preserve">MK </t>
  </si>
  <si>
    <t xml:space="preserve">Masa </t>
  </si>
  <si>
    <t>Gaji</t>
  </si>
  <si>
    <t>Tunj Pjk 1</t>
  </si>
  <si>
    <t xml:space="preserve">Tunj lain, </t>
  </si>
  <si>
    <t>Honor/</t>
  </si>
  <si>
    <t>Asuransi</t>
  </si>
  <si>
    <t>Natura</t>
  </si>
  <si>
    <t>Jumlah</t>
  </si>
  <si>
    <t>Ph Teratur</t>
  </si>
  <si>
    <t xml:space="preserve">Jumlah Ph </t>
  </si>
  <si>
    <t>Bonus, THR</t>
  </si>
  <si>
    <t>Tunj Pjk2</t>
  </si>
  <si>
    <t>Ph Bruto</t>
  </si>
  <si>
    <t>Biy. Jab.</t>
  </si>
  <si>
    <t>Biy. Jab. Tdk</t>
  </si>
  <si>
    <t xml:space="preserve">Iuran </t>
  </si>
  <si>
    <t>Iuran Pensiun s.d. Bln ini</t>
  </si>
  <si>
    <t>IP pindahan s.d. bl ini</t>
  </si>
  <si>
    <t>IP 1 th</t>
  </si>
  <si>
    <t>Ph Neto</t>
  </si>
  <si>
    <t>PTKP</t>
  </si>
  <si>
    <t>PKP</t>
  </si>
  <si>
    <t>PhKP</t>
  </si>
  <si>
    <t>PPh 21</t>
  </si>
  <si>
    <t>Ph neto</t>
  </si>
  <si>
    <t>PKP_trt</t>
  </si>
  <si>
    <t>PKP_bulat</t>
  </si>
  <si>
    <t>21_Trtr</t>
  </si>
  <si>
    <t>21_Tdk Trtr</t>
  </si>
  <si>
    <t>21_Bln ini</t>
  </si>
  <si>
    <t>S.d. Bln ini</t>
  </si>
  <si>
    <t>S.d. Bln lalu</t>
  </si>
  <si>
    <t>S.d. Bln Ini</t>
  </si>
  <si>
    <t>PPh 21 Bulan ini</t>
  </si>
  <si>
    <t>PPh 21 s.d. Bl ini</t>
  </si>
  <si>
    <t xml:space="preserve">Mulai kerja Th ini </t>
  </si>
  <si>
    <t xml:space="preserve">Ph Teratur </t>
  </si>
  <si>
    <t xml:space="preserve">PH NETO </t>
  </si>
  <si>
    <t>PPh Tempat</t>
  </si>
  <si>
    <t xml:space="preserve">Jml </t>
  </si>
  <si>
    <t>Pensiun</t>
  </si>
  <si>
    <t>urut20</t>
  </si>
  <si>
    <t>halaman</t>
  </si>
  <si>
    <t>nourut</t>
  </si>
  <si>
    <t>Perhitungan</t>
  </si>
  <si>
    <t>Kerja</t>
  </si>
  <si>
    <t>Lembur</t>
  </si>
  <si>
    <t>Imb Lain</t>
  </si>
  <si>
    <t>Bulan ini</t>
  </si>
  <si>
    <t>Tempat Sblmnya</t>
  </si>
  <si>
    <t>S.d. Bl ini</t>
  </si>
  <si>
    <t>Teratur Setahun</t>
  </si>
  <si>
    <t>Bln Ini</t>
  </si>
  <si>
    <t>Setahun</t>
  </si>
  <si>
    <t>Teratur</t>
  </si>
  <si>
    <t>Pensiun (IP)</t>
  </si>
  <si>
    <t>Pengurang</t>
  </si>
  <si>
    <t>Satu Tahun</t>
  </si>
  <si>
    <t>(Dibulatkan)</t>
  </si>
  <si>
    <t>1 Thn</t>
  </si>
  <si>
    <t>Bln ini</t>
  </si>
  <si>
    <t>Dummy</t>
  </si>
  <si>
    <t>Seharusnya</t>
  </si>
  <si>
    <t>Dibayar</t>
  </si>
  <si>
    <t>DTP</t>
  </si>
  <si>
    <t>di tempat sebelumnya</t>
  </si>
  <si>
    <t>Tempat Sblmya</t>
  </si>
  <si>
    <t>Pensiun pindahan</t>
  </si>
  <si>
    <t>Sblmnya</t>
  </si>
  <si>
    <t>Peg tetap</t>
  </si>
  <si>
    <t>ph ptkp</t>
  </si>
  <si>
    <t>key</t>
  </si>
  <si>
    <t>Masa Pajak</t>
  </si>
  <si>
    <t>Tahun Pajak</t>
  </si>
  <si>
    <t>Pembetulan</t>
  </si>
  <si>
    <t>Kode Pajak</t>
  </si>
  <si>
    <t>Jumlah Bruto</t>
  </si>
  <si>
    <t>Jumlah PPh</t>
  </si>
  <si>
    <t>Kode Negara</t>
  </si>
  <si>
    <t>Direksi</t>
  </si>
  <si>
    <t>Komisaris</t>
  </si>
  <si>
    <t>Pegawai</t>
  </si>
  <si>
    <t>Yuliandi</t>
  </si>
  <si>
    <t>Sandhy Wijaya</t>
  </si>
  <si>
    <t>Trisna Wardani</t>
  </si>
  <si>
    <t>Hotma Tambunan</t>
  </si>
  <si>
    <t>Samsu Rizal</t>
  </si>
  <si>
    <t>Ruschan</t>
  </si>
  <si>
    <t>Yusuf Sudarsono</t>
  </si>
  <si>
    <t>Billy Az Zahri</t>
  </si>
  <si>
    <t>M Ridho Fakhrozi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</si>
  <si>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</si>
  <si>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</si>
  <si>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</si>
  <si>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</si>
  <si>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</si>
  <si>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</si>
  <si>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</si>
  <si>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</si>
  <si>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</si>
  <si>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</si>
  <si>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</si>
  <si>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</si>
  <si>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</si>
  <si>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Firmasnyah Alam</t>
  </si>
  <si>
    <t>Ikhsan Halomoan</t>
  </si>
  <si>
    <t>Mohammad Farhan Aris</t>
  </si>
  <si>
    <t>Nico Charolus Barus</t>
  </si>
  <si>
    <t>Karina Cita Lestari</t>
  </si>
  <si>
    <t>Rafdinal</t>
  </si>
  <si>
    <t>Basuki Soleh</t>
  </si>
  <si>
    <t>Reza Al Kautsar Lubisa</t>
  </si>
  <si>
    <t>Nursan</t>
  </si>
  <si>
    <t>PPh 21 Uang makan</t>
  </si>
  <si>
    <t>Total</t>
  </si>
  <si>
    <t>Ahmad Yani</t>
  </si>
  <si>
    <t>PPh 21 Lembur Kapal3</t>
  </si>
  <si>
    <t>Masa Pajak :  NOVEMBER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</si>
</sst>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[$-409]d\-mmm\-yy;@"/>
    <numFmt numFmtId="168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15" fontId="3" fillId="0" borderId="0" xfId="0" applyNumberFormat="1" applyFont="1" applyFill="1" applyBorder="1" applyAlignment="1" applyProtection="1">
      <alignment vertical="center"/>
      <protection hidden="1"/>
    </xf>
    <xf numFmtId="166" fontId="3" fillId="0" borderId="0" xfId="3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Continuous" vertical="center"/>
      <protection locked="0"/>
    </xf>
    <xf numFmtId="166" fontId="3" fillId="0" borderId="2" xfId="3" applyNumberFormat="1" applyFont="1" applyFill="1" applyBorder="1" applyAlignment="1" applyProtection="1">
      <alignment horizontal="centerContinuous" vertical="center"/>
      <protection locked="0"/>
    </xf>
    <xf numFmtId="166" fontId="3" fillId="0" borderId="3" xfId="3" applyNumberFormat="1" applyFont="1" applyFill="1" applyBorder="1" applyAlignment="1" applyProtection="1">
      <alignment horizontal="centerContinuous" vertical="center"/>
      <protection hidden="1"/>
    </xf>
    <xf numFmtId="0" fontId="3" fillId="0" borderId="4" xfId="0" applyFont="1" applyFill="1" applyBorder="1" applyAlignment="1" applyProtection="1">
      <alignment vertical="center"/>
      <protection hidden="1"/>
    </xf>
    <xf numFmtId="164" fontId="3" fillId="0" borderId="5" xfId="4" applyFont="1" applyFill="1" applyBorder="1" applyAlignment="1" applyProtection="1">
      <alignment horizontal="centerContinuous" vertical="center"/>
      <protection locked="0"/>
    </xf>
    <xf numFmtId="0" fontId="2" fillId="0" borderId="2" xfId="0" applyFont="1" applyFill="1" applyBorder="1" applyAlignment="1" applyProtection="1">
      <alignment horizontal="centerContinuous"/>
      <protection locked="0"/>
    </xf>
    <xf numFmtId="0" fontId="2" fillId="0" borderId="3" xfId="0" applyFont="1" applyFill="1" applyBorder="1" applyAlignment="1" applyProtection="1">
      <alignment horizontal="centerContinuous"/>
      <protection hidden="1"/>
    </xf>
    <xf numFmtId="0" fontId="3" fillId="0" borderId="5" xfId="0" applyFont="1" applyFill="1" applyBorder="1" applyAlignment="1" applyProtection="1">
      <alignment horizontal="centerContinuous" vertical="center"/>
      <protection locked="0"/>
    </xf>
    <xf numFmtId="0" fontId="3" fillId="0" borderId="2" xfId="0" applyFont="1" applyFill="1" applyBorder="1" applyAlignment="1" applyProtection="1">
      <alignment horizontal="centerContinuous" vertical="center"/>
      <protection locked="0"/>
    </xf>
    <xf numFmtId="0" fontId="3" fillId="0" borderId="3" xfId="0" applyFont="1" applyFill="1" applyBorder="1" applyAlignment="1" applyProtection="1">
      <alignment vertical="center"/>
      <protection hidden="1"/>
    </xf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Continuous" vertical="center"/>
      <protection hidden="1"/>
    </xf>
    <xf numFmtId="0" fontId="3" fillId="0" borderId="5" xfId="0" applyFont="1" applyFill="1" applyBorder="1" applyAlignment="1" applyProtection="1">
      <alignment horizontal="centerContinuous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37" fontId="2" fillId="0" borderId="4" xfId="4" applyNumberFormat="1" applyFont="1" applyFill="1" applyBorder="1" applyAlignment="1" applyProtection="1">
      <alignment vertical="center"/>
      <protection hidden="1"/>
    </xf>
    <xf numFmtId="164" fontId="2" fillId="0" borderId="4" xfId="4" applyFont="1" applyFill="1" applyBorder="1" applyAlignment="1" applyProtection="1">
      <alignment vertical="center"/>
      <protection hidden="1"/>
    </xf>
    <xf numFmtId="167" fontId="2" fillId="0" borderId="4" xfId="0" applyNumberFormat="1" applyFont="1" applyFill="1" applyBorder="1" applyAlignment="1" applyProtection="1">
      <alignment vertical="center"/>
      <protection hidden="1"/>
    </xf>
    <xf numFmtId="166" fontId="2" fillId="0" borderId="4" xfId="3" applyNumberFormat="1" applyFont="1" applyFill="1" applyBorder="1" applyAlignment="1" applyProtection="1">
      <alignment horizontal="center" vertical="center"/>
      <protection hidden="1"/>
    </xf>
    <xf numFmtId="164" fontId="3" fillId="0" borderId="4" xfId="4" applyFont="1" applyFill="1" applyBorder="1" applyAlignment="1" applyProtection="1">
      <alignment horizontal="center" vertical="center" wrapText="1"/>
      <protection hidden="1"/>
    </xf>
    <xf numFmtId="164" fontId="2" fillId="0" borderId="0" xfId="5" applyFont="1" applyFill="1" applyBorder="1" applyAlignment="1" applyProtection="1">
      <alignment vertical="center"/>
      <protection hidden="1"/>
    </xf>
    <xf numFmtId="164" fontId="2" fillId="0" borderId="0" xfId="4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3" fillId="0" borderId="7" xfId="0" applyNumberFormat="1" applyFont="1" applyFill="1" applyBorder="1" applyAlignment="1" applyProtection="1">
      <alignment horizontal="center" vertical="top"/>
      <protection hidden="1"/>
    </xf>
    <xf numFmtId="0" fontId="3" fillId="0" borderId="4" xfId="0" applyNumberFormat="1" applyFont="1" applyFill="1" applyBorder="1" applyAlignment="1" applyProtection="1">
      <alignment horizontal="center" vertical="top"/>
      <protection hidden="1"/>
    </xf>
    <xf numFmtId="166" fontId="3" fillId="0" borderId="4" xfId="3" applyNumberFormat="1" applyFont="1" applyFill="1" applyBorder="1" applyAlignment="1" applyProtection="1">
      <alignment horizontal="center" vertical="top" wrapText="1"/>
      <protection hidden="1"/>
    </xf>
    <xf numFmtId="0" fontId="3" fillId="0" borderId="4" xfId="0" quotePrefix="1" applyNumberFormat="1" applyFont="1" applyFill="1" applyBorder="1" applyAlignment="1" applyProtection="1">
      <alignment horizontal="center" vertical="top"/>
      <protection hidden="1"/>
    </xf>
    <xf numFmtId="0" fontId="3" fillId="0" borderId="4" xfId="3" applyNumberFormat="1" applyFont="1" applyFill="1" applyBorder="1" applyAlignment="1" applyProtection="1">
      <alignment horizontal="center" vertical="top"/>
      <protection locked="0"/>
    </xf>
    <xf numFmtId="0" fontId="3" fillId="0" borderId="4" xfId="3" quotePrefix="1" applyNumberFormat="1" applyFont="1" applyFill="1" applyBorder="1" applyAlignment="1" applyProtection="1">
      <alignment horizontal="center" vertical="top"/>
      <protection locked="0"/>
    </xf>
    <xf numFmtId="0" fontId="3" fillId="0" borderId="4" xfId="3" applyNumberFormat="1" applyFont="1" applyFill="1" applyBorder="1" applyAlignment="1" applyProtection="1">
      <alignment horizontal="center" vertical="top"/>
      <protection hidden="1"/>
    </xf>
    <xf numFmtId="0" fontId="3" fillId="0" borderId="8" xfId="3" applyNumberFormat="1" applyFont="1" applyFill="1" applyBorder="1" applyAlignment="1" applyProtection="1">
      <alignment horizontal="center" vertical="center"/>
      <protection hidden="1"/>
    </xf>
    <xf numFmtId="164" fontId="3" fillId="0" borderId="4" xfId="4" applyFont="1" applyFill="1" applyBorder="1" applyAlignment="1" applyProtection="1">
      <alignment horizontal="center" vertical="center"/>
      <protection locked="0"/>
    </xf>
    <xf numFmtId="0" fontId="3" fillId="0" borderId="4" xfId="3" applyNumberFormat="1" applyFont="1" applyFill="1" applyBorder="1" applyAlignment="1" applyProtection="1">
      <alignment horizontal="center" vertical="center"/>
      <protection locked="0"/>
    </xf>
    <xf numFmtId="0" fontId="3" fillId="0" borderId="4" xfId="3" applyNumberFormat="1" applyFont="1" applyFill="1" applyBorder="1" applyAlignment="1" applyProtection="1">
      <alignment horizontal="center" vertical="center"/>
      <protection hidden="1"/>
    </xf>
    <xf numFmtId="0" fontId="3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hidden="1"/>
    </xf>
    <xf numFmtId="0" fontId="3" fillId="0" borderId="8" xfId="0" applyFont="1" applyFill="1" applyBorder="1" applyAlignment="1" applyProtection="1">
      <alignment horizontal="center" vertical="top"/>
      <protection hidden="1"/>
    </xf>
    <xf numFmtId="0" fontId="3" fillId="0" borderId="8" xfId="0" applyFont="1" applyFill="1" applyBorder="1" applyAlignment="1" applyProtection="1">
      <alignment horizontal="center" vertical="center"/>
      <protection hidden="1"/>
    </xf>
    <xf numFmtId="0" fontId="3" fillId="0" borderId="7" xfId="0" applyNumberFormat="1" applyFont="1" applyFill="1" applyBorder="1" applyAlignment="1" applyProtection="1">
      <alignment horizontal="center" vertical="center"/>
      <protection hidden="1"/>
    </xf>
    <xf numFmtId="0" fontId="3" fillId="0" borderId="4" xfId="0" applyNumberFormat="1" applyFont="1" applyFill="1" applyBorder="1" applyAlignment="1" applyProtection="1">
      <alignment horizontal="center" vertical="center"/>
      <protection hidden="1"/>
    </xf>
    <xf numFmtId="0" fontId="3" fillId="0" borderId="5" xfId="3" applyNumberFormat="1" applyFont="1" applyFill="1" applyBorder="1" applyAlignment="1" applyProtection="1">
      <alignment horizontal="centerContinuous" vertical="center"/>
      <protection hidden="1"/>
    </xf>
    <xf numFmtId="0" fontId="3" fillId="0" borderId="3" xfId="3" applyNumberFormat="1" applyFont="1" applyFill="1" applyBorder="1" applyAlignment="1" applyProtection="1">
      <alignment horizontal="centerContinuous" vertical="center"/>
      <protection hidden="1"/>
    </xf>
    <xf numFmtId="0" fontId="2" fillId="0" borderId="8" xfId="0" applyNumberFormat="1" applyFont="1" applyFill="1" applyBorder="1" applyAlignment="1" applyProtection="1">
      <alignment horizontal="center" vertical="center"/>
      <protection hidden="1"/>
    </xf>
    <xf numFmtId="0" fontId="2" fillId="0" borderId="8" xfId="3" applyNumberFormat="1" applyFont="1" applyFill="1" applyBorder="1" applyAlignment="1" applyProtection="1">
      <alignment horizontal="center" vertical="center"/>
      <protection hidden="1"/>
    </xf>
    <xf numFmtId="37" fontId="2" fillId="0" borderId="8" xfId="4" applyNumberFormat="1" applyFont="1" applyFill="1" applyBorder="1" applyAlignment="1" applyProtection="1">
      <alignment horizontal="center" vertical="center"/>
      <protection hidden="1"/>
    </xf>
    <xf numFmtId="164" fontId="2" fillId="0" borderId="8" xfId="4" applyFont="1" applyFill="1" applyBorder="1" applyAlignment="1" applyProtection="1">
      <alignment horizontal="center" vertical="center"/>
      <protection hidden="1"/>
    </xf>
    <xf numFmtId="167" fontId="2" fillId="0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3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0" xfId="4" applyFont="1" applyFill="1" applyBorder="1" applyAlignment="1" applyProtection="1">
      <alignment vertical="top"/>
      <protection hidden="1"/>
    </xf>
    <xf numFmtId="164" fontId="2" fillId="0" borderId="0" xfId="4" applyFont="1" applyFill="1" applyBorder="1" applyAlignment="1" applyProtection="1">
      <alignment horizontal="center" vertical="center"/>
      <protection hidden="1"/>
    </xf>
    <xf numFmtId="0" fontId="3" fillId="0" borderId="9" xfId="0" applyFont="1" applyFill="1" applyBorder="1" applyAlignment="1" applyProtection="1">
      <alignment horizontal="center" vertical="top"/>
      <protection hidden="1"/>
    </xf>
    <xf numFmtId="15" fontId="3" fillId="0" borderId="9" xfId="0" applyNumberFormat="1" applyFont="1" applyFill="1" applyBorder="1" applyAlignment="1" applyProtection="1">
      <alignment horizontal="center" vertical="top"/>
      <protection hidden="1"/>
    </xf>
    <xf numFmtId="15" fontId="3" fillId="0" borderId="8" xfId="0" applyNumberFormat="1" applyFont="1" applyFill="1" applyBorder="1" applyAlignment="1" applyProtection="1">
      <alignment horizontal="center" vertical="top"/>
      <protection hidden="1"/>
    </xf>
    <xf numFmtId="166" fontId="3" fillId="0" borderId="8" xfId="3" applyNumberFormat="1" applyFont="1" applyFill="1" applyBorder="1" applyAlignment="1" applyProtection="1">
      <alignment horizontal="center" vertical="top"/>
      <protection hidden="1"/>
    </xf>
    <xf numFmtId="166" fontId="3" fillId="0" borderId="8" xfId="3" applyNumberFormat="1" applyFont="1" applyFill="1" applyBorder="1" applyAlignment="1" applyProtection="1">
      <alignment horizontal="center" vertical="top"/>
      <protection locked="0"/>
    </xf>
    <xf numFmtId="166" fontId="3" fillId="0" borderId="8" xfId="3" quotePrefix="1" applyNumberFormat="1" applyFont="1" applyFill="1" applyBorder="1" applyAlignment="1" applyProtection="1">
      <alignment horizontal="center" vertical="top"/>
      <protection locked="0"/>
    </xf>
    <xf numFmtId="37" fontId="3" fillId="0" borderId="8" xfId="3" applyNumberFormat="1" applyFont="1" applyFill="1" applyBorder="1" applyAlignment="1" applyProtection="1">
      <alignment horizontal="center" vertical="top"/>
      <protection hidden="1"/>
    </xf>
    <xf numFmtId="164" fontId="3" fillId="0" borderId="8" xfId="4" applyFont="1" applyFill="1" applyBorder="1" applyAlignment="1" applyProtection="1">
      <alignment horizontal="left" vertical="top"/>
      <protection locked="0"/>
    </xf>
    <xf numFmtId="164" fontId="3" fillId="0" borderId="8" xfId="4" quotePrefix="1" applyFont="1" applyFill="1" applyBorder="1" applyAlignment="1" applyProtection="1">
      <alignment horizontal="left" vertical="top"/>
      <protection locked="0"/>
    </xf>
    <xf numFmtId="37" fontId="3" fillId="0" borderId="8" xfId="3" applyNumberFormat="1" applyFont="1" applyFill="1" applyBorder="1" applyAlignment="1" applyProtection="1">
      <alignment horizontal="center" vertical="top"/>
      <protection locked="0"/>
    </xf>
    <xf numFmtId="37" fontId="3" fillId="0" borderId="8" xfId="3" applyNumberFormat="1" applyFont="1" applyFill="1" applyBorder="1" applyAlignment="1" applyProtection="1">
      <alignment horizontal="left" vertical="top"/>
      <protection hidden="1"/>
    </xf>
    <xf numFmtId="0" fontId="3" fillId="0" borderId="9" xfId="0" applyFont="1" applyFill="1" applyBorder="1" applyAlignment="1" applyProtection="1">
      <alignment horizontal="left" vertical="top"/>
      <protection hidden="1"/>
    </xf>
    <xf numFmtId="0" fontId="3" fillId="0" borderId="8" xfId="0" applyFont="1" applyFill="1" applyBorder="1" applyAlignment="1" applyProtection="1">
      <alignment horizontal="left" vertical="top"/>
      <protection hidden="1"/>
    </xf>
    <xf numFmtId="0" fontId="2" fillId="0" borderId="8" xfId="0" applyFont="1" applyFill="1" applyBorder="1" applyAlignment="1" applyProtection="1">
      <alignment horizontal="center" vertical="top"/>
      <protection hidden="1"/>
    </xf>
    <xf numFmtId="37" fontId="2" fillId="0" borderId="8" xfId="4" applyNumberFormat="1" applyFont="1" applyFill="1" applyBorder="1" applyAlignment="1" applyProtection="1">
      <alignment horizontal="center" vertical="top"/>
      <protection hidden="1"/>
    </xf>
    <xf numFmtId="167" fontId="3" fillId="0" borderId="8" xfId="0" applyNumberFormat="1" applyFont="1" applyFill="1" applyBorder="1" applyAlignment="1" applyProtection="1">
      <alignment horizontal="left" vertical="top"/>
      <protection hidden="1"/>
    </xf>
    <xf numFmtId="0" fontId="2" fillId="0" borderId="8" xfId="3" applyNumberFormat="1" applyFont="1" applyFill="1" applyBorder="1" applyAlignment="1" applyProtection="1">
      <alignment horizontal="center" vertical="top" wrapText="1"/>
      <protection hidden="1"/>
    </xf>
    <xf numFmtId="164" fontId="0" fillId="0" borderId="0" xfId="0" applyNumberFormat="1"/>
    <xf numFmtId="0" fontId="0" fillId="0" borderId="1" xfId="0" applyFill="1" applyBorder="1"/>
    <xf numFmtId="164" fontId="0" fillId="0" borderId="1" xfId="1" applyFont="1" applyFill="1" applyBorder="1"/>
    <xf numFmtId="164" fontId="0" fillId="0" borderId="1" xfId="0" applyNumberFormat="1" applyFill="1" applyBorder="1"/>
    <xf numFmtId="166" fontId="0" fillId="0" borderId="0" xfId="7" applyNumberFormat="1" applyFont="1"/>
    <xf numFmtId="166" fontId="0" fillId="0" borderId="1" xfId="7" applyNumberFormat="1" applyFont="1" applyFill="1" applyBorder="1"/>
    <xf numFmtId="0" fontId="0" fillId="0" borderId="1" xfId="0" applyBorder="1"/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64" fontId="3" fillId="0" borderId="0" xfId="1" applyFont="1" applyFill="1" applyBorder="1" applyAlignment="1" applyProtection="1">
      <alignment horizontal="left" vertical="center"/>
      <protection hidden="1"/>
    </xf>
    <xf numFmtId="164" fontId="3" fillId="0" borderId="0" xfId="1" applyFont="1" applyFill="1" applyBorder="1" applyAlignment="1" applyProtection="1">
      <alignment horizontal="left" vertical="center"/>
      <protection hidden="1"/>
    </xf>
    <xf numFmtId="0" fontId="0" fillId="0" borderId="11" xfId="0" applyFill="1" applyBorder="1"/>
    <xf numFmtId="0" fontId="0" fillId="0" borderId="11" xfId="0" applyBorder="1"/>
    <xf numFmtId="168" fontId="4" fillId="0" borderId="1" xfId="3" applyNumberFormat="1" applyFont="1" applyFill="1" applyBorder="1" applyAlignment="1" applyProtection="1">
      <alignment horizontal="center"/>
      <protection locked="0"/>
    </xf>
    <xf numFmtId="166" fontId="0" fillId="0" borderId="1" xfId="0" applyNumberFormat="1" applyFill="1" applyBorder="1"/>
    <xf numFmtId="168" fontId="4" fillId="0" borderId="13" xfId="3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/>
    <xf numFmtId="164" fontId="0" fillId="0" borderId="0" xfId="7" applyNumberFormat="1" applyFont="1"/>
    <xf numFmtId="164" fontId="5" fillId="0" borderId="1" xfId="0" applyNumberFormat="1" applyFont="1" applyFill="1" applyBorder="1"/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8" xfId="0" applyFont="1" applyFill="1" applyBorder="1" applyAlignment="1" applyProtection="1">
      <alignment horizontal="center" vertical="center" wrapText="1"/>
      <protection hidden="1"/>
    </xf>
    <xf numFmtId="0" fontId="3" fillId="0" borderId="4" xfId="3" applyNumberFormat="1" applyFont="1" applyFill="1" applyBorder="1" applyAlignment="1" applyProtection="1">
      <alignment horizontal="center" vertical="center" wrapText="1"/>
      <protection hidden="1"/>
    </xf>
    <xf numFmtId="0" fontId="3" fillId="0" borderId="8" xfId="3" applyNumberFormat="1" applyFont="1" applyFill="1" applyBorder="1" applyAlignment="1" applyProtection="1">
      <alignment horizontal="center" vertical="center" wrapText="1"/>
      <protection hidden="1"/>
    </xf>
    <xf numFmtId="164" fontId="3" fillId="0" borderId="6" xfId="1" applyFont="1" applyFill="1" applyBorder="1" applyAlignment="1" applyProtection="1">
      <alignment horizontal="left" vertical="center"/>
      <protection hidden="1"/>
    </xf>
    <xf numFmtId="164" fontId="3" fillId="0" borderId="0" xfId="1" applyFont="1" applyFill="1" applyBorder="1" applyAlignment="1" applyProtection="1">
      <alignment horizontal="left" vertical="center"/>
      <protection hidden="1"/>
    </xf>
    <xf numFmtId="164" fontId="0" fillId="0" borderId="0" xfId="0" applyNumberFormat="1" applyFill="1"/>
    <xf numFmtId="0" fontId="0" fillId="0" borderId="0" xfId="0" applyFill="1"/>
  </cellXfs>
  <cellStyles count="8">
    <cellStyle name="Comma" xfId="7" builtinId="3"/>
    <cellStyle name="Comma [0]" xfId="1" builtinId="6"/>
    <cellStyle name="Comma [0] 2" xfId="4" xr:uid="{00000000-0005-0000-0000-000002000000}"/>
    <cellStyle name="Comma [0] 2 3" xfId="5" xr:uid="{00000000-0005-0000-0000-000003000000}"/>
    <cellStyle name="Comma 10" xfId="2" xr:uid="{00000000-0005-0000-0000-000004000000}"/>
    <cellStyle name="Comma 2" xfId="3" xr:uid="{00000000-0005-0000-0000-000005000000}"/>
    <cellStyle name="Normal" xfId="0" builtinId="0"/>
    <cellStyle name="Normal 2" xfId="6" xr:uid="{00000000-0005-0000-0000-000007000000}"/>
  </cellStyles>
  <dxfs count="8"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/Laporan%20Pajak/PAJAK%202021/PPh%2021/Agustus/of%20PPh%2021%20Per%202%20September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Ph%2021%20Per%20%2004%20Mei%20%2020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\D\Laporan%20Pajak\PAJAK%202021\PPh%2021\Mei\PPh%2021%204%20Juni%20202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Temp\PP%20h21%2002%20Juli%202021%20pakai%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kup\D\Laporan%20Pajak\PAJAK%202021\PPh%2021\September\PPh%2021%20Per%203%20Oktober%2020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cuments\Copy%20of%20PP%20h21%2002%20agst%202021%20pakai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5">
          <cell r="E5">
            <v>43921</v>
          </cell>
        </row>
        <row r="10">
          <cell r="E10">
            <v>44074</v>
          </cell>
          <cell r="J10">
            <v>44074</v>
          </cell>
        </row>
        <row r="14">
          <cell r="E14">
            <v>44196</v>
          </cell>
        </row>
        <row r="17">
          <cell r="E17">
            <v>2325</v>
          </cell>
          <cell r="F17">
            <v>2325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 refreshError="1">
        <row r="6">
          <cell r="E6">
            <v>43951</v>
          </cell>
          <cell r="J6">
            <v>43951</v>
          </cell>
        </row>
        <row r="115">
          <cell r="B115">
            <v>2020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7">
          <cell r="E7">
            <v>43982</v>
          </cell>
          <cell r="J7">
            <v>43982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8">
          <cell r="E8">
            <v>44012</v>
          </cell>
          <cell r="J8">
            <v>44012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11">
          <cell r="E11">
            <v>44104</v>
          </cell>
          <cell r="J11">
            <v>44104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9">
          <cell r="J9">
            <v>44043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X62"/>
  <sheetViews>
    <sheetView tabSelected="1" topLeftCell="A46" zoomScale="106" zoomScaleNormal="106" workbookViewId="0">
      <selection activeCell="BZ57" sqref="BZ57"/>
    </sheetView>
  </sheetViews>
  <sheetFormatPr defaultRowHeight="15" x14ac:dyDescent="0.25"/>
  <cols>
    <col min="1" max="1" width="5.42578125" customWidth="1"/>
    <col min="2" max="37" width="0" hidden="1" customWidth="1"/>
    <col min="38" max="38" width="29" customWidth="1"/>
    <col min="39" max="39" width="13.28515625" customWidth="1"/>
    <col min="40" max="40" width="0" hidden="1" customWidth="1"/>
    <col min="41" max="41" width="13.42578125" customWidth="1"/>
    <col min="42" max="43" width="0" hidden="1" customWidth="1"/>
    <col min="44" max="44" width="13.140625" bestFit="1" customWidth="1"/>
    <col min="45" max="73" width="0" hidden="1" customWidth="1"/>
    <col min="74" max="74" width="20.5703125" style="80" bestFit="1" customWidth="1"/>
    <col min="75" max="75" width="20.5703125" style="80" customWidth="1"/>
    <col min="76" max="76" width="13.140625" bestFit="1" customWidth="1"/>
  </cols>
  <sheetData>
    <row r="2" spans="1:76" x14ac:dyDescent="0.25">
      <c r="A2" s="1" t="s">
        <v>146</v>
      </c>
      <c r="B2" s="3"/>
      <c r="C2" s="3"/>
      <c r="D2" s="2"/>
      <c r="E2" s="4"/>
      <c r="F2" s="5"/>
      <c r="G2" s="6" t="s">
        <v>16</v>
      </c>
      <c r="H2" s="7"/>
      <c r="I2" s="7"/>
      <c r="J2" s="7"/>
      <c r="K2" s="7"/>
      <c r="L2" s="7"/>
      <c r="M2" s="8"/>
      <c r="N2" s="9"/>
      <c r="O2" s="9"/>
      <c r="P2" s="9"/>
      <c r="Q2" s="10" t="s">
        <v>17</v>
      </c>
      <c r="R2" s="11"/>
      <c r="S2" s="12"/>
      <c r="T2" s="9"/>
      <c r="U2" s="9"/>
      <c r="V2" s="13" t="s">
        <v>18</v>
      </c>
      <c r="W2" s="14"/>
      <c r="X2" s="14"/>
      <c r="Y2" s="14"/>
      <c r="Z2" s="14"/>
      <c r="AA2" s="14"/>
      <c r="AB2" s="15"/>
      <c r="AC2" s="16"/>
      <c r="AD2" s="9"/>
      <c r="AE2" s="17"/>
      <c r="AF2" s="17"/>
      <c r="AG2" s="17"/>
      <c r="AH2" s="17"/>
      <c r="AI2" s="18" t="s">
        <v>19</v>
      </c>
      <c r="AJ2" s="18"/>
      <c r="AK2" s="18"/>
      <c r="AL2" s="18"/>
      <c r="AM2" s="19" t="s">
        <v>20</v>
      </c>
      <c r="AN2" s="18"/>
      <c r="AO2" s="20"/>
      <c r="AP2" s="20"/>
      <c r="AQ2" s="20"/>
      <c r="AR2" s="12"/>
      <c r="AS2" s="21"/>
      <c r="AT2" s="21"/>
      <c r="AU2" s="22"/>
      <c r="AV2" s="22"/>
      <c r="AW2" s="22"/>
      <c r="AX2" s="23"/>
      <c r="AY2" s="23"/>
      <c r="AZ2" s="24"/>
      <c r="BA2" s="25"/>
      <c r="BB2" s="21"/>
      <c r="BC2" s="21"/>
      <c r="BD2" s="21"/>
      <c r="BE2" s="26"/>
      <c r="BF2" s="16"/>
      <c r="BG2" s="94" t="s">
        <v>21</v>
      </c>
      <c r="BH2" s="27">
        <v>20</v>
      </c>
      <c r="BI2" s="28">
        <v>22</v>
      </c>
      <c r="BJ2" s="28">
        <v>1</v>
      </c>
      <c r="BK2" s="28"/>
      <c r="BL2" s="28"/>
      <c r="BM2" s="28"/>
      <c r="BN2" s="28"/>
      <c r="BO2" s="28"/>
      <c r="BP2" s="28"/>
      <c r="BQ2" s="28"/>
      <c r="BR2" s="28"/>
      <c r="BS2" s="28"/>
      <c r="BT2" s="29"/>
      <c r="BU2" s="29"/>
      <c r="BV2" s="98" t="s">
        <v>142</v>
      </c>
      <c r="BW2" s="84"/>
    </row>
    <row r="3" spans="1:76" ht="38.25" x14ac:dyDescent="0.25">
      <c r="A3" s="30" t="s">
        <v>22</v>
      </c>
      <c r="B3" s="30" t="s">
        <v>25</v>
      </c>
      <c r="C3" s="31" t="s">
        <v>26</v>
      </c>
      <c r="D3" s="31" t="s">
        <v>27</v>
      </c>
      <c r="E3" s="32" t="s">
        <v>28</v>
      </c>
      <c r="F3" s="33" t="s">
        <v>29</v>
      </c>
      <c r="G3" s="34" t="s">
        <v>30</v>
      </c>
      <c r="H3" s="34" t="s">
        <v>31</v>
      </c>
      <c r="I3" s="34" t="s">
        <v>32</v>
      </c>
      <c r="J3" s="34" t="s">
        <v>33</v>
      </c>
      <c r="K3" s="34" t="s">
        <v>34</v>
      </c>
      <c r="L3" s="35" t="s">
        <v>35</v>
      </c>
      <c r="M3" s="36" t="s">
        <v>36</v>
      </c>
      <c r="N3" s="37" t="s">
        <v>37</v>
      </c>
      <c r="O3" s="37" t="s">
        <v>36</v>
      </c>
      <c r="P3" s="37" t="s">
        <v>38</v>
      </c>
      <c r="Q3" s="38" t="s">
        <v>39</v>
      </c>
      <c r="R3" s="39" t="s">
        <v>40</v>
      </c>
      <c r="S3" s="40" t="s">
        <v>36</v>
      </c>
      <c r="T3" s="37" t="s">
        <v>36</v>
      </c>
      <c r="U3" s="37" t="s">
        <v>41</v>
      </c>
      <c r="V3" s="40" t="s">
        <v>42</v>
      </c>
      <c r="W3" s="40" t="s">
        <v>43</v>
      </c>
      <c r="X3" s="41" t="s">
        <v>44</v>
      </c>
      <c r="Y3" s="96" t="s">
        <v>45</v>
      </c>
      <c r="Z3" s="96" t="s">
        <v>46</v>
      </c>
      <c r="AA3" s="40" t="s">
        <v>47</v>
      </c>
      <c r="AB3" s="36" t="s">
        <v>36</v>
      </c>
      <c r="AC3" s="42" t="s">
        <v>48</v>
      </c>
      <c r="AD3" s="43" t="s">
        <v>48</v>
      </c>
      <c r="AE3" s="44" t="s">
        <v>49</v>
      </c>
      <c r="AF3" s="44" t="s">
        <v>50</v>
      </c>
      <c r="AG3" s="37" t="s">
        <v>51</v>
      </c>
      <c r="AH3" s="37" t="s">
        <v>52</v>
      </c>
      <c r="AI3" s="45" t="s">
        <v>53</v>
      </c>
      <c r="AJ3" s="46" t="s">
        <v>54</v>
      </c>
      <c r="AK3" s="46" t="s">
        <v>55</v>
      </c>
      <c r="AL3" s="83"/>
      <c r="AM3" s="47" t="s">
        <v>56</v>
      </c>
      <c r="AN3" s="48"/>
      <c r="AO3" s="40" t="s">
        <v>57</v>
      </c>
      <c r="AP3" s="40"/>
      <c r="AQ3" s="40" t="s">
        <v>52</v>
      </c>
      <c r="AR3" s="40" t="s">
        <v>58</v>
      </c>
      <c r="AS3" s="49" t="s">
        <v>59</v>
      </c>
      <c r="AT3" s="50" t="s">
        <v>58</v>
      </c>
      <c r="AU3" s="51" t="s">
        <v>60</v>
      </c>
      <c r="AV3" s="51" t="s">
        <v>61</v>
      </c>
      <c r="AW3" s="51" t="s">
        <v>62</v>
      </c>
      <c r="AX3" s="52" t="s">
        <v>63</v>
      </c>
      <c r="AY3" s="52" t="s">
        <v>52</v>
      </c>
      <c r="AZ3" s="53" t="s">
        <v>64</v>
      </c>
      <c r="BA3" s="54" t="s">
        <v>65</v>
      </c>
      <c r="BB3" s="54" t="s">
        <v>44</v>
      </c>
      <c r="BC3" s="55" t="s">
        <v>66</v>
      </c>
      <c r="BD3" s="50" t="s">
        <v>67</v>
      </c>
      <c r="BE3" s="49" t="s">
        <v>68</v>
      </c>
      <c r="BF3" s="49" t="s">
        <v>69</v>
      </c>
      <c r="BG3" s="95"/>
      <c r="BH3" s="56"/>
      <c r="BI3" s="57" t="s">
        <v>70</v>
      </c>
      <c r="BJ3" s="57" t="s">
        <v>71</v>
      </c>
      <c r="BK3" s="57"/>
      <c r="BL3" s="57" t="s">
        <v>72</v>
      </c>
      <c r="BM3" s="57"/>
      <c r="BN3" s="57"/>
      <c r="BO3" s="57"/>
      <c r="BP3" s="58"/>
      <c r="BQ3" s="58"/>
      <c r="BR3" s="58"/>
      <c r="BS3" s="58"/>
      <c r="BT3" s="56"/>
      <c r="BU3" s="56"/>
      <c r="BV3" s="99"/>
      <c r="BW3" s="84" t="s">
        <v>145</v>
      </c>
      <c r="BX3" s="85" t="s">
        <v>52</v>
      </c>
    </row>
    <row r="4" spans="1:76" ht="25.5" x14ac:dyDescent="0.25">
      <c r="A4" s="59"/>
      <c r="B4" s="60"/>
      <c r="C4" s="61"/>
      <c r="D4" s="43"/>
      <c r="E4" s="62" t="s">
        <v>73</v>
      </c>
      <c r="F4" s="43" t="s">
        <v>74</v>
      </c>
      <c r="G4" s="63"/>
      <c r="H4" s="63"/>
      <c r="I4" s="63" t="s">
        <v>75</v>
      </c>
      <c r="J4" s="63" t="s">
        <v>76</v>
      </c>
      <c r="K4" s="63"/>
      <c r="L4" s="64"/>
      <c r="M4" s="65" t="s">
        <v>77</v>
      </c>
      <c r="N4" s="65" t="s">
        <v>78</v>
      </c>
      <c r="O4" s="65" t="s">
        <v>79</v>
      </c>
      <c r="P4" s="65" t="s">
        <v>80</v>
      </c>
      <c r="Q4" s="66"/>
      <c r="R4" s="67"/>
      <c r="S4" s="65" t="s">
        <v>81</v>
      </c>
      <c r="T4" s="65" t="s">
        <v>59</v>
      </c>
      <c r="U4" s="65" t="s">
        <v>82</v>
      </c>
      <c r="V4" s="65" t="s">
        <v>83</v>
      </c>
      <c r="W4" s="65" t="s">
        <v>83</v>
      </c>
      <c r="X4" s="68" t="s">
        <v>84</v>
      </c>
      <c r="Y4" s="97"/>
      <c r="Z4" s="97"/>
      <c r="AA4" s="69"/>
      <c r="AB4" s="65" t="s">
        <v>85</v>
      </c>
      <c r="AC4" s="69" t="s">
        <v>78</v>
      </c>
      <c r="AD4" s="65" t="s">
        <v>86</v>
      </c>
      <c r="AE4" s="69"/>
      <c r="AF4" s="69"/>
      <c r="AG4" s="65" t="s">
        <v>87</v>
      </c>
      <c r="AH4" s="65" t="s">
        <v>88</v>
      </c>
      <c r="AI4" s="70"/>
      <c r="AJ4" s="71"/>
      <c r="AK4" s="71"/>
      <c r="AL4" s="71"/>
      <c r="AM4" s="43" t="s">
        <v>79</v>
      </c>
      <c r="AN4" s="65" t="s">
        <v>89</v>
      </c>
      <c r="AO4" s="69"/>
      <c r="AP4" s="43" t="s">
        <v>79</v>
      </c>
      <c r="AQ4" s="43" t="s">
        <v>78</v>
      </c>
      <c r="AR4" s="69"/>
      <c r="AS4" s="72" t="s">
        <v>90</v>
      </c>
      <c r="AT4" s="72" t="s">
        <v>91</v>
      </c>
      <c r="AU4" s="73" t="s">
        <v>91</v>
      </c>
      <c r="AV4" s="73" t="s">
        <v>91</v>
      </c>
      <c r="AW4" s="73" t="s">
        <v>92</v>
      </c>
      <c r="AX4" s="73" t="s">
        <v>92</v>
      </c>
      <c r="AY4" s="73" t="s">
        <v>93</v>
      </c>
      <c r="AZ4" s="74" t="s">
        <v>94</v>
      </c>
      <c r="BA4" s="75" t="s">
        <v>95</v>
      </c>
      <c r="BB4" s="69" t="s">
        <v>96</v>
      </c>
      <c r="BC4" s="69" t="s">
        <v>78</v>
      </c>
      <c r="BD4" s="43" t="s">
        <v>97</v>
      </c>
      <c r="BE4" s="72" t="s">
        <v>98</v>
      </c>
      <c r="BF4" s="72"/>
      <c r="BG4" s="95"/>
      <c r="BH4" s="56" t="s">
        <v>99</v>
      </c>
      <c r="BI4" s="57"/>
      <c r="BJ4" s="57"/>
      <c r="BK4" s="57" t="s">
        <v>100</v>
      </c>
      <c r="BL4" s="57"/>
      <c r="BM4" s="57" t="s">
        <v>101</v>
      </c>
      <c r="BN4" s="57" t="s">
        <v>102</v>
      </c>
      <c r="BO4" s="57" t="s">
        <v>103</v>
      </c>
      <c r="BP4" s="58" t="s">
        <v>24</v>
      </c>
      <c r="BQ4" s="58" t="s">
        <v>23</v>
      </c>
      <c r="BR4" s="58" t="s">
        <v>104</v>
      </c>
      <c r="BS4" s="58" t="s">
        <v>105</v>
      </c>
      <c r="BT4" s="56" t="s">
        <v>106</v>
      </c>
      <c r="BU4" s="56" t="s">
        <v>107</v>
      </c>
      <c r="BV4" s="99"/>
      <c r="BW4" s="84"/>
    </row>
    <row r="5" spans="1:76" x14ac:dyDescent="0.25">
      <c r="AM5" s="76">
        <f>SUM(AM6:AM53)</f>
        <v>95858301</v>
      </c>
      <c r="AO5" s="76">
        <f>SUM(AO6:AO53)</f>
        <v>38584900</v>
      </c>
      <c r="AR5" s="76">
        <f>SUM(AR6:AR53)</f>
        <v>134443201</v>
      </c>
    </row>
    <row r="6" spans="1:76" x14ac:dyDescent="0.25">
      <c r="A6" s="77">
        <v>1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86"/>
      <c r="AL6" s="91" t="s">
        <v>111</v>
      </c>
      <c r="AM6" s="78">
        <v>3258750</v>
      </c>
      <c r="AN6" s="77"/>
      <c r="AO6" s="90">
        <v>0</v>
      </c>
      <c r="AP6" s="77"/>
      <c r="AQ6" s="77"/>
      <c r="AR6" s="79">
        <f>AM6+AO6</f>
        <v>3258750</v>
      </c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81">
        <v>0</v>
      </c>
      <c r="BW6" s="81">
        <v>0</v>
      </c>
      <c r="BX6" s="100">
        <f>AR6-BV6-BW6</f>
        <v>3258750</v>
      </c>
    </row>
    <row r="7" spans="1:76" x14ac:dyDescent="0.25">
      <c r="A7" s="77">
        <v>2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6"/>
      <c r="AL7" s="86" t="s">
        <v>0</v>
      </c>
      <c r="AM7" s="78">
        <v>3352500</v>
      </c>
      <c r="AN7" s="77"/>
      <c r="AO7" s="88">
        <v>0</v>
      </c>
      <c r="AP7" s="77"/>
      <c r="AQ7" s="77"/>
      <c r="AR7" s="79">
        <f t="shared" ref="AR7:AR53" si="0">AM7+AO7</f>
        <v>3352500</v>
      </c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81"/>
      <c r="BW7" s="81"/>
      <c r="BX7" s="100">
        <f t="shared" ref="BX7:BX53" si="1">AR7-BV7-BW7</f>
        <v>3352500</v>
      </c>
    </row>
    <row r="8" spans="1:76" x14ac:dyDescent="0.25">
      <c r="A8" s="77">
        <v>3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86"/>
      <c r="AL8" s="86" t="s">
        <v>112</v>
      </c>
      <c r="AM8" s="78">
        <v>16216891</v>
      </c>
      <c r="AN8" s="77"/>
      <c r="AO8" s="88"/>
      <c r="AP8" s="77"/>
      <c r="AQ8" s="77"/>
      <c r="AR8" s="79">
        <f t="shared" si="0"/>
        <v>16216891</v>
      </c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81"/>
      <c r="BW8" s="81"/>
      <c r="BX8" s="100">
        <f t="shared" si="1"/>
        <v>16216891</v>
      </c>
    </row>
    <row r="9" spans="1:76" x14ac:dyDescent="0.25">
      <c r="A9" s="77">
        <f t="shared" ref="A9:A53" si="2">A8+1</f>
        <v>4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86"/>
      <c r="AL9" s="86" t="s">
        <v>1</v>
      </c>
      <c r="AM9" s="78">
        <v>12918091</v>
      </c>
      <c r="AN9" s="77"/>
      <c r="AO9" s="88"/>
      <c r="AP9" s="77"/>
      <c r="AQ9" s="77"/>
      <c r="AR9" s="79">
        <f t="shared" si="0"/>
        <v>12918091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81"/>
      <c r="BW9" s="81"/>
      <c r="BX9" s="100">
        <f t="shared" si="1"/>
        <v>12918091</v>
      </c>
    </row>
    <row r="10" spans="1:76" x14ac:dyDescent="0.25">
      <c r="A10" s="77">
        <f t="shared" si="2"/>
        <v>5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86"/>
      <c r="AL10" s="86" t="s">
        <v>2</v>
      </c>
      <c r="AM10" s="78">
        <v>4903166</v>
      </c>
      <c r="AN10" s="77"/>
      <c r="AO10" s="88">
        <v>3766500</v>
      </c>
      <c r="AP10" s="77"/>
      <c r="AQ10" s="77"/>
      <c r="AR10" s="79">
        <f t="shared" si="0"/>
        <v>8669666</v>
      </c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81">
        <v>27000</v>
      </c>
      <c r="BW10" s="81"/>
      <c r="BX10" s="100">
        <f t="shared" si="1"/>
        <v>8642666</v>
      </c>
    </row>
    <row r="11" spans="1:76" x14ac:dyDescent="0.25">
      <c r="A11" s="77">
        <f t="shared" si="2"/>
        <v>6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86"/>
      <c r="AL11" s="86" t="s">
        <v>113</v>
      </c>
      <c r="AM11" s="78">
        <v>4820875</v>
      </c>
      <c r="AN11" s="77"/>
      <c r="AO11" s="88">
        <v>7175500</v>
      </c>
      <c r="AP11" s="77"/>
      <c r="AQ11" s="77"/>
      <c r="AR11" s="79">
        <f t="shared" si="0"/>
        <v>11996375</v>
      </c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81">
        <v>28500</v>
      </c>
      <c r="BW11" s="81"/>
      <c r="BX11" s="100">
        <f t="shared" si="1"/>
        <v>11967875</v>
      </c>
    </row>
    <row r="12" spans="1:76" x14ac:dyDescent="0.25">
      <c r="A12" s="77">
        <f t="shared" si="2"/>
        <v>7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86"/>
      <c r="AL12" s="86" t="s">
        <v>114</v>
      </c>
      <c r="AM12" s="78">
        <v>4087250</v>
      </c>
      <c r="AN12" s="77"/>
      <c r="AO12" s="88">
        <v>6272500</v>
      </c>
      <c r="AP12" s="77"/>
      <c r="AQ12" s="77"/>
      <c r="AR12" s="79">
        <f t="shared" si="0"/>
        <v>10359750</v>
      </c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81">
        <v>30000</v>
      </c>
      <c r="BW12" s="81"/>
      <c r="BX12" s="100">
        <f t="shared" si="1"/>
        <v>10329750</v>
      </c>
    </row>
    <row r="13" spans="1:76" x14ac:dyDescent="0.25">
      <c r="A13" s="77">
        <f t="shared" si="2"/>
        <v>8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86"/>
      <c r="AL13" s="86" t="s">
        <v>115</v>
      </c>
      <c r="AM13" s="78">
        <v>4297666</v>
      </c>
      <c r="AN13" s="77"/>
      <c r="AO13" s="88">
        <v>6814500</v>
      </c>
      <c r="AP13" s="77"/>
      <c r="AQ13" s="77"/>
      <c r="AR13" s="79">
        <f t="shared" si="0"/>
        <v>11112166</v>
      </c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81">
        <v>22500</v>
      </c>
      <c r="BW13" s="81"/>
      <c r="BX13" s="100">
        <f t="shared" si="1"/>
        <v>11089666</v>
      </c>
    </row>
    <row r="14" spans="1:76" x14ac:dyDescent="0.25">
      <c r="A14" s="77">
        <f t="shared" si="2"/>
        <v>9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86"/>
      <c r="AL14" s="86" t="s">
        <v>116</v>
      </c>
      <c r="AM14" s="78">
        <v>2658733</v>
      </c>
      <c r="AN14" s="77"/>
      <c r="AO14" s="88">
        <v>6417700</v>
      </c>
      <c r="AP14" s="77"/>
      <c r="AQ14" s="77"/>
      <c r="AR14" s="79">
        <f t="shared" si="0"/>
        <v>9076433</v>
      </c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81">
        <v>7500</v>
      </c>
      <c r="BW14" s="81"/>
      <c r="BX14" s="100">
        <f t="shared" si="1"/>
        <v>9068933</v>
      </c>
    </row>
    <row r="15" spans="1:76" x14ac:dyDescent="0.25">
      <c r="A15" s="77">
        <f t="shared" si="2"/>
        <v>10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86"/>
      <c r="AL15" s="86" t="s">
        <v>3</v>
      </c>
      <c r="AM15" s="78">
        <v>4445750</v>
      </c>
      <c r="AN15" s="77"/>
      <c r="AO15" s="88"/>
      <c r="AP15" s="77"/>
      <c r="AQ15" s="77"/>
      <c r="AR15" s="79">
        <f t="shared" si="0"/>
        <v>4445750</v>
      </c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81">
        <v>30000</v>
      </c>
      <c r="BW15" s="81"/>
      <c r="BX15" s="100">
        <f t="shared" si="1"/>
        <v>4415750</v>
      </c>
    </row>
    <row r="16" spans="1:76" x14ac:dyDescent="0.25">
      <c r="A16" s="77">
        <f t="shared" si="2"/>
        <v>11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86"/>
      <c r="AL16" s="86" t="s">
        <v>4</v>
      </c>
      <c r="AM16" s="78">
        <v>2039470</v>
      </c>
      <c r="AN16" s="77"/>
      <c r="AO16" s="88">
        <v>1654800</v>
      </c>
      <c r="AP16" s="77"/>
      <c r="AQ16" s="77"/>
      <c r="AR16" s="79">
        <f t="shared" si="0"/>
        <v>3694270</v>
      </c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81">
        <v>28500</v>
      </c>
      <c r="BW16" s="81">
        <v>144587.5</v>
      </c>
      <c r="BX16" s="100">
        <f t="shared" si="1"/>
        <v>3521182.5</v>
      </c>
    </row>
    <row r="17" spans="1:76" x14ac:dyDescent="0.25">
      <c r="A17" s="77">
        <f t="shared" si="2"/>
        <v>12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86"/>
      <c r="AL17" s="86" t="s">
        <v>5</v>
      </c>
      <c r="AM17" s="78">
        <v>2129570</v>
      </c>
      <c r="AN17" s="77"/>
      <c r="AO17" s="88">
        <v>1467900</v>
      </c>
      <c r="AP17" s="77"/>
      <c r="AQ17" s="77"/>
      <c r="AR17" s="79">
        <f t="shared" si="0"/>
        <v>3597470</v>
      </c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81">
        <v>28500</v>
      </c>
      <c r="BW17" s="81">
        <v>144587.5</v>
      </c>
      <c r="BX17" s="100">
        <f t="shared" si="1"/>
        <v>3424382.5</v>
      </c>
    </row>
    <row r="18" spans="1:76" x14ac:dyDescent="0.25">
      <c r="A18" s="77">
        <f t="shared" si="2"/>
        <v>13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86"/>
      <c r="AL18" s="86" t="s">
        <v>117</v>
      </c>
      <c r="AM18" s="78">
        <v>2414458</v>
      </c>
      <c r="AN18" s="77"/>
      <c r="AO18" s="88">
        <v>1654800</v>
      </c>
      <c r="AP18" s="77"/>
      <c r="AQ18" s="77"/>
      <c r="AR18" s="79">
        <f t="shared" si="0"/>
        <v>4069258</v>
      </c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81">
        <v>27000</v>
      </c>
      <c r="BW18" s="81">
        <v>124575</v>
      </c>
      <c r="BX18" s="100">
        <f t="shared" si="1"/>
        <v>3917683</v>
      </c>
    </row>
    <row r="19" spans="1:76" x14ac:dyDescent="0.25">
      <c r="A19" s="77">
        <f t="shared" si="2"/>
        <v>14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86"/>
      <c r="AL19" s="86" t="s">
        <v>6</v>
      </c>
      <c r="AM19" s="78">
        <v>545170</v>
      </c>
      <c r="AN19" s="77"/>
      <c r="AO19" s="88"/>
      <c r="AP19" s="77"/>
      <c r="AQ19" s="77"/>
      <c r="AR19" s="79">
        <f t="shared" si="0"/>
        <v>545170</v>
      </c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81">
        <v>28500</v>
      </c>
      <c r="BW19" s="81"/>
      <c r="BX19" s="100">
        <f t="shared" si="1"/>
        <v>516670</v>
      </c>
    </row>
    <row r="20" spans="1:76" x14ac:dyDescent="0.25">
      <c r="A20" s="77">
        <f t="shared" si="2"/>
        <v>15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86"/>
      <c r="AL20" s="86" t="s">
        <v>7</v>
      </c>
      <c r="AM20" s="78">
        <v>545170</v>
      </c>
      <c r="AN20" s="77"/>
      <c r="AO20" s="88"/>
      <c r="AP20" s="77"/>
      <c r="AQ20" s="77"/>
      <c r="AR20" s="79">
        <f t="shared" si="0"/>
        <v>545170</v>
      </c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81">
        <v>28500</v>
      </c>
      <c r="BW20" s="81"/>
      <c r="BX20" s="100">
        <f t="shared" si="1"/>
        <v>516670</v>
      </c>
    </row>
    <row r="21" spans="1:76" x14ac:dyDescent="0.25">
      <c r="A21" s="77">
        <f t="shared" si="2"/>
        <v>16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86"/>
      <c r="AL21" s="86" t="s">
        <v>8</v>
      </c>
      <c r="AM21" s="78">
        <v>61354</v>
      </c>
      <c r="AN21" s="77"/>
      <c r="AO21" s="88"/>
      <c r="AP21" s="77"/>
      <c r="AQ21" s="77"/>
      <c r="AR21" s="79">
        <f t="shared" si="0"/>
        <v>61354</v>
      </c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81">
        <v>22500</v>
      </c>
      <c r="BW21" s="81"/>
      <c r="BX21" s="100">
        <f t="shared" si="1"/>
        <v>38854</v>
      </c>
    </row>
    <row r="22" spans="1:76" x14ac:dyDescent="0.25">
      <c r="A22" s="77">
        <f t="shared" si="2"/>
        <v>17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86"/>
      <c r="AL22" s="86" t="s">
        <v>9</v>
      </c>
      <c r="AM22" s="78">
        <v>307045</v>
      </c>
      <c r="AN22" s="77"/>
      <c r="AO22" s="88"/>
      <c r="AP22" s="77"/>
      <c r="AQ22" s="77"/>
      <c r="AR22" s="79">
        <f t="shared" si="0"/>
        <v>307045</v>
      </c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81">
        <v>34500</v>
      </c>
      <c r="BW22" s="81">
        <v>144449</v>
      </c>
      <c r="BX22" s="100">
        <f t="shared" si="1"/>
        <v>128096</v>
      </c>
    </row>
    <row r="23" spans="1:76" x14ac:dyDescent="0.25">
      <c r="A23" s="77">
        <f t="shared" si="2"/>
        <v>18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86"/>
      <c r="AL23" s="86" t="s">
        <v>10</v>
      </c>
      <c r="AM23" s="78">
        <v>1209833</v>
      </c>
      <c r="AN23" s="77"/>
      <c r="AO23" s="88">
        <v>1196700</v>
      </c>
      <c r="AP23" s="77"/>
      <c r="AQ23" s="77"/>
      <c r="AR23" s="79">
        <f t="shared" si="0"/>
        <v>2406533</v>
      </c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81">
        <v>24000</v>
      </c>
      <c r="BW23" s="81">
        <v>128635</v>
      </c>
      <c r="BX23" s="100">
        <f t="shared" si="1"/>
        <v>2253898</v>
      </c>
    </row>
    <row r="24" spans="1:76" x14ac:dyDescent="0.25">
      <c r="A24" s="77">
        <f t="shared" si="2"/>
        <v>19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86"/>
      <c r="AL24" s="86" t="s">
        <v>11</v>
      </c>
      <c r="AM24" s="78">
        <v>1222708</v>
      </c>
      <c r="AN24" s="77"/>
      <c r="AO24" s="88">
        <v>1196700</v>
      </c>
      <c r="AP24" s="77"/>
      <c r="AQ24" s="77"/>
      <c r="AR24" s="79">
        <f t="shared" si="0"/>
        <v>2419408</v>
      </c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81">
        <v>30000</v>
      </c>
      <c r="BW24" s="81">
        <v>146575</v>
      </c>
      <c r="BX24" s="100">
        <f t="shared" si="1"/>
        <v>2242833</v>
      </c>
    </row>
    <row r="25" spans="1:76" x14ac:dyDescent="0.25">
      <c r="A25" s="77">
        <f t="shared" si="2"/>
        <v>20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6"/>
      <c r="AL25" s="86" t="s">
        <v>12</v>
      </c>
      <c r="AM25" s="78">
        <v>102083</v>
      </c>
      <c r="AN25" s="77"/>
      <c r="AO25" s="88"/>
      <c r="AP25" s="77"/>
      <c r="AQ25" s="77"/>
      <c r="AR25" s="79">
        <f t="shared" si="0"/>
        <v>102083</v>
      </c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81">
        <v>22500</v>
      </c>
      <c r="BW25" s="81"/>
      <c r="BX25" s="100">
        <f t="shared" si="1"/>
        <v>79583</v>
      </c>
    </row>
    <row r="26" spans="1:76" x14ac:dyDescent="0.25">
      <c r="A26" s="77">
        <f t="shared" si="2"/>
        <v>21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86"/>
      <c r="AL26" s="86" t="s">
        <v>13</v>
      </c>
      <c r="AM26" s="78">
        <v>106358</v>
      </c>
      <c r="AN26" s="77"/>
      <c r="AO26" s="88"/>
      <c r="AP26" s="77"/>
      <c r="AQ26" s="77"/>
      <c r="AR26" s="79">
        <f t="shared" si="0"/>
        <v>106358</v>
      </c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81">
        <v>27000</v>
      </c>
      <c r="BW26" s="81"/>
      <c r="BX26" s="100">
        <f t="shared" si="1"/>
        <v>79358</v>
      </c>
    </row>
    <row r="27" spans="1:76" x14ac:dyDescent="0.25">
      <c r="A27" s="77">
        <f t="shared" si="2"/>
        <v>22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86"/>
      <c r="AL27" s="86" t="s">
        <v>140</v>
      </c>
      <c r="AM27" s="78">
        <v>443220</v>
      </c>
      <c r="AN27" s="77"/>
      <c r="AO27" s="88"/>
      <c r="AP27" s="77"/>
      <c r="AQ27" s="77"/>
      <c r="AR27" s="79">
        <f t="shared" si="0"/>
        <v>443220</v>
      </c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81">
        <v>36000</v>
      </c>
      <c r="BW27" s="81">
        <v>187964</v>
      </c>
      <c r="BX27" s="100">
        <f t="shared" si="1"/>
        <v>219256</v>
      </c>
    </row>
    <row r="28" spans="1:76" x14ac:dyDescent="0.25">
      <c r="A28" s="77">
        <f t="shared" si="2"/>
        <v>23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86"/>
      <c r="AL28" s="86" t="s">
        <v>118</v>
      </c>
      <c r="AM28" s="78">
        <v>675420</v>
      </c>
      <c r="AN28" s="77"/>
      <c r="AO28" s="88"/>
      <c r="AP28" s="77"/>
      <c r="AQ28" s="77"/>
      <c r="AR28" s="79">
        <f t="shared" si="0"/>
        <v>675420</v>
      </c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81">
        <v>36000</v>
      </c>
      <c r="BW28" s="81">
        <v>289175</v>
      </c>
      <c r="BX28" s="100">
        <f t="shared" si="1"/>
        <v>350245</v>
      </c>
    </row>
    <row r="29" spans="1:76" x14ac:dyDescent="0.25">
      <c r="A29" s="77">
        <f t="shared" si="2"/>
        <v>24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86"/>
      <c r="AL29" s="86" t="s">
        <v>14</v>
      </c>
      <c r="AM29" s="78">
        <v>207408</v>
      </c>
      <c r="AN29" s="77"/>
      <c r="AO29" s="88"/>
      <c r="AP29" s="77"/>
      <c r="AQ29" s="77"/>
      <c r="AR29" s="79">
        <f t="shared" si="0"/>
        <v>207408</v>
      </c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81">
        <v>28500</v>
      </c>
      <c r="BW29" s="81">
        <v>171681.25</v>
      </c>
      <c r="BX29" s="100">
        <f t="shared" si="1"/>
        <v>7226.75</v>
      </c>
    </row>
    <row r="30" spans="1:76" x14ac:dyDescent="0.25">
      <c r="A30" s="77">
        <f t="shared" si="2"/>
        <v>25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86"/>
      <c r="AL30" s="86" t="s">
        <v>119</v>
      </c>
      <c r="AM30" s="78">
        <v>592170</v>
      </c>
      <c r="AN30" s="77"/>
      <c r="AO30" s="88"/>
      <c r="AP30" s="77"/>
      <c r="AQ30" s="77"/>
      <c r="AR30" s="79">
        <f t="shared" si="0"/>
        <v>592170</v>
      </c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81">
        <v>27000</v>
      </c>
      <c r="BW30" s="81">
        <v>289175</v>
      </c>
      <c r="BX30" s="100">
        <f t="shared" si="1"/>
        <v>275995</v>
      </c>
    </row>
    <row r="31" spans="1:76" x14ac:dyDescent="0.25">
      <c r="A31" s="77">
        <f t="shared" si="2"/>
        <v>26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86"/>
      <c r="AL31" s="86" t="s">
        <v>15</v>
      </c>
      <c r="AM31" s="78">
        <v>106358</v>
      </c>
      <c r="AN31" s="77"/>
      <c r="AO31" s="88"/>
      <c r="AP31" s="77"/>
      <c r="AQ31" s="77"/>
      <c r="AR31" s="79">
        <f t="shared" si="0"/>
        <v>106358</v>
      </c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81">
        <v>27000</v>
      </c>
      <c r="BW31" s="81"/>
      <c r="BX31" s="100">
        <f t="shared" si="1"/>
        <v>79358</v>
      </c>
    </row>
    <row r="32" spans="1:76" x14ac:dyDescent="0.25">
      <c r="A32" s="77">
        <f t="shared" si="2"/>
        <v>27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6"/>
      <c r="AL32" s="86" t="s">
        <v>120</v>
      </c>
      <c r="AM32" s="78">
        <v>184291</v>
      </c>
      <c r="AN32" s="77"/>
      <c r="AO32" s="88"/>
      <c r="AP32" s="77"/>
      <c r="AQ32" s="77"/>
      <c r="AR32" s="79">
        <f t="shared" si="0"/>
        <v>184291</v>
      </c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81">
        <v>43500</v>
      </c>
      <c r="BW32" s="81">
        <v>231340</v>
      </c>
      <c r="BX32" s="100">
        <f t="shared" si="1"/>
        <v>-90549</v>
      </c>
    </row>
    <row r="33" spans="1:76" x14ac:dyDescent="0.25">
      <c r="A33" s="77">
        <f t="shared" si="2"/>
        <v>28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86"/>
      <c r="AL33" s="86" t="s">
        <v>121</v>
      </c>
      <c r="AM33" s="78">
        <v>135108</v>
      </c>
      <c r="AN33" s="77"/>
      <c r="AO33" s="88"/>
      <c r="AP33" s="77"/>
      <c r="AQ33" s="77"/>
      <c r="AR33" s="79">
        <f t="shared" si="0"/>
        <v>135108</v>
      </c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81">
        <v>45000</v>
      </c>
      <c r="BW33" s="81">
        <v>231340</v>
      </c>
      <c r="BX33" s="100">
        <f t="shared" si="1"/>
        <v>-141232</v>
      </c>
    </row>
    <row r="34" spans="1:76" x14ac:dyDescent="0.25">
      <c r="A34" s="77">
        <f t="shared" si="2"/>
        <v>29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86"/>
      <c r="AL34" s="86" t="s">
        <v>122</v>
      </c>
      <c r="AM34" s="78">
        <v>536920</v>
      </c>
      <c r="AN34" s="77"/>
      <c r="AO34" s="88"/>
      <c r="AP34" s="77"/>
      <c r="AQ34" s="77"/>
      <c r="AR34" s="79">
        <f t="shared" si="0"/>
        <v>536920</v>
      </c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81">
        <v>43500</v>
      </c>
      <c r="BW34" s="81">
        <v>354528.55000000005</v>
      </c>
      <c r="BX34" s="100">
        <f t="shared" si="1"/>
        <v>138891.44999999995</v>
      </c>
    </row>
    <row r="35" spans="1:76" x14ac:dyDescent="0.25">
      <c r="A35" s="77">
        <f t="shared" si="2"/>
        <v>30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7"/>
      <c r="AL35" s="86" t="s">
        <v>123</v>
      </c>
      <c r="AM35" s="77">
        <v>518920</v>
      </c>
      <c r="AN35" s="77"/>
      <c r="AO35" s="88"/>
      <c r="AP35" s="77"/>
      <c r="AQ35" s="77"/>
      <c r="AR35" s="79">
        <f t="shared" si="0"/>
        <v>518920</v>
      </c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81">
        <v>37500</v>
      </c>
      <c r="BW35" s="81">
        <v>354528.55000000005</v>
      </c>
      <c r="BX35" s="100">
        <f t="shared" si="1"/>
        <v>126891.44999999995</v>
      </c>
    </row>
    <row r="36" spans="1:76" x14ac:dyDescent="0.25">
      <c r="A36" s="77">
        <f t="shared" si="2"/>
        <v>31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7"/>
      <c r="AL36" s="86" t="s">
        <v>124</v>
      </c>
      <c r="AM36" s="93">
        <v>532420</v>
      </c>
      <c r="AN36" s="77"/>
      <c r="AO36" s="88"/>
      <c r="AP36" s="77"/>
      <c r="AQ36" s="77"/>
      <c r="AR36" s="79">
        <f t="shared" si="0"/>
        <v>532420</v>
      </c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81">
        <v>42000</v>
      </c>
      <c r="BW36" s="81">
        <v>354528.55000000005</v>
      </c>
      <c r="BX36" s="100">
        <f t="shared" si="1"/>
        <v>135891.44999999995</v>
      </c>
    </row>
    <row r="37" spans="1:76" x14ac:dyDescent="0.25">
      <c r="A37" s="77">
        <f t="shared" si="2"/>
        <v>32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7"/>
      <c r="AL37" s="86" t="s">
        <v>125</v>
      </c>
      <c r="AM37" s="77">
        <v>341170</v>
      </c>
      <c r="AN37" s="77"/>
      <c r="AO37" s="88"/>
      <c r="AP37" s="77"/>
      <c r="AQ37" s="77"/>
      <c r="AR37" s="79">
        <f t="shared" si="0"/>
        <v>341170</v>
      </c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81">
        <v>34500</v>
      </c>
      <c r="BW37" s="81">
        <v>354528.55000000005</v>
      </c>
      <c r="BX37" s="100">
        <f t="shared" si="1"/>
        <v>-47858.550000000047</v>
      </c>
    </row>
    <row r="38" spans="1:76" x14ac:dyDescent="0.25">
      <c r="A38" s="77">
        <f t="shared" si="2"/>
        <v>33</v>
      </c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7"/>
      <c r="AL38" s="86" t="s">
        <v>126</v>
      </c>
      <c r="AM38" s="77">
        <v>415420</v>
      </c>
      <c r="AN38" s="77"/>
      <c r="AO38" s="88"/>
      <c r="AP38" s="77"/>
      <c r="AQ38" s="77"/>
      <c r="AR38" s="79">
        <f t="shared" si="0"/>
        <v>415420</v>
      </c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81">
        <v>40500</v>
      </c>
      <c r="BW38" s="81">
        <v>354528.55000000005</v>
      </c>
      <c r="BX38" s="100">
        <f t="shared" si="1"/>
        <v>20391.449999999953</v>
      </c>
    </row>
    <row r="39" spans="1:76" ht="14.25" customHeight="1" x14ac:dyDescent="0.25">
      <c r="A39" s="77">
        <f t="shared" si="2"/>
        <v>34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7"/>
      <c r="AL39" s="86" t="s">
        <v>127</v>
      </c>
      <c r="AM39" s="77">
        <v>204466</v>
      </c>
      <c r="AN39" s="77"/>
      <c r="AO39" s="88"/>
      <c r="AP39" s="77"/>
      <c r="AQ39" s="77"/>
      <c r="AR39" s="79">
        <f t="shared" si="0"/>
        <v>204466</v>
      </c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81">
        <v>45000</v>
      </c>
      <c r="BW39" s="81">
        <v>231340</v>
      </c>
      <c r="BX39" s="100">
        <f t="shared" si="1"/>
        <v>-71874</v>
      </c>
    </row>
    <row r="40" spans="1:76" x14ac:dyDescent="0.25">
      <c r="A40" s="77">
        <f t="shared" si="2"/>
        <v>35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7"/>
      <c r="AL40" s="86" t="s">
        <v>128</v>
      </c>
      <c r="AM40" s="79">
        <v>536920</v>
      </c>
      <c r="AN40" s="77"/>
      <c r="AO40" s="88"/>
      <c r="AP40" s="77"/>
      <c r="AQ40" s="77"/>
      <c r="AR40" s="79">
        <f t="shared" si="0"/>
        <v>536920</v>
      </c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81">
        <v>43500</v>
      </c>
      <c r="BW40" s="81">
        <v>354528.55000000005</v>
      </c>
      <c r="BX40" s="100">
        <f t="shared" si="1"/>
        <v>138891.44999999995</v>
      </c>
    </row>
    <row r="41" spans="1:76" x14ac:dyDescent="0.25">
      <c r="A41" s="77">
        <f t="shared" si="2"/>
        <v>36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7"/>
      <c r="AL41" s="86" t="s">
        <v>129</v>
      </c>
      <c r="AM41" s="79">
        <v>201616</v>
      </c>
      <c r="AN41" s="77"/>
      <c r="AO41" s="88"/>
      <c r="AP41" s="77"/>
      <c r="AQ41" s="77"/>
      <c r="AR41" s="79">
        <f t="shared" si="0"/>
        <v>201616</v>
      </c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81">
        <v>42000</v>
      </c>
      <c r="BW41" s="81">
        <v>231340</v>
      </c>
      <c r="BX41" s="100">
        <f t="shared" si="1"/>
        <v>-71724</v>
      </c>
    </row>
    <row r="42" spans="1:76" x14ac:dyDescent="0.25">
      <c r="A42" s="77">
        <f t="shared" si="2"/>
        <v>37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7"/>
      <c r="AL42" s="86" t="s">
        <v>130</v>
      </c>
      <c r="AM42" s="79">
        <v>197341</v>
      </c>
      <c r="AN42" s="77"/>
      <c r="AO42" s="88"/>
      <c r="AP42" s="77"/>
      <c r="AQ42" s="77"/>
      <c r="AR42" s="79">
        <f t="shared" si="0"/>
        <v>197341</v>
      </c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81">
        <v>37500</v>
      </c>
      <c r="BW42" s="81">
        <v>231340</v>
      </c>
      <c r="BX42" s="100">
        <f t="shared" si="1"/>
        <v>-71499</v>
      </c>
    </row>
    <row r="43" spans="1:76" x14ac:dyDescent="0.25">
      <c r="A43" s="77">
        <f t="shared" si="2"/>
        <v>38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7"/>
      <c r="AL43" s="86" t="s">
        <v>131</v>
      </c>
      <c r="AM43" s="79">
        <v>424420</v>
      </c>
      <c r="AN43" s="77"/>
      <c r="AO43" s="88"/>
      <c r="AP43" s="77"/>
      <c r="AQ43" s="77"/>
      <c r="AR43" s="79">
        <f t="shared" si="0"/>
        <v>424420</v>
      </c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81">
        <v>43500</v>
      </c>
      <c r="BW43" s="81">
        <v>354528.55000000005</v>
      </c>
      <c r="BX43" s="100">
        <f t="shared" si="1"/>
        <v>26391.449999999953</v>
      </c>
    </row>
    <row r="44" spans="1:76" x14ac:dyDescent="0.25">
      <c r="A44" s="77">
        <f t="shared" si="2"/>
        <v>39</v>
      </c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7"/>
      <c r="AL44" s="86" t="s">
        <v>132</v>
      </c>
      <c r="AM44" s="79">
        <v>467170</v>
      </c>
      <c r="AN44" s="77"/>
      <c r="AO44" s="88"/>
      <c r="AP44" s="77"/>
      <c r="AQ44" s="77"/>
      <c r="AR44" s="79">
        <f t="shared" si="0"/>
        <v>467170</v>
      </c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81">
        <v>39000</v>
      </c>
      <c r="BW44" s="81">
        <v>354528.55000000005</v>
      </c>
      <c r="BX44" s="100">
        <f t="shared" si="1"/>
        <v>73641.449999999953</v>
      </c>
    </row>
    <row r="45" spans="1:76" x14ac:dyDescent="0.25">
      <c r="A45" s="77">
        <f t="shared" si="2"/>
        <v>40</v>
      </c>
      <c r="AL45" s="101" t="s">
        <v>133</v>
      </c>
      <c r="AM45" s="88">
        <v>911333</v>
      </c>
      <c r="AN45" s="77"/>
      <c r="AO45" s="88"/>
      <c r="AP45" s="77"/>
      <c r="AQ45" s="77"/>
      <c r="AR45" s="79">
        <f t="shared" si="0"/>
        <v>911333</v>
      </c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81">
        <v>31500</v>
      </c>
      <c r="BW45" s="81">
        <v>506056.25</v>
      </c>
      <c r="BX45" s="100">
        <f t="shared" si="1"/>
        <v>373776.75</v>
      </c>
    </row>
    <row r="46" spans="1:76" x14ac:dyDescent="0.25">
      <c r="A46" s="77">
        <f t="shared" si="2"/>
        <v>41</v>
      </c>
      <c r="AL46" s="101" t="s">
        <v>134</v>
      </c>
      <c r="AM46" s="79">
        <v>1055333</v>
      </c>
      <c r="AN46" s="77"/>
      <c r="AO46" s="88"/>
      <c r="AP46" s="77"/>
      <c r="AQ46" s="77"/>
      <c r="AR46" s="79">
        <f t="shared" si="0"/>
        <v>1055333</v>
      </c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81">
        <v>42000</v>
      </c>
      <c r="BW46" s="81">
        <v>506056.25</v>
      </c>
      <c r="BX46" s="100">
        <f t="shared" si="1"/>
        <v>507276.75</v>
      </c>
    </row>
    <row r="47" spans="1:76" x14ac:dyDescent="0.25">
      <c r="A47" s="77">
        <f t="shared" si="2"/>
        <v>42</v>
      </c>
      <c r="AL47" s="101" t="s">
        <v>135</v>
      </c>
      <c r="AM47" s="79">
        <v>976583</v>
      </c>
      <c r="AN47" s="77"/>
      <c r="AO47" s="88"/>
      <c r="AP47" s="77"/>
      <c r="AQ47" s="77"/>
      <c r="AR47" s="79">
        <f t="shared" si="0"/>
        <v>976583</v>
      </c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81">
        <v>34500</v>
      </c>
      <c r="BW47" s="81">
        <v>506056.25</v>
      </c>
      <c r="BX47" s="100">
        <f t="shared" si="1"/>
        <v>436026.75</v>
      </c>
    </row>
    <row r="48" spans="1:76" x14ac:dyDescent="0.25">
      <c r="A48" s="77">
        <f t="shared" si="2"/>
        <v>43</v>
      </c>
      <c r="AL48" s="101" t="s">
        <v>136</v>
      </c>
      <c r="AM48" s="79">
        <v>1059833</v>
      </c>
      <c r="AN48" s="77"/>
      <c r="AO48" s="88"/>
      <c r="AP48" s="77"/>
      <c r="AQ48" s="77"/>
      <c r="AR48" s="79">
        <f t="shared" si="0"/>
        <v>1059833</v>
      </c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9">
        <v>43500</v>
      </c>
      <c r="BW48" s="81">
        <v>506056.25</v>
      </c>
      <c r="BX48" s="100">
        <f t="shared" si="1"/>
        <v>510276.75</v>
      </c>
    </row>
    <row r="49" spans="1:76" x14ac:dyDescent="0.25">
      <c r="A49" s="77">
        <f t="shared" si="2"/>
        <v>44</v>
      </c>
      <c r="AL49" s="101" t="s">
        <v>137</v>
      </c>
      <c r="AM49" s="77">
        <v>10075</v>
      </c>
      <c r="AN49" s="77"/>
      <c r="AO49" s="88"/>
      <c r="AP49" s="77"/>
      <c r="AQ49" s="77"/>
      <c r="AR49" s="79">
        <f t="shared" si="0"/>
        <v>10075</v>
      </c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81">
        <v>27000</v>
      </c>
      <c r="BW49" s="81"/>
      <c r="BX49" s="100">
        <f t="shared" si="1"/>
        <v>-16925</v>
      </c>
    </row>
    <row r="50" spans="1:76" x14ac:dyDescent="0.25">
      <c r="A50" s="77">
        <f t="shared" si="2"/>
        <v>45</v>
      </c>
      <c r="AL50" s="101" t="s">
        <v>138</v>
      </c>
      <c r="AM50" s="81">
        <v>12809090</v>
      </c>
      <c r="AN50" s="77"/>
      <c r="AO50" s="88"/>
      <c r="AP50" s="77"/>
      <c r="AQ50" s="77"/>
      <c r="AR50" s="79">
        <f t="shared" si="0"/>
        <v>12809090</v>
      </c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81"/>
      <c r="BW50" s="81"/>
      <c r="BX50" s="100">
        <f t="shared" si="1"/>
        <v>12809090</v>
      </c>
    </row>
    <row r="51" spans="1:76" x14ac:dyDescent="0.25">
      <c r="A51" s="77">
        <f t="shared" si="2"/>
        <v>46</v>
      </c>
      <c r="AL51" s="101" t="s">
        <v>139</v>
      </c>
      <c r="AM51" s="81">
        <v>27000</v>
      </c>
      <c r="AN51" s="77"/>
      <c r="AO51" s="88"/>
      <c r="AP51" s="77"/>
      <c r="AQ51" s="77"/>
      <c r="AR51" s="79">
        <f t="shared" si="0"/>
        <v>27000</v>
      </c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81"/>
      <c r="BW51" s="81"/>
      <c r="BX51" s="100">
        <f t="shared" si="1"/>
        <v>27000</v>
      </c>
    </row>
    <row r="52" spans="1:76" x14ac:dyDescent="0.25">
      <c r="A52" s="77">
        <f t="shared" si="2"/>
        <v>47</v>
      </c>
      <c r="AL52" s="101" t="s">
        <v>141</v>
      </c>
      <c r="AM52" s="81">
        <v>270780</v>
      </c>
      <c r="AN52" s="77"/>
      <c r="AO52" s="88">
        <v>415700</v>
      </c>
      <c r="AP52" s="77"/>
      <c r="AQ52" s="77"/>
      <c r="AR52" s="79">
        <f t="shared" si="0"/>
        <v>686480</v>
      </c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81">
        <v>24000</v>
      </c>
      <c r="BW52" s="81"/>
      <c r="BX52" s="100">
        <f t="shared" si="1"/>
        <v>662480</v>
      </c>
    </row>
    <row r="53" spans="1:76" x14ac:dyDescent="0.25">
      <c r="A53" s="77">
        <f t="shared" si="2"/>
        <v>48</v>
      </c>
      <c r="AL53" s="101" t="s">
        <v>144</v>
      </c>
      <c r="AM53" s="89">
        <v>374625</v>
      </c>
      <c r="AN53" s="77"/>
      <c r="AO53" s="88">
        <v>551600</v>
      </c>
      <c r="AP53" s="77"/>
      <c r="AQ53" s="77"/>
      <c r="AR53" s="79">
        <f t="shared" si="0"/>
        <v>926225</v>
      </c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81">
        <v>27000</v>
      </c>
      <c r="BW53" s="81">
        <v>144587.5</v>
      </c>
      <c r="BX53" s="100">
        <f t="shared" si="1"/>
        <v>754637.5</v>
      </c>
    </row>
    <row r="54" spans="1:76" x14ac:dyDescent="0.25">
      <c r="AM54" s="76">
        <f>SUM(AM6:AM53)</f>
        <v>95858301</v>
      </c>
      <c r="AO54" s="76">
        <f>SUM(AO6:AO53)</f>
        <v>38584900</v>
      </c>
      <c r="AR54" s="76">
        <f>SUM(AR6:AR53)</f>
        <v>134443201</v>
      </c>
      <c r="BV54" s="76">
        <f>SUM(BV6:BV53)</f>
        <v>1368000</v>
      </c>
      <c r="BW54" s="76">
        <f>SUM(BW6:BW53)</f>
        <v>7933145.1499999985</v>
      </c>
      <c r="BX54" s="76">
        <f>SUM(BX6:BX53)</f>
        <v>125142055.85000002</v>
      </c>
    </row>
    <row r="59" spans="1:76" x14ac:dyDescent="0.25">
      <c r="BV59" s="81" t="s">
        <v>108</v>
      </c>
      <c r="BW59" s="92">
        <f>SUM(BX8:BX9,BX50)</f>
        <v>41944072</v>
      </c>
    </row>
    <row r="60" spans="1:76" x14ac:dyDescent="0.25">
      <c r="BV60" s="81" t="s">
        <v>109</v>
      </c>
      <c r="BW60" s="80">
        <f>SUM(BX6,BX51,BX7)</f>
        <v>6638250</v>
      </c>
    </row>
    <row r="61" spans="1:76" x14ac:dyDescent="0.25">
      <c r="BV61" s="81" t="s">
        <v>110</v>
      </c>
      <c r="BW61" s="80">
        <f>BW62-BW59-BW60</f>
        <v>76559733.850000024</v>
      </c>
    </row>
    <row r="62" spans="1:76" x14ac:dyDescent="0.25">
      <c r="BV62" s="81" t="s">
        <v>143</v>
      </c>
      <c r="BW62" s="80">
        <f>BX54</f>
        <v>125142055.85000002</v>
      </c>
    </row>
  </sheetData>
  <mergeCells count="4">
    <mergeCell ref="BG2:BG4"/>
    <mergeCell ref="Y3:Y4"/>
    <mergeCell ref="Z3:Z4"/>
    <mergeCell ref="BV2:BV4"/>
  </mergeCells>
  <conditionalFormatting sqref="AM45">
    <cfRule type="expression" dxfId="7" priority="36">
      <formula>#REF!="X"</formula>
    </cfRule>
  </conditionalFormatting>
  <conditionalFormatting sqref="AM45">
    <cfRule type="expression" dxfId="6" priority="35">
      <formula>JUL=""</formula>
    </cfRule>
  </conditionalFormatting>
  <conditionalFormatting sqref="AM45">
    <cfRule type="expression" dxfId="5" priority="34">
      <formula>JUL=""</formula>
    </cfRule>
  </conditionalFormatting>
  <conditionalFormatting sqref="AM45">
    <cfRule type="expression" dxfId="4" priority="33">
      <formula>JUL=""</formula>
    </cfRule>
  </conditionalFormatting>
  <conditionalFormatting sqref="AO6:AO49">
    <cfRule type="expression" dxfId="3" priority="9">
      <formula>#REF!="X"</formula>
    </cfRule>
    <cfRule type="expression" priority="10" stopIfTrue="1">
      <formula>#REF!="X"</formula>
    </cfRule>
  </conditionalFormatting>
  <conditionalFormatting sqref="AO6:AO53">
    <cfRule type="expression" dxfId="2" priority="8">
      <formula>SEP=""</formula>
    </cfRule>
  </conditionalFormatting>
  <conditionalFormatting sqref="AO6:AO53">
    <cfRule type="expression" dxfId="1" priority="7">
      <formula>SEP=""</formula>
    </cfRule>
  </conditionalFormatting>
  <conditionalFormatting sqref="AO50:AO53">
    <cfRule type="expression" dxfId="0" priority="4">
      <formula>#REF!="X"</formula>
    </cfRule>
    <cfRule type="expression" priority="5" stopIfTrue="1">
      <formula>#REF!="X"</formula>
    </cfRule>
  </conditionalFormatting>
  <dataValidations disablePrompts="1" count="5">
    <dataValidation allowBlank="1" showInputMessage="1" showErrorMessage="1" promptTitle="Tunj. Pjk 1" prompt="Diisi bila perusahaan ingin memberikan tunj. pajak secara gross up. _x000a_Kolom ini hanya diisi utk tunj. pajak atas Ph. teratur._x000a__x000a_K = AQ" sqref="H3" xr:uid="{00000000-0002-0000-0000-000000000000}"/>
    <dataValidation allowBlank="1" showInputMessage="1" showErrorMessage="1" promptTitle="Tunj. Pjk 2" prompt="Diisi bila perusahaan ingin memberikan tunj. pajak secara gross up. _x000a_Kolom ini hanya diisi utk tunj. pajak atas Ph. tdk teratur._x000a__x000a_U = AR" sqref="R3" xr:uid="{00000000-0002-0000-0000-000001000000}"/>
    <dataValidation allowBlank="1" showInputMessage="1" showErrorMessage="1" promptTitle="Asuransi" prompt="Disii dgn jumlah premi asuransi (asuransi kesehatan, kecelakaan, jiwa, dwiguna dan bea siswa) yg ditanggung perusahaan, baik yg dibayar perusahaan ke JAMSOSTEK atau perusahaan asuransi lainnya." sqref="K3" xr:uid="{00000000-0002-0000-0000-000002000000}"/>
    <dataValidation allowBlank="1" showInputMessage="1" showErrorMessage="1" promptTitle="Natura" prompt="Kolom ini hanya diisi bila natura yg diberikan oleh prusahaan mrp Objek Pajak. _x000a__x000a_Bila natura bukan Objek PPh, jangan diisi!!!" sqref="L3" xr:uid="{00000000-0002-0000-0000-000003000000}"/>
    <dataValidation allowBlank="1" showInputMessage="1" showErrorMessage="1" promptTitle="Iuran Pensiun" prompt="Diisi dengan iuran pensiun dan iuran JHT ke JAMSOSTEK yang dipotong dari Ph. pegawai. " sqref="X3" xr:uid="{00000000-0002-0000-0000-000004000000}"/>
  </dataValidations>
  <pageMargins left="0.7" right="0.7" top="0.75" bottom="0.75" header="0.3" footer="0.3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2021-09-10T05:50:47Z</cp:lastPrinted>
  <dcterms:created xsi:type="dcterms:W3CDTF">2020-02-04T03:06:22Z</dcterms:created>
  <dcterms:modified xsi:type="dcterms:W3CDTF">2021-12-07T08:58:08Z</dcterms:modified>
</cp:coreProperties>
</file>