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BBBEB88B-C74D-41A6-8974-FF771F4323B6}" xr6:coauthVersionLast="36" xr6:coauthVersionMax="36" xr10:uidLastSave="{00000000-0000-0000-0000-000000000000}"/>
  <bookViews>
    <workbookView xWindow="0" yWindow="0" windowWidth="11115" windowHeight="87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MpT4">'[1].'!$E$6</definedName>
    <definedName name="_MPT5">'[2].'!$E$7</definedName>
    <definedName name="_TaxYear">'[1].'!$B$115</definedName>
    <definedName name="APR">'[1].'!$J$6</definedName>
    <definedName name="MAY">'[2].'!$J$7</definedName>
    <definedName name="_xlnm.Print_Area" localSheetId="0">Sheet1!$A$1:$BX$58</definedName>
  </definedNames>
  <calcPr calcId="191029"/>
</workbook>
</file>

<file path=xl/calcChain.xml><?xml version="1.0" encoding="utf-8"?>
<calcChain xmlns="http://schemas.openxmlformats.org/spreadsheetml/2006/main">
  <c r="BX62" i="1" l="1"/>
  <c r="BX63" i="1"/>
  <c r="BX64" i="1"/>
  <c r="BX68" i="1" s="1"/>
  <c r="BX61" i="1"/>
  <c r="BX10" i="1"/>
  <c r="BX11" i="1"/>
  <c r="BX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9" i="1"/>
  <c r="BX8" i="1"/>
  <c r="BX7" i="1"/>
  <c r="BX58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58" i="1" s="1"/>
  <c r="AR7" i="1"/>
  <c r="AR6" i="1"/>
  <c r="AM58" i="1"/>
  <c r="A55" i="1"/>
  <c r="A54" i="1"/>
  <c r="A53" i="1"/>
  <c r="AO58" i="1"/>
  <c r="BW58" i="1"/>
  <c r="BV58" i="1"/>
  <c r="A7" i="1" l="1"/>
  <c r="A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<sst xmlns="http://schemas.openxmlformats.org/spreadsheetml/2006/main" count="169" uniqueCount="149">
  <si>
    <t>Adhyasa Yutono</t>
  </si>
  <si>
    <t>Agus Wilarso</t>
  </si>
  <si>
    <t>Pandapotan Pulungan</t>
  </si>
  <si>
    <t>Fridolin Siahaan</t>
  </si>
  <si>
    <t>Ifsan Rosady</t>
  </si>
  <si>
    <t>M Fikri Al Hakim</t>
  </si>
  <si>
    <t>Handy Fajar Riyanto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</si>
  <si>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</si>
  <si>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</si>
  <si>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</si>
  <si>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</si>
  <si>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</si>
  <si>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</si>
  <si>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</si>
  <si>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</si>
  <si>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</si>
  <si>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</si>
  <si>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</si>
  <si>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</si>
  <si>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</si>
  <si>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</si>
  <si>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</si>
  <si>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</si>
  <si>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PPh 21 Beban Peg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</si>
  <si>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</si>
  <si>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</si>
  <si>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</si>
  <si>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</si>
  <si>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</si>
  <si>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</si>
  <si>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</si>
  <si>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</si>
  <si>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</si>
  <si>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</si>
  <si>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</si>
  <si>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</si>
  <si>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</si>
  <si>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</si>
  <si>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</si>
  <si>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</si>
  <si>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</si>
  <si>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</si>
  <si>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</si>
  <si>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</si>
  <si>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</si>
  <si>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</si>
  <si>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</si>
  <si>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</si>
  <si>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</si>
  <si>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</si>
  <si>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</si>
  <si>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</si>
  <si>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</si>
  <si>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</si>
  <si>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</si>
  <si>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</si>
  <si>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</si>
  <si>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</si>
  <si>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</si>
  <si>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</si>
  <si>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</si>
  <si>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</si>
  <si>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</si>
  <si>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</si>
  <si>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</si>
  <si>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</si>
  <si>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</si>
  <si>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</si>
  <si>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</si>
  <si>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</si>
  <si>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</si>
  <si>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</si>
  <si>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</si>
  <si>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</si>
  <si>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</si>
  <si>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PPh 21 Dibayar Perusahaan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</si>
  <si>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</si>
  <si>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</si>
  <si>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</si>
  <si>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</si>
  <si>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</si>
  <si>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</si>
  <si>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</si>
  <si>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</si>
  <si>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</si>
  <si>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</si>
  <si>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</si>
  <si>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</si>
  <si>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</si>
  <si>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</si>
  <si>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</si>
  <si>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</si>
  <si>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</si>
  <si>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</si>
  <si>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</si>
  <si>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</si>
  <si>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</si>
  <si>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</si>
  <si>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</si>
  <si>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</si>
  <si>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</si>
  <si>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</si>
  <si>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</si>
  <si>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</si>
  <si>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</si>
  <si>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</si>
  <si>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</si>
  <si>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</si>
  <si>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</si>
  <si>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</si>
  <si>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</si>
  <si>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</si>
  <si>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</si>
  <si>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</si>
  <si>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Masa Pajak :  APRIL 2021</t>
  </si>
  <si>
    <t>Prasetyo</t>
  </si>
  <si>
    <t>Yuliandi</t>
  </si>
  <si>
    <t>Sandhy Wijaya</t>
  </si>
  <si>
    <t>Trisna Wardani</t>
  </si>
  <si>
    <t>Hotma Tambunan</t>
  </si>
  <si>
    <t>Samsu Rizal</t>
  </si>
  <si>
    <t>Ruschan</t>
  </si>
  <si>
    <t>Defi Rahmawati</t>
  </si>
  <si>
    <t>Yusuf Sudarsono</t>
  </si>
  <si>
    <t>Reza Al Kautsar Lubisa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</si>
  <si>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</si>
  <si>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</si>
  <si>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</si>
  <si>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</si>
  <si>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</si>
  <si>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</si>
  <si>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</si>
  <si>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</si>
  <si>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</si>
  <si>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</si>
  <si>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</si>
  <si>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</si>
  <si>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</si>
  <si>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</si>
  <si>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</si>
  <si>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</si>
  <si>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</si>
  <si>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</si>
  <si>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</si>
  <si>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</si>
  <si>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</si>
  <si>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</si>
  <si>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PPh 21 Uang Makan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</si>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</sst>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15" fontId="5" fillId="0" borderId="0" xfId="0" applyNumberFormat="1" applyFont="1" applyFill="1" applyBorder="1" applyAlignment="1" applyProtection="1">
      <alignment vertical="center"/>
      <protection hidden="1"/>
    </xf>
    <xf numFmtId="166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66" fontId="5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5" fillId="0" borderId="4" xfId="0" applyFont="1" applyFill="1" applyBorder="1" applyAlignment="1" applyProtection="1">
      <alignment vertical="center"/>
      <protection hidden="1"/>
    </xf>
    <xf numFmtId="164" fontId="5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5" fillId="0" borderId="5" xfId="0" applyFont="1" applyFill="1" applyBorder="1" applyAlignment="1" applyProtection="1">
      <alignment horizontal="centerContinuous" vertical="center"/>
      <protection locked="0"/>
    </xf>
    <xf numFmtId="0" fontId="5" fillId="0" borderId="2" xfId="0" applyFont="1" applyFill="1" applyBorder="1" applyAlignment="1" applyProtection="1">
      <alignment horizontal="centerContinuous" vertical="center"/>
      <protection locked="0"/>
    </xf>
    <xf numFmtId="0" fontId="5" fillId="0" borderId="3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Continuous" vertical="center"/>
      <protection hidden="1"/>
    </xf>
    <xf numFmtId="0" fontId="5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7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6" fontId="5" fillId="0" borderId="4" xfId="3" applyNumberFormat="1" applyFont="1" applyFill="1" applyBorder="1" applyAlignment="1" applyProtection="1">
      <alignment horizontal="center" vertical="top" wrapText="1"/>
      <protection hidden="1"/>
    </xf>
    <xf numFmtId="0" fontId="5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top"/>
      <protection locked="0"/>
    </xf>
    <xf numFmtId="0" fontId="5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5" fillId="0" borderId="4" xfId="3" applyNumberFormat="1" applyFont="1" applyFill="1" applyBorder="1" applyAlignment="1" applyProtection="1">
      <alignment horizontal="center" vertical="top"/>
      <protection hidden="1"/>
    </xf>
    <xf numFmtId="0" fontId="5" fillId="0" borderId="8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5" xfId="3" applyNumberFormat="1" applyFont="1" applyFill="1" applyBorder="1" applyAlignment="1" applyProtection="1">
      <alignment horizontal="centerContinuous" vertical="center"/>
      <protection hidden="1"/>
    </xf>
    <xf numFmtId="0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5" fontId="5" fillId="0" borderId="9" xfId="0" applyNumberFormat="1" applyFont="1" applyFill="1" applyBorder="1" applyAlignment="1" applyProtection="1">
      <alignment horizontal="center" vertical="top"/>
      <protection hidden="1"/>
    </xf>
    <xf numFmtId="15" fontId="5" fillId="0" borderId="8" xfId="0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locked="0"/>
    </xf>
    <xf numFmtId="166" fontId="5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hidden="1"/>
    </xf>
    <xf numFmtId="164" fontId="5" fillId="0" borderId="8" xfId="4" applyFont="1" applyFill="1" applyBorder="1" applyAlignment="1" applyProtection="1">
      <alignment horizontal="left" vertical="top"/>
      <protection locked="0"/>
    </xf>
    <xf numFmtId="164" fontId="5" fillId="0" borderId="8" xfId="4" quotePrefix="1" applyFont="1" applyFill="1" applyBorder="1" applyAlignment="1" applyProtection="1">
      <alignment horizontal="left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left" vertical="top"/>
      <protection hidden="1"/>
    </xf>
    <xf numFmtId="0" fontId="5" fillId="0" borderId="9" xfId="0" applyFont="1" applyFill="1" applyBorder="1" applyAlignment="1" applyProtection="1">
      <alignment horizontal="left" vertical="top"/>
      <protection hidden="1"/>
    </xf>
    <xf numFmtId="0" fontId="5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5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164" fontId="0" fillId="0" borderId="0" xfId="1" applyFont="1"/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3" fillId="0" borderId="1" xfId="6" applyNumberFormat="1" applyFont="1" applyFill="1" applyBorder="1" applyProtection="1">
      <protection locked="0"/>
    </xf>
    <xf numFmtId="164" fontId="0" fillId="2" borderId="0" xfId="0" applyNumberFormat="1" applyFill="1"/>
    <xf numFmtId="0" fontId="0" fillId="0" borderId="0" xfId="0" applyFill="1" applyBorder="1"/>
    <xf numFmtId="164" fontId="0" fillId="0" borderId="0" xfId="0" applyNumberFormat="1" applyFill="1" applyBorder="1"/>
    <xf numFmtId="166" fontId="0" fillId="0" borderId="0" xfId="7" applyNumberFormat="1" applyFont="1"/>
    <xf numFmtId="166" fontId="0" fillId="0" borderId="1" xfId="7" applyNumberFormat="1" applyFont="1" applyFill="1" applyBorder="1"/>
    <xf numFmtId="166" fontId="0" fillId="2" borderId="0" xfId="7" applyNumberFormat="1" applyFont="1" applyFill="1"/>
    <xf numFmtId="166" fontId="0" fillId="3" borderId="1" xfId="7" applyNumberFormat="1" applyFont="1" applyFill="1" applyBorder="1"/>
    <xf numFmtId="168" fontId="7" fillId="3" borderId="1" xfId="2" applyNumberFormat="1" applyFont="1" applyFill="1" applyBorder="1" applyAlignment="1" applyProtection="1">
      <alignment vertical="center" shrinkToFit="1"/>
    </xf>
    <xf numFmtId="166" fontId="0" fillId="2" borderId="1" xfId="7" applyNumberFormat="1" applyFont="1" applyFill="1" applyBorder="1"/>
    <xf numFmtId="0" fontId="0" fillId="0" borderId="1" xfId="0" applyBorder="1"/>
    <xf numFmtId="164" fontId="0" fillId="0" borderId="1" xfId="1" applyFont="1" applyBorder="1"/>
    <xf numFmtId="164" fontId="6" fillId="0" borderId="1" xfId="0" applyNumberFormat="1" applyFont="1" applyBorder="1"/>
    <xf numFmtId="164" fontId="6" fillId="2" borderId="1" xfId="0" applyNumberFormat="1" applyFont="1" applyFill="1" applyBorder="1"/>
    <xf numFmtId="166" fontId="0" fillId="0" borderId="1" xfId="7" applyNumberFormat="1" applyFont="1" applyBorder="1"/>
    <xf numFmtId="164" fontId="0" fillId="0" borderId="1" xfId="0" applyNumberFormat="1" applyBorder="1"/>
    <xf numFmtId="164" fontId="0" fillId="2" borderId="10" xfId="0" applyNumberFormat="1" applyFill="1" applyBorder="1"/>
    <xf numFmtId="1" fontId="3" fillId="0" borderId="1" xfId="0" applyNumberFormat="1" applyFont="1" applyFill="1" applyBorder="1" applyProtection="1">
      <protection hidden="1"/>
    </xf>
    <xf numFmtId="164" fontId="0" fillId="2" borderId="1" xfId="1" applyFont="1" applyFill="1" applyBorder="1"/>
    <xf numFmtId="49" fontId="3" fillId="0" borderId="1" xfId="0" applyNumberFormat="1" applyFont="1" applyFill="1" applyBorder="1" applyProtection="1"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164" fontId="5" fillId="0" borderId="6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8" xfId="3" applyNumberFormat="1" applyFont="1" applyFill="1" applyBorder="1" applyAlignment="1" applyProtection="1">
      <alignment horizontal="center" vertical="center" wrapText="1"/>
      <protection hidden="1"/>
    </xf>
  </cellXfs>
  <cellStyles count="8">
    <cellStyle name="Comma" xfId="7" builtinId="3"/>
    <cellStyle name="Comma [0]" xfId="1" builtinId="6"/>
    <cellStyle name="Comma [0] 2" xfId="4" xr:uid="{00000000-0005-0000-0000-000001000000}"/>
    <cellStyle name="Comma [0] 2 3" xfId="5" xr:uid="{00000000-0005-0000-0000-000002000000}"/>
    <cellStyle name="Comma 10" xfId="2" xr:uid="{00000000-0005-0000-0000-000003000000}"/>
    <cellStyle name="Comma 2" xfId="3" xr:uid="{00000000-0005-0000-0000-000004000000}"/>
    <cellStyle name="Normal" xfId="0" builtinId="0"/>
    <cellStyle name="Normal 2" xfId="6" xr:uid="{00000000-0005-0000-0000-000006000000}"/>
  </cellStyles>
  <dxfs count="7">
    <dxf>
      <font>
        <color theme="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68"/>
  <sheetViews>
    <sheetView tabSelected="1" topLeftCell="A41" workbookViewId="0">
      <selection activeCell="BZ64" sqref="BZ64"/>
    </sheetView>
  </sheetViews>
  <sheetFormatPr defaultRowHeight="15" x14ac:dyDescent="0.25"/>
  <cols>
    <col min="1" max="1" width="5.42578125" customWidth="1"/>
    <col min="2" max="2" width="24.5703125" bestFit="1" customWidth="1"/>
    <col min="3" max="38" width="0" hidden="1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2.42578125" customWidth="1"/>
    <col min="45" max="73" width="0" hidden="1" customWidth="1"/>
    <col min="74" max="74" width="14.140625" style="78" customWidth="1"/>
    <col min="75" max="75" width="20.5703125" style="87" bestFit="1" customWidth="1"/>
    <col min="76" max="76" width="23.85546875" customWidth="1"/>
  </cols>
  <sheetData>
    <row r="2" spans="1:76" x14ac:dyDescent="0.25">
      <c r="A2" s="1" t="s">
        <v>114</v>
      </c>
      <c r="B2" s="2"/>
      <c r="C2" s="3"/>
      <c r="D2" s="3"/>
      <c r="E2" s="2"/>
      <c r="F2" s="4"/>
      <c r="G2" s="5"/>
      <c r="H2" s="6" t="s">
        <v>17</v>
      </c>
      <c r="I2" s="7"/>
      <c r="J2" s="7"/>
      <c r="K2" s="7"/>
      <c r="L2" s="7"/>
      <c r="M2" s="7"/>
      <c r="N2" s="8"/>
      <c r="O2" s="9"/>
      <c r="P2" s="9"/>
      <c r="Q2" s="9"/>
      <c r="R2" s="10" t="s">
        <v>18</v>
      </c>
      <c r="S2" s="11"/>
      <c r="T2" s="12"/>
      <c r="U2" s="9"/>
      <c r="V2" s="9"/>
      <c r="W2" s="13" t="s">
        <v>19</v>
      </c>
      <c r="X2" s="14"/>
      <c r="Y2" s="14"/>
      <c r="Z2" s="14"/>
      <c r="AA2" s="14"/>
      <c r="AB2" s="14"/>
      <c r="AC2" s="15"/>
      <c r="AD2" s="16"/>
      <c r="AE2" s="9"/>
      <c r="AF2" s="17"/>
      <c r="AG2" s="17"/>
      <c r="AH2" s="17"/>
      <c r="AI2" s="17"/>
      <c r="AJ2" s="18" t="s">
        <v>20</v>
      </c>
      <c r="AK2" s="18"/>
      <c r="AL2" s="18"/>
      <c r="AM2" s="19" t="s">
        <v>21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103" t="s">
        <v>22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  <c r="BV2" s="105" t="s">
        <v>23</v>
      </c>
      <c r="BW2" s="105" t="s">
        <v>147</v>
      </c>
      <c r="BX2" s="30"/>
    </row>
    <row r="3" spans="1:76" ht="38.25" x14ac:dyDescent="0.25">
      <c r="A3" s="31" t="s">
        <v>24</v>
      </c>
      <c r="B3" s="32" t="s">
        <v>25</v>
      </c>
      <c r="C3" s="31" t="s">
        <v>27</v>
      </c>
      <c r="D3" s="32" t="s">
        <v>28</v>
      </c>
      <c r="E3" s="32" t="s">
        <v>29</v>
      </c>
      <c r="F3" s="33" t="s">
        <v>30</v>
      </c>
      <c r="G3" s="34" t="s">
        <v>31</v>
      </c>
      <c r="H3" s="35" t="s">
        <v>32</v>
      </c>
      <c r="I3" s="35" t="s">
        <v>33</v>
      </c>
      <c r="J3" s="35" t="s">
        <v>34</v>
      </c>
      <c r="K3" s="35" t="s">
        <v>35</v>
      </c>
      <c r="L3" s="35" t="s">
        <v>36</v>
      </c>
      <c r="M3" s="36" t="s">
        <v>37</v>
      </c>
      <c r="N3" s="37" t="s">
        <v>38</v>
      </c>
      <c r="O3" s="38" t="s">
        <v>39</v>
      </c>
      <c r="P3" s="38" t="s">
        <v>38</v>
      </c>
      <c r="Q3" s="38" t="s">
        <v>40</v>
      </c>
      <c r="R3" s="39" t="s">
        <v>41</v>
      </c>
      <c r="S3" s="40" t="s">
        <v>42</v>
      </c>
      <c r="T3" s="41" t="s">
        <v>38</v>
      </c>
      <c r="U3" s="38" t="s">
        <v>38</v>
      </c>
      <c r="V3" s="38" t="s">
        <v>43</v>
      </c>
      <c r="W3" s="41" t="s">
        <v>44</v>
      </c>
      <c r="X3" s="41" t="s">
        <v>45</v>
      </c>
      <c r="Y3" s="42" t="s">
        <v>46</v>
      </c>
      <c r="Z3" s="107" t="s">
        <v>47</v>
      </c>
      <c r="AA3" s="107" t="s">
        <v>48</v>
      </c>
      <c r="AB3" s="41" t="s">
        <v>49</v>
      </c>
      <c r="AC3" s="37" t="s">
        <v>38</v>
      </c>
      <c r="AD3" s="43" t="s">
        <v>50</v>
      </c>
      <c r="AE3" s="44" t="s">
        <v>50</v>
      </c>
      <c r="AF3" s="45" t="s">
        <v>51</v>
      </c>
      <c r="AG3" s="45" t="s">
        <v>52</v>
      </c>
      <c r="AH3" s="38" t="s">
        <v>53</v>
      </c>
      <c r="AI3" s="38" t="s">
        <v>54</v>
      </c>
      <c r="AJ3" s="46" t="s">
        <v>55</v>
      </c>
      <c r="AK3" s="47" t="s">
        <v>56</v>
      </c>
      <c r="AL3" s="47" t="s">
        <v>57</v>
      </c>
      <c r="AM3" s="48" t="s">
        <v>58</v>
      </c>
      <c r="AN3" s="49"/>
      <c r="AO3" s="41" t="s">
        <v>59</v>
      </c>
      <c r="AP3" s="41"/>
      <c r="AQ3" s="41" t="s">
        <v>54</v>
      </c>
      <c r="AR3" s="41" t="s">
        <v>60</v>
      </c>
      <c r="AS3" s="50" t="s">
        <v>61</v>
      </c>
      <c r="AT3" s="51" t="s">
        <v>60</v>
      </c>
      <c r="AU3" s="52" t="s">
        <v>62</v>
      </c>
      <c r="AV3" s="52" t="s">
        <v>63</v>
      </c>
      <c r="AW3" s="52" t="s">
        <v>64</v>
      </c>
      <c r="AX3" s="53" t="s">
        <v>65</v>
      </c>
      <c r="AY3" s="53" t="s">
        <v>54</v>
      </c>
      <c r="AZ3" s="54" t="s">
        <v>66</v>
      </c>
      <c r="BA3" s="55" t="s">
        <v>67</v>
      </c>
      <c r="BB3" s="55" t="s">
        <v>46</v>
      </c>
      <c r="BC3" s="56" t="s">
        <v>68</v>
      </c>
      <c r="BD3" s="51" t="s">
        <v>69</v>
      </c>
      <c r="BE3" s="50" t="s">
        <v>70</v>
      </c>
      <c r="BF3" s="50" t="s">
        <v>71</v>
      </c>
      <c r="BG3" s="104"/>
      <c r="BH3" s="57"/>
      <c r="BI3" s="58" t="s">
        <v>72</v>
      </c>
      <c r="BJ3" s="58" t="s">
        <v>73</v>
      </c>
      <c r="BK3" s="58"/>
      <c r="BL3" s="58" t="s">
        <v>74</v>
      </c>
      <c r="BM3" s="58"/>
      <c r="BN3" s="58"/>
      <c r="BO3" s="58"/>
      <c r="BP3" s="59"/>
      <c r="BQ3" s="59"/>
      <c r="BR3" s="59"/>
      <c r="BS3" s="59"/>
      <c r="BT3" s="57"/>
      <c r="BU3" s="57"/>
      <c r="BV3" s="106"/>
      <c r="BW3" s="106"/>
      <c r="BX3" s="30" t="s">
        <v>75</v>
      </c>
    </row>
    <row r="4" spans="1:76" ht="25.5" x14ac:dyDescent="0.25">
      <c r="A4" s="60"/>
      <c r="B4" s="44"/>
      <c r="C4" s="61"/>
      <c r="D4" s="62"/>
      <c r="E4" s="44"/>
      <c r="F4" s="63" t="s">
        <v>76</v>
      </c>
      <c r="G4" s="44" t="s">
        <v>77</v>
      </c>
      <c r="H4" s="64"/>
      <c r="I4" s="64"/>
      <c r="J4" s="64" t="s">
        <v>78</v>
      </c>
      <c r="K4" s="64" t="s">
        <v>79</v>
      </c>
      <c r="L4" s="64"/>
      <c r="M4" s="65"/>
      <c r="N4" s="66" t="s">
        <v>80</v>
      </c>
      <c r="O4" s="66" t="s">
        <v>81</v>
      </c>
      <c r="P4" s="66" t="s">
        <v>82</v>
      </c>
      <c r="Q4" s="66" t="s">
        <v>83</v>
      </c>
      <c r="R4" s="67"/>
      <c r="S4" s="68"/>
      <c r="T4" s="66" t="s">
        <v>84</v>
      </c>
      <c r="U4" s="66" t="s">
        <v>61</v>
      </c>
      <c r="V4" s="66" t="s">
        <v>85</v>
      </c>
      <c r="W4" s="66" t="s">
        <v>86</v>
      </c>
      <c r="X4" s="66" t="s">
        <v>86</v>
      </c>
      <c r="Y4" s="69" t="s">
        <v>87</v>
      </c>
      <c r="Z4" s="108"/>
      <c r="AA4" s="108"/>
      <c r="AB4" s="70"/>
      <c r="AC4" s="66" t="s">
        <v>88</v>
      </c>
      <c r="AD4" s="70" t="s">
        <v>81</v>
      </c>
      <c r="AE4" s="66" t="s">
        <v>89</v>
      </c>
      <c r="AF4" s="70"/>
      <c r="AG4" s="70"/>
      <c r="AH4" s="66" t="s">
        <v>90</v>
      </c>
      <c r="AI4" s="66" t="s">
        <v>91</v>
      </c>
      <c r="AJ4" s="71"/>
      <c r="AK4" s="72"/>
      <c r="AL4" s="72"/>
      <c r="AM4" s="44" t="s">
        <v>82</v>
      </c>
      <c r="AN4" s="66" t="s">
        <v>92</v>
      </c>
      <c r="AO4" s="70"/>
      <c r="AP4" s="44" t="s">
        <v>82</v>
      </c>
      <c r="AQ4" s="44" t="s">
        <v>81</v>
      </c>
      <c r="AR4" s="70"/>
      <c r="AS4" s="73" t="s">
        <v>93</v>
      </c>
      <c r="AT4" s="73" t="s">
        <v>94</v>
      </c>
      <c r="AU4" s="74" t="s">
        <v>94</v>
      </c>
      <c r="AV4" s="74" t="s">
        <v>94</v>
      </c>
      <c r="AW4" s="74" t="s">
        <v>95</v>
      </c>
      <c r="AX4" s="74" t="s">
        <v>95</v>
      </c>
      <c r="AY4" s="74" t="s">
        <v>96</v>
      </c>
      <c r="AZ4" s="75" t="s">
        <v>97</v>
      </c>
      <c r="BA4" s="76" t="s">
        <v>98</v>
      </c>
      <c r="BB4" s="70" t="s">
        <v>99</v>
      </c>
      <c r="BC4" s="70" t="s">
        <v>81</v>
      </c>
      <c r="BD4" s="44" t="s">
        <v>100</v>
      </c>
      <c r="BE4" s="73" t="s">
        <v>101</v>
      </c>
      <c r="BF4" s="73"/>
      <c r="BG4" s="104"/>
      <c r="BH4" s="57" t="s">
        <v>102</v>
      </c>
      <c r="BI4" s="58"/>
      <c r="BJ4" s="58"/>
      <c r="BK4" s="58" t="s">
        <v>103</v>
      </c>
      <c r="BL4" s="58"/>
      <c r="BM4" s="58" t="s">
        <v>104</v>
      </c>
      <c r="BN4" s="58" t="s">
        <v>105</v>
      </c>
      <c r="BO4" s="58" t="s">
        <v>106</v>
      </c>
      <c r="BP4" s="59" t="s">
        <v>26</v>
      </c>
      <c r="BQ4" s="59" t="s">
        <v>25</v>
      </c>
      <c r="BR4" s="59" t="s">
        <v>107</v>
      </c>
      <c r="BS4" s="59" t="s">
        <v>108</v>
      </c>
      <c r="BT4" s="57" t="s">
        <v>109</v>
      </c>
      <c r="BU4" s="57" t="s">
        <v>110</v>
      </c>
      <c r="BV4" s="106"/>
      <c r="BW4" s="106"/>
      <c r="BX4" s="77"/>
    </row>
    <row r="6" spans="1:76" x14ac:dyDescent="0.25">
      <c r="A6" s="80">
        <v>1</v>
      </c>
      <c r="B6" s="100" t="s">
        <v>115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1">
        <v>2658333</v>
      </c>
      <c r="AN6" s="80"/>
      <c r="AO6" s="81">
        <v>0</v>
      </c>
      <c r="AP6" s="80"/>
      <c r="AQ6" s="80"/>
      <c r="AR6" s="82">
        <f>AM6+AO6</f>
        <v>2658333</v>
      </c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1"/>
      <c r="BW6" s="88"/>
      <c r="BX6" s="99">
        <f>AR6-BV6-BW6</f>
        <v>2658333</v>
      </c>
    </row>
    <row r="7" spans="1:76" x14ac:dyDescent="0.25">
      <c r="A7" s="80">
        <f>A6+1</f>
        <v>2</v>
      </c>
      <c r="B7" s="100" t="s">
        <v>116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1">
        <v>3258750</v>
      </c>
      <c r="AN7" s="80"/>
      <c r="AO7" s="81">
        <v>3543750</v>
      </c>
      <c r="AP7" s="80"/>
      <c r="AQ7" s="80"/>
      <c r="AR7" s="82">
        <f t="shared" ref="AR7:AR55" si="0">AM7+AO7</f>
        <v>6802500</v>
      </c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1"/>
      <c r="BW7" s="88"/>
      <c r="BX7" s="99">
        <f t="shared" ref="BX7:BX55" si="1">AR7-BV7-BW7</f>
        <v>6802500</v>
      </c>
    </row>
    <row r="8" spans="1:76" x14ac:dyDescent="0.25">
      <c r="A8" s="80">
        <f t="shared" ref="A8:A55" si="2">A7+1</f>
        <v>3</v>
      </c>
      <c r="B8" s="100" t="s">
        <v>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1">
        <v>3352500</v>
      </c>
      <c r="AN8" s="80"/>
      <c r="AO8" s="81">
        <v>6075000</v>
      </c>
      <c r="AP8" s="80"/>
      <c r="AQ8" s="80"/>
      <c r="AR8" s="82">
        <f t="shared" si="0"/>
        <v>9427500</v>
      </c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1"/>
      <c r="BW8" s="88"/>
      <c r="BX8" s="99">
        <f t="shared" si="1"/>
        <v>9427500</v>
      </c>
    </row>
    <row r="9" spans="1:76" x14ac:dyDescent="0.25">
      <c r="A9" s="80">
        <v>4</v>
      </c>
      <c r="B9" s="100" t="s">
        <v>117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1">
        <v>16186566</v>
      </c>
      <c r="AN9" s="80"/>
      <c r="AO9" s="81">
        <v>10500000</v>
      </c>
      <c r="AP9" s="80"/>
      <c r="AQ9" s="80"/>
      <c r="AR9" s="82">
        <f t="shared" si="0"/>
        <v>26686566</v>
      </c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1"/>
      <c r="BW9" s="88"/>
      <c r="BX9" s="99">
        <f t="shared" si="1"/>
        <v>26686566</v>
      </c>
    </row>
    <row r="10" spans="1:76" x14ac:dyDescent="0.25">
      <c r="A10" s="80">
        <f t="shared" si="2"/>
        <v>5</v>
      </c>
      <c r="B10" s="100" t="s">
        <v>1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1">
        <v>12918091</v>
      </c>
      <c r="AN10" s="80"/>
      <c r="AO10" s="81">
        <v>15300000</v>
      </c>
      <c r="AP10" s="80"/>
      <c r="AQ10" s="80"/>
      <c r="AR10" s="82">
        <f t="shared" si="0"/>
        <v>28218091</v>
      </c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1"/>
      <c r="BW10" s="88"/>
      <c r="BX10" s="99">
        <f>AR10-BV10-BW10</f>
        <v>28218091</v>
      </c>
    </row>
    <row r="11" spans="1:76" x14ac:dyDescent="0.25">
      <c r="A11" s="80">
        <f t="shared" si="2"/>
        <v>6</v>
      </c>
      <c r="B11" s="100" t="s">
        <v>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1">
        <v>4678416</v>
      </c>
      <c r="AN11" s="80"/>
      <c r="AO11" s="81">
        <v>0</v>
      </c>
      <c r="AP11" s="80"/>
      <c r="AQ11" s="80"/>
      <c r="AR11" s="82">
        <f t="shared" si="0"/>
        <v>4678416</v>
      </c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91">
        <v>1300600</v>
      </c>
      <c r="BW11" s="90">
        <v>25500</v>
      </c>
      <c r="BX11" s="99">
        <f>AR11-BV11-BW11</f>
        <v>3352316</v>
      </c>
    </row>
    <row r="12" spans="1:76" x14ac:dyDescent="0.25">
      <c r="A12" s="80">
        <f t="shared" si="2"/>
        <v>7</v>
      </c>
      <c r="B12" s="100" t="s">
        <v>118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1">
        <v>5081729</v>
      </c>
      <c r="AN12" s="80"/>
      <c r="AO12" s="81">
        <v>0</v>
      </c>
      <c r="AP12" s="80"/>
      <c r="AQ12" s="80"/>
      <c r="AR12" s="82">
        <f t="shared" si="0"/>
        <v>5081729</v>
      </c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91">
        <v>1300600</v>
      </c>
      <c r="BW12" s="90">
        <v>31500</v>
      </c>
      <c r="BX12" s="99">
        <f t="shared" si="1"/>
        <v>3749629</v>
      </c>
    </row>
    <row r="13" spans="1:76" x14ac:dyDescent="0.25">
      <c r="A13" s="80">
        <f t="shared" si="2"/>
        <v>8</v>
      </c>
      <c r="B13" s="100" t="s">
        <v>119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1">
        <v>4272645</v>
      </c>
      <c r="AN13" s="80"/>
      <c r="AO13" s="81">
        <v>0</v>
      </c>
      <c r="AP13" s="80"/>
      <c r="AQ13" s="80"/>
      <c r="AR13" s="82">
        <f t="shared" si="0"/>
        <v>4272645</v>
      </c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91">
        <v>1287100</v>
      </c>
      <c r="BW13" s="90">
        <v>31500</v>
      </c>
      <c r="BX13" s="99">
        <f t="shared" si="1"/>
        <v>2954045</v>
      </c>
    </row>
    <row r="14" spans="1:76" x14ac:dyDescent="0.25">
      <c r="A14" s="80">
        <f t="shared" si="2"/>
        <v>9</v>
      </c>
      <c r="B14" s="100" t="s">
        <v>120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1">
        <v>4814520</v>
      </c>
      <c r="AN14" s="80"/>
      <c r="AO14" s="81">
        <v>0</v>
      </c>
      <c r="AP14" s="80"/>
      <c r="AQ14" s="80"/>
      <c r="AR14" s="82">
        <f t="shared" si="0"/>
        <v>4814520</v>
      </c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101">
        <v>1300600</v>
      </c>
      <c r="BW14" s="90">
        <v>30000</v>
      </c>
      <c r="BX14" s="99">
        <f t="shared" si="1"/>
        <v>3483920</v>
      </c>
    </row>
    <row r="15" spans="1:76" x14ac:dyDescent="0.25">
      <c r="A15" s="80">
        <f t="shared" si="2"/>
        <v>10</v>
      </c>
      <c r="B15" s="100" t="s">
        <v>121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1">
        <v>4042187</v>
      </c>
      <c r="AN15" s="80"/>
      <c r="AO15" s="81">
        <v>0</v>
      </c>
      <c r="AP15" s="80"/>
      <c r="AQ15" s="80"/>
      <c r="AR15" s="82">
        <f t="shared" si="0"/>
        <v>4042187</v>
      </c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101">
        <v>1300600</v>
      </c>
      <c r="BW15" s="88">
        <v>16500</v>
      </c>
      <c r="BX15" s="99">
        <f t="shared" si="1"/>
        <v>2725087</v>
      </c>
    </row>
    <row r="16" spans="1:76" x14ac:dyDescent="0.25">
      <c r="A16" s="80">
        <f t="shared" si="2"/>
        <v>11</v>
      </c>
      <c r="B16" s="100" t="s">
        <v>3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1">
        <v>4125416</v>
      </c>
      <c r="AN16" s="80"/>
      <c r="AO16" s="81">
        <v>0</v>
      </c>
      <c r="AP16" s="80"/>
      <c r="AQ16" s="80"/>
      <c r="AR16" s="82">
        <f t="shared" si="0"/>
        <v>4125416</v>
      </c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101">
        <v>1275700</v>
      </c>
      <c r="BW16" s="90">
        <v>31500</v>
      </c>
      <c r="BX16" s="99">
        <f t="shared" si="1"/>
        <v>2818216</v>
      </c>
    </row>
    <row r="17" spans="1:76" x14ac:dyDescent="0.25">
      <c r="A17" s="80">
        <f t="shared" si="2"/>
        <v>12</v>
      </c>
      <c r="B17" s="100" t="s">
        <v>4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1">
        <v>2133683</v>
      </c>
      <c r="AN17" s="80"/>
      <c r="AO17" s="81">
        <v>0</v>
      </c>
      <c r="AP17" s="80"/>
      <c r="AQ17" s="80"/>
      <c r="AR17" s="82">
        <f t="shared" si="0"/>
        <v>2133683</v>
      </c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101">
        <v>853200</v>
      </c>
      <c r="BW17" s="90">
        <v>33000</v>
      </c>
      <c r="BX17" s="99">
        <f t="shared" si="1"/>
        <v>1247483</v>
      </c>
    </row>
    <row r="18" spans="1:76" x14ac:dyDescent="0.25">
      <c r="A18" s="80">
        <f t="shared" si="2"/>
        <v>13</v>
      </c>
      <c r="B18" s="100" t="s">
        <v>5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1">
        <v>1996520</v>
      </c>
      <c r="AN18" s="80"/>
      <c r="AO18" s="81">
        <v>0</v>
      </c>
      <c r="AP18" s="80"/>
      <c r="AQ18" s="80"/>
      <c r="AR18" s="82">
        <f t="shared" si="0"/>
        <v>1996520</v>
      </c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101">
        <v>843450</v>
      </c>
      <c r="BW18" s="90">
        <v>34500</v>
      </c>
      <c r="BX18" s="99">
        <f t="shared" si="1"/>
        <v>1118570</v>
      </c>
    </row>
    <row r="19" spans="1:76" x14ac:dyDescent="0.25">
      <c r="A19" s="80">
        <f t="shared" si="2"/>
        <v>14</v>
      </c>
      <c r="B19" s="100" t="s">
        <v>122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1">
        <v>2196008</v>
      </c>
      <c r="AN19" s="80"/>
      <c r="AO19" s="81">
        <v>0</v>
      </c>
      <c r="AP19" s="80"/>
      <c r="AQ19" s="80"/>
      <c r="AR19" s="82">
        <f t="shared" si="0"/>
        <v>2196008</v>
      </c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101">
        <v>843450</v>
      </c>
      <c r="BW19" s="90">
        <v>24000</v>
      </c>
      <c r="BX19" s="99">
        <f t="shared" si="1"/>
        <v>1328558</v>
      </c>
    </row>
    <row r="20" spans="1:76" x14ac:dyDescent="0.25">
      <c r="A20" s="80">
        <f t="shared" si="2"/>
        <v>15</v>
      </c>
      <c r="B20" s="100" t="s">
        <v>123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1">
        <v>2321883</v>
      </c>
      <c r="AN20" s="80"/>
      <c r="AO20" s="81">
        <v>0</v>
      </c>
      <c r="AP20" s="80"/>
      <c r="AQ20" s="80"/>
      <c r="AR20" s="82">
        <f t="shared" si="0"/>
        <v>2321883</v>
      </c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101">
        <v>853200</v>
      </c>
      <c r="BW20" s="90">
        <v>33000</v>
      </c>
      <c r="BX20" s="99">
        <f t="shared" si="1"/>
        <v>1435683</v>
      </c>
    </row>
    <row r="21" spans="1:76" x14ac:dyDescent="0.25">
      <c r="A21" s="80">
        <f t="shared" si="2"/>
        <v>16</v>
      </c>
      <c r="B21" s="100" t="s">
        <v>6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1">
        <v>1808158</v>
      </c>
      <c r="AN21" s="80"/>
      <c r="AO21" s="81">
        <v>0</v>
      </c>
      <c r="AP21" s="80"/>
      <c r="AQ21" s="80"/>
      <c r="AR21" s="82">
        <f t="shared" si="0"/>
        <v>1808158</v>
      </c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101">
        <v>819250</v>
      </c>
      <c r="BW21" s="88">
        <v>30000</v>
      </c>
      <c r="BX21" s="99">
        <f t="shared" si="1"/>
        <v>958908</v>
      </c>
    </row>
    <row r="22" spans="1:76" x14ac:dyDescent="0.25">
      <c r="A22" s="80">
        <f t="shared" si="2"/>
        <v>17</v>
      </c>
      <c r="B22" s="10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1">
        <v>134062</v>
      </c>
      <c r="AN22" s="80"/>
      <c r="AO22" s="81">
        <v>0</v>
      </c>
      <c r="AP22" s="80"/>
      <c r="AQ22" s="80"/>
      <c r="AR22" s="82">
        <f t="shared" si="0"/>
        <v>134062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101">
        <v>187950</v>
      </c>
      <c r="BW22" s="90">
        <v>31500</v>
      </c>
      <c r="BX22" s="99">
        <f t="shared" si="1"/>
        <v>-85388</v>
      </c>
    </row>
    <row r="23" spans="1:76" x14ac:dyDescent="0.25">
      <c r="A23" s="80">
        <f t="shared" si="2"/>
        <v>18</v>
      </c>
      <c r="B23" s="100" t="s">
        <v>8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1">
        <v>134062</v>
      </c>
      <c r="AN23" s="80"/>
      <c r="AO23" s="81">
        <v>0</v>
      </c>
      <c r="AP23" s="80"/>
      <c r="AQ23" s="80"/>
      <c r="AR23" s="82">
        <f t="shared" si="0"/>
        <v>134062</v>
      </c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101">
        <v>187950</v>
      </c>
      <c r="BW23" s="90">
        <v>31500</v>
      </c>
      <c r="BX23" s="99">
        <f t="shared" si="1"/>
        <v>-85388</v>
      </c>
    </row>
    <row r="24" spans="1:76" x14ac:dyDescent="0.25">
      <c r="A24" s="80">
        <f t="shared" si="2"/>
        <v>19</v>
      </c>
      <c r="B24" s="100" t="s">
        <v>9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1">
        <v>57895</v>
      </c>
      <c r="AN24" s="80"/>
      <c r="AO24" s="81">
        <v>0</v>
      </c>
      <c r="AP24" s="80"/>
      <c r="AQ24" s="80"/>
      <c r="AR24" s="82">
        <f t="shared" si="0"/>
        <v>57895</v>
      </c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101">
        <v>153000</v>
      </c>
      <c r="BW24" s="90">
        <v>24000</v>
      </c>
      <c r="BX24" s="99">
        <f t="shared" si="1"/>
        <v>-119105</v>
      </c>
    </row>
    <row r="25" spans="1:76" x14ac:dyDescent="0.25">
      <c r="A25" s="80">
        <f t="shared" si="2"/>
        <v>20</v>
      </c>
      <c r="B25" s="100" t="s">
        <v>10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1">
        <v>65020</v>
      </c>
      <c r="AN25" s="80"/>
      <c r="AO25" s="81">
        <v>0</v>
      </c>
      <c r="AP25" s="80"/>
      <c r="AQ25" s="80"/>
      <c r="AR25" s="82">
        <f t="shared" si="0"/>
        <v>65020</v>
      </c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101">
        <v>153000</v>
      </c>
      <c r="BW25" s="90">
        <v>31500</v>
      </c>
      <c r="BX25" s="99">
        <f t="shared" si="1"/>
        <v>-119480</v>
      </c>
    </row>
    <row r="26" spans="1:76" x14ac:dyDescent="0.25">
      <c r="A26" s="80">
        <f t="shared" si="2"/>
        <v>21</v>
      </c>
      <c r="B26" s="100" t="s">
        <v>11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1">
        <v>873370</v>
      </c>
      <c r="AN26" s="80"/>
      <c r="AO26" s="81">
        <v>0</v>
      </c>
      <c r="AP26" s="80"/>
      <c r="AQ26" s="80"/>
      <c r="AR26" s="82">
        <f t="shared" si="0"/>
        <v>873370</v>
      </c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101">
        <v>471750</v>
      </c>
      <c r="BW26" s="90">
        <v>33000</v>
      </c>
      <c r="BX26" s="99">
        <f t="shared" si="1"/>
        <v>368620</v>
      </c>
    </row>
    <row r="27" spans="1:76" x14ac:dyDescent="0.25">
      <c r="A27" s="80">
        <f t="shared" si="2"/>
        <v>22</v>
      </c>
      <c r="B27" s="100" t="s">
        <v>12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1">
        <v>803620</v>
      </c>
      <c r="AN27" s="80"/>
      <c r="AO27" s="81">
        <v>0</v>
      </c>
      <c r="AP27" s="80"/>
      <c r="AQ27" s="80"/>
      <c r="AR27" s="82">
        <f t="shared" si="0"/>
        <v>803620</v>
      </c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101">
        <v>471750</v>
      </c>
      <c r="BW27" s="90">
        <v>28500</v>
      </c>
      <c r="BX27" s="99">
        <f t="shared" si="1"/>
        <v>303370</v>
      </c>
    </row>
    <row r="28" spans="1:76" x14ac:dyDescent="0.25">
      <c r="A28" s="80">
        <f t="shared" si="2"/>
        <v>23</v>
      </c>
      <c r="B28" s="100" t="s">
        <v>13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1">
        <v>102520</v>
      </c>
      <c r="AN28" s="80"/>
      <c r="AO28" s="81">
        <v>0</v>
      </c>
      <c r="AP28" s="80"/>
      <c r="AQ28" s="80"/>
      <c r="AR28" s="82">
        <f t="shared" si="0"/>
        <v>102520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101">
        <v>153000</v>
      </c>
      <c r="BW28" s="90">
        <v>31500</v>
      </c>
      <c r="BX28" s="99">
        <f t="shared" si="1"/>
        <v>-81980</v>
      </c>
    </row>
    <row r="29" spans="1:76" x14ac:dyDescent="0.25">
      <c r="A29" s="80">
        <f t="shared" si="2"/>
        <v>24</v>
      </c>
      <c r="B29" s="100" t="s">
        <v>14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1">
        <v>98933</v>
      </c>
      <c r="AN29" s="80"/>
      <c r="AO29" s="81">
        <v>0</v>
      </c>
      <c r="AP29" s="80"/>
      <c r="AQ29" s="80"/>
      <c r="AR29" s="82">
        <f t="shared" si="0"/>
        <v>98933</v>
      </c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101">
        <v>153000</v>
      </c>
      <c r="BW29" s="90">
        <v>31500</v>
      </c>
      <c r="BX29" s="99">
        <f t="shared" si="1"/>
        <v>-85567</v>
      </c>
    </row>
    <row r="30" spans="1:76" x14ac:dyDescent="0.25">
      <c r="A30" s="80">
        <f t="shared" si="2"/>
        <v>25</v>
      </c>
      <c r="B30" s="100" t="s">
        <v>124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1">
        <v>97508</v>
      </c>
      <c r="AN30" s="80"/>
      <c r="AO30" s="81">
        <v>0</v>
      </c>
      <c r="AP30" s="80"/>
      <c r="AQ30" s="80"/>
      <c r="AR30" s="82">
        <f t="shared" si="0"/>
        <v>97508</v>
      </c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101">
        <v>153000</v>
      </c>
      <c r="BW30" s="90">
        <v>30000</v>
      </c>
      <c r="BX30" s="99">
        <f t="shared" si="1"/>
        <v>-85492</v>
      </c>
    </row>
    <row r="31" spans="1:76" x14ac:dyDescent="0.25">
      <c r="A31" s="80">
        <f t="shared" si="2"/>
        <v>26</v>
      </c>
      <c r="B31" s="100" t="s">
        <v>125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1">
        <v>76433</v>
      </c>
      <c r="AN31" s="80"/>
      <c r="AO31" s="81">
        <v>0</v>
      </c>
      <c r="AP31" s="80"/>
      <c r="AQ31" s="80"/>
      <c r="AR31" s="82">
        <f t="shared" si="0"/>
        <v>76433</v>
      </c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101">
        <v>153000</v>
      </c>
      <c r="BW31" s="88">
        <v>31500</v>
      </c>
      <c r="BX31" s="99">
        <f t="shared" si="1"/>
        <v>-108067</v>
      </c>
    </row>
    <row r="32" spans="1:76" x14ac:dyDescent="0.25">
      <c r="A32" s="80">
        <f t="shared" si="2"/>
        <v>27</v>
      </c>
      <c r="B32" s="100" t="s">
        <v>15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1">
        <v>49120</v>
      </c>
      <c r="AN32" s="80"/>
      <c r="AO32" s="81">
        <v>0</v>
      </c>
      <c r="AP32" s="80"/>
      <c r="AQ32" s="80"/>
      <c r="AR32" s="82">
        <f t="shared" si="0"/>
        <v>49120</v>
      </c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101">
        <v>153000</v>
      </c>
      <c r="BW32" s="90">
        <v>34500</v>
      </c>
      <c r="BX32" s="99">
        <f t="shared" si="1"/>
        <v>-138380</v>
      </c>
    </row>
    <row r="33" spans="1:76" x14ac:dyDescent="0.25">
      <c r="A33" s="80">
        <f t="shared" si="2"/>
        <v>28</v>
      </c>
      <c r="B33" s="100" t="s">
        <v>126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1">
        <v>67116</v>
      </c>
      <c r="AN33" s="80"/>
      <c r="AO33" s="81">
        <v>0</v>
      </c>
      <c r="AP33" s="80"/>
      <c r="AQ33" s="80"/>
      <c r="AR33" s="82">
        <f t="shared" si="0"/>
        <v>67116</v>
      </c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101">
        <v>153000</v>
      </c>
      <c r="BW33" s="88">
        <v>34500</v>
      </c>
      <c r="BX33" s="99">
        <f t="shared" si="1"/>
        <v>-120384</v>
      </c>
    </row>
    <row r="34" spans="1:76" x14ac:dyDescent="0.25">
      <c r="A34" s="80">
        <f t="shared" si="2"/>
        <v>29</v>
      </c>
      <c r="B34" s="100" t="s">
        <v>16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1">
        <v>105370</v>
      </c>
      <c r="AN34" s="80"/>
      <c r="AO34" s="81">
        <v>0</v>
      </c>
      <c r="AP34" s="80"/>
      <c r="AQ34" s="80"/>
      <c r="AR34" s="82">
        <f t="shared" si="0"/>
        <v>105370</v>
      </c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101">
        <v>153000</v>
      </c>
      <c r="BW34" s="88">
        <v>34500</v>
      </c>
      <c r="BX34" s="99">
        <f t="shared" si="1"/>
        <v>-82130</v>
      </c>
    </row>
    <row r="35" spans="1:76" x14ac:dyDescent="0.25">
      <c r="A35" s="80">
        <f t="shared" si="2"/>
        <v>30</v>
      </c>
      <c r="B35" s="100" t="s">
        <v>127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1">
        <v>0</v>
      </c>
      <c r="AN35" s="80"/>
      <c r="AO35" s="81">
        <v>0</v>
      </c>
      <c r="AP35" s="80"/>
      <c r="AQ35" s="80"/>
      <c r="AR35" s="82">
        <f t="shared" si="0"/>
        <v>0</v>
      </c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1"/>
      <c r="BW35" s="90">
        <v>37500</v>
      </c>
      <c r="BX35" s="99">
        <f t="shared" si="1"/>
        <v>-37500</v>
      </c>
    </row>
    <row r="36" spans="1:76" x14ac:dyDescent="0.25">
      <c r="A36" s="80">
        <f t="shared" si="2"/>
        <v>31</v>
      </c>
      <c r="B36" s="100" t="s">
        <v>128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1">
        <v>0</v>
      </c>
      <c r="AN36" s="80"/>
      <c r="AO36" s="81">
        <v>0</v>
      </c>
      <c r="AP36" s="80"/>
      <c r="AQ36" s="80"/>
      <c r="AR36" s="82">
        <f t="shared" si="0"/>
        <v>0</v>
      </c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1"/>
      <c r="BW36" s="90">
        <v>36000</v>
      </c>
      <c r="BX36" s="99">
        <f t="shared" si="1"/>
        <v>-36000</v>
      </c>
    </row>
    <row r="37" spans="1:76" x14ac:dyDescent="0.25">
      <c r="A37" s="80">
        <f t="shared" si="2"/>
        <v>32</v>
      </c>
      <c r="B37" s="100" t="s">
        <v>129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1">
        <v>0</v>
      </c>
      <c r="AN37" s="80"/>
      <c r="AO37" s="81">
        <v>0</v>
      </c>
      <c r="AP37" s="80"/>
      <c r="AQ37" s="80"/>
      <c r="AR37" s="82">
        <f t="shared" si="0"/>
        <v>0</v>
      </c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1"/>
      <c r="BW37" s="90">
        <v>37500</v>
      </c>
      <c r="BX37" s="99">
        <f t="shared" si="1"/>
        <v>-37500</v>
      </c>
    </row>
    <row r="38" spans="1:76" x14ac:dyDescent="0.25">
      <c r="A38" s="80">
        <f t="shared" si="2"/>
        <v>33</v>
      </c>
      <c r="B38" s="100" t="s">
        <v>130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1">
        <v>0</v>
      </c>
      <c r="AN38" s="80"/>
      <c r="AO38" s="81">
        <v>0</v>
      </c>
      <c r="AP38" s="80"/>
      <c r="AQ38" s="80"/>
      <c r="AR38" s="82">
        <f t="shared" si="0"/>
        <v>0</v>
      </c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1"/>
      <c r="BW38" s="90">
        <v>33000</v>
      </c>
      <c r="BX38" s="99">
        <f t="shared" si="1"/>
        <v>-33000</v>
      </c>
    </row>
    <row r="39" spans="1:76" x14ac:dyDescent="0.25">
      <c r="A39" s="80">
        <f t="shared" si="2"/>
        <v>34</v>
      </c>
      <c r="B39" s="100" t="s">
        <v>131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1">
        <v>0</v>
      </c>
      <c r="AN39" s="80"/>
      <c r="AO39" s="81">
        <v>0</v>
      </c>
      <c r="AP39" s="80"/>
      <c r="AQ39" s="80"/>
      <c r="AR39" s="82">
        <f t="shared" si="0"/>
        <v>0</v>
      </c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1"/>
      <c r="BW39" s="90">
        <v>33000</v>
      </c>
      <c r="BX39" s="99">
        <f t="shared" si="1"/>
        <v>-33000</v>
      </c>
    </row>
    <row r="40" spans="1:76" x14ac:dyDescent="0.25">
      <c r="A40" s="80">
        <f t="shared" si="2"/>
        <v>35</v>
      </c>
      <c r="B40" s="100" t="s">
        <v>132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1">
        <v>0</v>
      </c>
      <c r="AN40" s="80"/>
      <c r="AO40" s="81">
        <v>0</v>
      </c>
      <c r="AP40" s="80"/>
      <c r="AQ40" s="80"/>
      <c r="AR40" s="82">
        <f t="shared" si="0"/>
        <v>0</v>
      </c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1"/>
      <c r="BW40" s="90">
        <v>33000</v>
      </c>
      <c r="BX40" s="99">
        <f t="shared" si="1"/>
        <v>-33000</v>
      </c>
    </row>
    <row r="41" spans="1:76" x14ac:dyDescent="0.25">
      <c r="A41" s="80">
        <f t="shared" si="2"/>
        <v>36</v>
      </c>
      <c r="B41" s="100" t="s">
        <v>133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>
        <v>0</v>
      </c>
      <c r="AN41" s="80"/>
      <c r="AO41" s="81">
        <v>0</v>
      </c>
      <c r="AP41" s="80"/>
      <c r="AQ41" s="80"/>
      <c r="AR41" s="82">
        <f t="shared" si="0"/>
        <v>0</v>
      </c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1"/>
      <c r="BW41" s="90">
        <v>34500</v>
      </c>
      <c r="BX41" s="99">
        <f t="shared" si="1"/>
        <v>-34500</v>
      </c>
    </row>
    <row r="42" spans="1:76" x14ac:dyDescent="0.25">
      <c r="A42" s="80">
        <f t="shared" si="2"/>
        <v>37</v>
      </c>
      <c r="B42" s="100" t="s">
        <v>134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1">
        <v>0</v>
      </c>
      <c r="AN42" s="80"/>
      <c r="AO42" s="81">
        <v>0</v>
      </c>
      <c r="AP42" s="80"/>
      <c r="AQ42" s="80"/>
      <c r="AR42" s="82">
        <f t="shared" si="0"/>
        <v>0</v>
      </c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1"/>
      <c r="BW42" s="90">
        <v>36000</v>
      </c>
      <c r="BX42" s="99">
        <f t="shared" si="1"/>
        <v>-36000</v>
      </c>
    </row>
    <row r="43" spans="1:76" x14ac:dyDescent="0.25">
      <c r="A43" s="80">
        <f t="shared" si="2"/>
        <v>38</v>
      </c>
      <c r="B43" s="100" t="s">
        <v>135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1">
        <v>0</v>
      </c>
      <c r="AN43" s="80"/>
      <c r="AO43" s="81">
        <v>0</v>
      </c>
      <c r="AP43" s="80"/>
      <c r="AQ43" s="80"/>
      <c r="AR43" s="82">
        <f t="shared" si="0"/>
        <v>0</v>
      </c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1"/>
      <c r="BW43" s="90">
        <v>33000</v>
      </c>
      <c r="BX43" s="99">
        <f t="shared" si="1"/>
        <v>-33000</v>
      </c>
    </row>
    <row r="44" spans="1:76" x14ac:dyDescent="0.25">
      <c r="A44" s="80">
        <f t="shared" si="2"/>
        <v>39</v>
      </c>
      <c r="B44" s="100" t="s">
        <v>136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1">
        <v>0</v>
      </c>
      <c r="AN44" s="80"/>
      <c r="AO44" s="83">
        <v>0</v>
      </c>
      <c r="AP44" s="80"/>
      <c r="AQ44" s="80"/>
      <c r="AR44" s="82">
        <f t="shared" si="0"/>
        <v>0</v>
      </c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1"/>
      <c r="BW44" s="90">
        <v>36000</v>
      </c>
      <c r="BX44" s="99">
        <f t="shared" si="1"/>
        <v>-36000</v>
      </c>
    </row>
    <row r="45" spans="1:76" x14ac:dyDescent="0.25">
      <c r="A45" s="80">
        <f t="shared" si="2"/>
        <v>40</v>
      </c>
      <c r="B45" s="100" t="s">
        <v>137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>
        <v>0</v>
      </c>
      <c r="AN45" s="93"/>
      <c r="AO45" s="93">
        <v>0</v>
      </c>
      <c r="AP45" s="93"/>
      <c r="AQ45" s="93"/>
      <c r="AR45" s="82">
        <f t="shared" si="0"/>
        <v>0</v>
      </c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4"/>
      <c r="BW45" s="90">
        <v>33000</v>
      </c>
      <c r="BX45" s="99">
        <f t="shared" si="1"/>
        <v>-33000</v>
      </c>
    </row>
    <row r="46" spans="1:76" x14ac:dyDescent="0.25">
      <c r="A46" s="80">
        <f t="shared" si="2"/>
        <v>41</v>
      </c>
      <c r="B46" s="100" t="s">
        <v>138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5">
        <v>0</v>
      </c>
      <c r="AN46" s="93"/>
      <c r="AO46" s="95">
        <v>0</v>
      </c>
      <c r="AP46" s="93"/>
      <c r="AQ46" s="93"/>
      <c r="AR46" s="82">
        <f t="shared" si="0"/>
        <v>0</v>
      </c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6"/>
      <c r="BW46" s="90">
        <v>34500</v>
      </c>
      <c r="BX46" s="99">
        <f t="shared" si="1"/>
        <v>-34500</v>
      </c>
    </row>
    <row r="47" spans="1:76" x14ac:dyDescent="0.25">
      <c r="A47" s="80">
        <f t="shared" si="2"/>
        <v>42</v>
      </c>
      <c r="B47" s="100" t="s">
        <v>139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>
        <v>0</v>
      </c>
      <c r="AN47" s="93"/>
      <c r="AO47" s="93">
        <v>0</v>
      </c>
      <c r="AP47" s="93"/>
      <c r="AQ47" s="93"/>
      <c r="AR47" s="82">
        <f t="shared" si="0"/>
        <v>0</v>
      </c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4"/>
      <c r="BW47" s="90">
        <v>36000</v>
      </c>
      <c r="BX47" s="99">
        <f t="shared" si="1"/>
        <v>-36000</v>
      </c>
    </row>
    <row r="48" spans="1:76" x14ac:dyDescent="0.25">
      <c r="A48" s="80">
        <f t="shared" si="2"/>
        <v>43</v>
      </c>
      <c r="B48" s="100" t="s">
        <v>140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>
        <v>0</v>
      </c>
      <c r="AN48" s="93"/>
      <c r="AO48" s="93">
        <v>0</v>
      </c>
      <c r="AP48" s="93"/>
      <c r="AQ48" s="93"/>
      <c r="AR48" s="82">
        <f t="shared" si="0"/>
        <v>0</v>
      </c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4"/>
      <c r="BW48" s="90">
        <v>36000</v>
      </c>
      <c r="BX48" s="99">
        <f t="shared" si="1"/>
        <v>-36000</v>
      </c>
    </row>
    <row r="49" spans="1:76" x14ac:dyDescent="0.25">
      <c r="A49" s="80">
        <f t="shared" si="2"/>
        <v>44</v>
      </c>
      <c r="B49" s="100" t="s">
        <v>141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>
        <v>15120</v>
      </c>
      <c r="AN49" s="93"/>
      <c r="AO49" s="93">
        <v>0</v>
      </c>
      <c r="AP49" s="93"/>
      <c r="AQ49" s="93"/>
      <c r="AR49" s="82">
        <f t="shared" si="0"/>
        <v>15120</v>
      </c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4"/>
      <c r="BW49" s="90">
        <v>36000</v>
      </c>
      <c r="BX49" s="99">
        <f t="shared" si="1"/>
        <v>-20880</v>
      </c>
    </row>
    <row r="50" spans="1:76" x14ac:dyDescent="0.25">
      <c r="A50" s="80">
        <f t="shared" si="2"/>
        <v>45</v>
      </c>
      <c r="B50" s="100" t="s">
        <v>142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8">
        <v>0</v>
      </c>
      <c r="AN50" s="93"/>
      <c r="AO50" s="93">
        <v>0</v>
      </c>
      <c r="AP50" s="93"/>
      <c r="AQ50" s="93"/>
      <c r="AR50" s="82">
        <f t="shared" si="0"/>
        <v>0</v>
      </c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4"/>
      <c r="BW50" s="90">
        <v>36000</v>
      </c>
      <c r="BX50" s="99">
        <f t="shared" si="1"/>
        <v>-36000</v>
      </c>
    </row>
    <row r="51" spans="1:76" x14ac:dyDescent="0.25">
      <c r="A51" s="80">
        <f t="shared" si="2"/>
        <v>46</v>
      </c>
      <c r="B51" s="100" t="s">
        <v>143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8">
        <v>15120</v>
      </c>
      <c r="AN51" s="93"/>
      <c r="AO51" s="93">
        <v>0</v>
      </c>
      <c r="AP51" s="93"/>
      <c r="AQ51" s="93"/>
      <c r="AR51" s="82">
        <f t="shared" si="0"/>
        <v>15120</v>
      </c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4"/>
      <c r="BW51" s="90">
        <v>36000</v>
      </c>
      <c r="BX51" s="99">
        <f t="shared" si="1"/>
        <v>-20880</v>
      </c>
    </row>
    <row r="52" spans="1:76" x14ac:dyDescent="0.25">
      <c r="A52" s="80">
        <f t="shared" si="2"/>
        <v>47</v>
      </c>
      <c r="B52" s="100" t="s">
        <v>144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8">
        <v>13015</v>
      </c>
      <c r="AN52" s="93"/>
      <c r="AO52" s="93">
        <v>0</v>
      </c>
      <c r="AP52" s="93"/>
      <c r="AQ52" s="93"/>
      <c r="AR52" s="82">
        <f t="shared" si="0"/>
        <v>13015</v>
      </c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4"/>
      <c r="BW52" s="90">
        <v>31500</v>
      </c>
      <c r="BX52" s="99">
        <f t="shared" si="1"/>
        <v>-18485</v>
      </c>
    </row>
    <row r="53" spans="1:76" x14ac:dyDescent="0.25">
      <c r="A53" s="80">
        <f t="shared" si="2"/>
        <v>48</v>
      </c>
      <c r="B53" s="100" t="s">
        <v>145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8">
        <v>12809090</v>
      </c>
      <c r="AN53" s="93"/>
      <c r="AO53" s="97">
        <v>5100000</v>
      </c>
      <c r="AP53" s="93"/>
      <c r="AQ53" s="93"/>
      <c r="AR53" s="82">
        <f t="shared" si="0"/>
        <v>17909090</v>
      </c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4"/>
      <c r="BW53" s="92"/>
      <c r="BX53" s="99">
        <f t="shared" si="1"/>
        <v>17909090</v>
      </c>
    </row>
    <row r="54" spans="1:76" x14ac:dyDescent="0.25">
      <c r="A54" s="80">
        <f t="shared" si="2"/>
        <v>49</v>
      </c>
      <c r="B54" s="100" t="s">
        <v>146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8">
        <v>27000</v>
      </c>
      <c r="AN54" s="93"/>
      <c r="AO54" s="93">
        <v>0</v>
      </c>
      <c r="AP54" s="93"/>
      <c r="AQ54" s="93"/>
      <c r="AR54" s="82">
        <f t="shared" si="0"/>
        <v>27000</v>
      </c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4"/>
      <c r="BW54" s="92"/>
      <c r="BX54" s="99">
        <f t="shared" si="1"/>
        <v>27000</v>
      </c>
    </row>
    <row r="55" spans="1:76" x14ac:dyDescent="0.25">
      <c r="A55" s="80">
        <f t="shared" si="2"/>
        <v>50</v>
      </c>
      <c r="B55" s="102"/>
      <c r="AM55" s="79">
        <v>425000</v>
      </c>
      <c r="AR55" s="82">
        <f t="shared" si="0"/>
        <v>425000</v>
      </c>
      <c r="BW55" s="89"/>
      <c r="BX55" s="99">
        <f t="shared" si="1"/>
        <v>425000</v>
      </c>
    </row>
    <row r="56" spans="1:76" x14ac:dyDescent="0.25">
      <c r="A56" s="85"/>
      <c r="B56" s="100"/>
      <c r="AM56" s="79"/>
      <c r="AR56" s="86"/>
      <c r="BW56" s="89"/>
      <c r="BX56" s="84"/>
    </row>
    <row r="57" spans="1:76" x14ac:dyDescent="0.25">
      <c r="B57" s="100"/>
      <c r="AM57" s="79"/>
      <c r="BX57" s="79"/>
    </row>
    <row r="58" spans="1:76" x14ac:dyDescent="0.25">
      <c r="AM58" s="79">
        <f>SUM(AM6:AM55)</f>
        <v>91814779</v>
      </c>
      <c r="AO58" s="79">
        <f>SUM(AO6:AO55)</f>
        <v>40518750</v>
      </c>
      <c r="AR58" s="79">
        <f>SUM(AR6:AR55)</f>
        <v>132333529</v>
      </c>
      <c r="BV58" s="79">
        <f>SUM(BV6:BV55)</f>
        <v>14674150</v>
      </c>
      <c r="BW58" s="79">
        <f>SUM(BW6:BW55)</f>
        <v>1357500</v>
      </c>
      <c r="BX58" s="79">
        <f>SUM(BX6:BX55)</f>
        <v>116301879</v>
      </c>
    </row>
    <row r="61" spans="1:76" x14ac:dyDescent="0.25">
      <c r="BW61" s="87" t="s">
        <v>111</v>
      </c>
      <c r="BX61" s="79">
        <f>BX53+BX9+BX10</f>
        <v>72813747</v>
      </c>
    </row>
    <row r="62" spans="1:76" x14ac:dyDescent="0.25">
      <c r="BW62" s="87" t="s">
        <v>112</v>
      </c>
      <c r="BX62" s="79">
        <f>BX6+BX7+BX8+BX54</f>
        <v>18915333</v>
      </c>
    </row>
    <row r="63" spans="1:76" x14ac:dyDescent="0.25">
      <c r="BW63" s="87" t="s">
        <v>113</v>
      </c>
      <c r="BX63" s="79">
        <f>SUM(BX11:BX52,BX55)</f>
        <v>24572799</v>
      </c>
    </row>
    <row r="64" spans="1:76" x14ac:dyDescent="0.25">
      <c r="BW64" s="89" t="s">
        <v>148</v>
      </c>
      <c r="BX64" s="84">
        <f>SUM(BX61:BX63)</f>
        <v>116301879</v>
      </c>
    </row>
    <row r="65" spans="75:76" x14ac:dyDescent="0.25">
      <c r="BW65" s="89"/>
      <c r="BX65" s="84"/>
    </row>
    <row r="66" spans="75:76" x14ac:dyDescent="0.25">
      <c r="BW66" s="89"/>
      <c r="BX66" s="84"/>
    </row>
    <row r="68" spans="75:76" x14ac:dyDescent="0.25">
      <c r="BX68" s="79">
        <f>BX58-BX64</f>
        <v>0</v>
      </c>
    </row>
  </sheetData>
  <mergeCells count="5">
    <mergeCell ref="BG2:BG4"/>
    <mergeCell ref="BV2:BV4"/>
    <mergeCell ref="Z3:Z4"/>
    <mergeCell ref="AA3:AA4"/>
    <mergeCell ref="BW2:BW4"/>
  </mergeCells>
  <conditionalFormatting sqref="B6:B52">
    <cfRule type="expression" dxfId="6" priority="8">
      <formula>#REF!="X"</formula>
    </cfRule>
  </conditionalFormatting>
  <conditionalFormatting sqref="B6:B56">
    <cfRule type="expression" dxfId="5" priority="7">
      <formula>APR=""</formula>
    </cfRule>
  </conditionalFormatting>
  <conditionalFormatting sqref="B53:B56">
    <cfRule type="expression" dxfId="4" priority="5">
      <formula>#REF!="X"</formula>
    </cfRule>
  </conditionalFormatting>
  <conditionalFormatting sqref="B6:B56">
    <cfRule type="expression" dxfId="3" priority="11">
      <formula>AND(B6&lt;&gt;"",OR($B6="X",#REF!=""))</formula>
    </cfRule>
  </conditionalFormatting>
  <conditionalFormatting sqref="B57">
    <cfRule type="expression" dxfId="2" priority="2">
      <formula>APR=""</formula>
    </cfRule>
  </conditionalFormatting>
  <conditionalFormatting sqref="B57">
    <cfRule type="expression" dxfId="1" priority="1">
      <formula>#REF!="X"</formula>
    </cfRule>
  </conditionalFormatting>
  <conditionalFormatting sqref="B57">
    <cfRule type="expression" dxfId="0" priority="3">
      <formula>AND(B57&lt;&gt;"",OR($B57="X",#REF!=""))</formula>
    </cfRule>
  </conditionalFormatting>
  <dataValidations count="6">
    <dataValidation allowBlank="1" showInputMessage="1" showErrorMessage="1" promptTitle="Tunj. Pjk 1" prompt="Diisi bila perusahaan ingin memberikan tunj. pajak secara gross up. _x000a_Kolom ini hanya diisi utk tunj. pajak atas Ph. teratur._x000a__x000a_K = AQ" sqref="I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S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L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M3" xr:uid="{00000000-0002-0000-0000-000003000000}"/>
    <dataValidation allowBlank="1" showInputMessage="1" showErrorMessage="1" promptTitle="Iuran Pensiun" prompt="Diisi dengan iuran pensiun dan iuran JHT ke JAMSOSTEK yang dipotong dari Ph. pegawai. " sqref="Y3" xr:uid="{00000000-0002-0000-0000-000004000000}"/>
    <dataValidation type="custom" allowBlank="1" showInputMessage="1" showErrorMessage="1" error="Formula Tidak Boleh Diubah." sqref="B6:B57" xr:uid="{A7313132-82C1-4600-ADC1-30500439D8A4}">
      <formula1>""</formula1>
    </dataValidation>
  </dataValidations>
  <pageMargins left="0.7" right="0.7" top="0.75" bottom="0.75" header="0.3" footer="0.3"/>
  <pageSetup paperSize="9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andar</cp:lastModifiedBy>
  <cp:lastPrinted>2020-02-04T08:57:18Z</cp:lastPrinted>
  <dcterms:created xsi:type="dcterms:W3CDTF">2020-02-04T03:06:22Z</dcterms:created>
  <dcterms:modified xsi:type="dcterms:W3CDTF">2021-07-08T08:36:49Z</dcterms:modified>
</cp:coreProperties>
</file>