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. Download\"/>
    </mc:Choice>
  </mc:AlternateContent>
  <bookViews>
    <workbookView xWindow="0" yWindow="0" windowWidth="28800" windowHeight="11835" firstSheet="2" activeTab="3"/>
  </bookViews>
  <sheets>
    <sheet name="REKAP" sheetId="10" state="hidden" r:id="rId1"/>
    <sheet name="Sheet5" sheetId="12" state="hidden" r:id="rId2"/>
    <sheet name="REKAP BARU print" sheetId="13" r:id="rId3"/>
    <sheet name="RAB print" sheetId="14" r:id="rId4"/>
    <sheet name="Lumpsum+CG+Penunjang print" sheetId="15" r:id="rId5"/>
  </sheets>
  <definedNames>
    <definedName name="_xlnm.Print_Area" localSheetId="3">'RAB print'!$A$8:$L$306</definedName>
  </definedNames>
  <calcPr calcId="152511"/>
  <extLst>
    <ext uri="GoogleSheetsCustomDataVersion1">
      <go:sheetsCustomData xmlns:go="http://customooxmlschemas.google.com/" r:id="" roundtripDataSignature="AMtx7mirvghgTohoOxAJ227FVau6ZFDglA=="/>
    </ext>
  </extLst>
</workbook>
</file>

<file path=xl/calcChain.xml><?xml version="1.0" encoding="utf-8"?>
<calcChain xmlns="http://schemas.openxmlformats.org/spreadsheetml/2006/main">
  <c r="N264" i="14" l="1"/>
  <c r="L264" i="14"/>
  <c r="G264" i="14"/>
  <c r="N228" i="14"/>
  <c r="L228" i="14"/>
  <c r="G228" i="14"/>
  <c r="N146" i="14"/>
  <c r="L146" i="14"/>
  <c r="G146" i="14"/>
  <c r="G145" i="14"/>
  <c r="J145" i="14"/>
  <c r="K145" i="14" s="1"/>
  <c r="L145" i="14" s="1"/>
  <c r="M145" i="14"/>
  <c r="N145" i="14" s="1"/>
  <c r="G226" i="14"/>
  <c r="J226" i="14"/>
  <c r="K226" i="14" s="1"/>
  <c r="L226" i="14" s="1"/>
  <c r="M226" i="14"/>
  <c r="N226" i="14" s="1"/>
  <c r="G225" i="14"/>
  <c r="J225" i="14"/>
  <c r="K225" i="14" s="1"/>
  <c r="L225" i="14" s="1"/>
  <c r="M225" i="14"/>
  <c r="N225" i="14"/>
  <c r="G224" i="14"/>
  <c r="J224" i="14"/>
  <c r="K224" i="14" s="1"/>
  <c r="L224" i="14" s="1"/>
  <c r="M224" i="14"/>
  <c r="N224" i="14" s="1"/>
  <c r="G223" i="14"/>
  <c r="J223" i="14"/>
  <c r="K223" i="14"/>
  <c r="L223" i="14" s="1"/>
  <c r="M223" i="14"/>
  <c r="N223" i="14" s="1"/>
  <c r="G222" i="14"/>
  <c r="J222" i="14"/>
  <c r="K222" i="14" s="1"/>
  <c r="L222" i="14" s="1"/>
  <c r="M222" i="14"/>
  <c r="N222" i="14" s="1"/>
  <c r="G221" i="14"/>
  <c r="J221" i="14"/>
  <c r="K221" i="14"/>
  <c r="L221" i="14" s="1"/>
  <c r="M221" i="14"/>
  <c r="N221" i="14" s="1"/>
  <c r="G220" i="14"/>
  <c r="J220" i="14"/>
  <c r="K220" i="14" s="1"/>
  <c r="L220" i="14" s="1"/>
  <c r="M220" i="14"/>
  <c r="N220" i="14" s="1"/>
  <c r="G219" i="14"/>
  <c r="J219" i="14"/>
  <c r="K219" i="14"/>
  <c r="L219" i="14" s="1"/>
  <c r="M219" i="14"/>
  <c r="N219" i="14"/>
  <c r="G218" i="14"/>
  <c r="J218" i="14"/>
  <c r="K218" i="14" s="1"/>
  <c r="L218" i="14" s="1"/>
  <c r="M218" i="14"/>
  <c r="N218" i="14"/>
  <c r="G144" i="14"/>
  <c r="J144" i="14"/>
  <c r="K144" i="14" s="1"/>
  <c r="L144" i="14" s="1"/>
  <c r="M144" i="14"/>
  <c r="N144" i="14" s="1"/>
  <c r="G280" i="14"/>
  <c r="J280" i="14"/>
  <c r="K280" i="14" s="1"/>
  <c r="L280" i="14" s="1"/>
  <c r="M280" i="14"/>
  <c r="N280" i="14" s="1"/>
  <c r="G263" i="14"/>
  <c r="J263" i="14"/>
  <c r="K263" i="14" s="1"/>
  <c r="L263" i="14" s="1"/>
  <c r="M263" i="14"/>
  <c r="N263" i="14" s="1"/>
  <c r="G217" i="14"/>
  <c r="J217" i="14"/>
  <c r="K217" i="14" s="1"/>
  <c r="L217" i="14" s="1"/>
  <c r="M217" i="14"/>
  <c r="N217" i="14" s="1"/>
  <c r="G143" i="14"/>
  <c r="J143" i="14"/>
  <c r="K143" i="14" s="1"/>
  <c r="L143" i="14" s="1"/>
  <c r="M143" i="14"/>
  <c r="N143" i="14" s="1"/>
  <c r="G142" i="14"/>
  <c r="J142" i="14"/>
  <c r="K142" i="14" s="1"/>
  <c r="L142" i="14" s="1"/>
  <c r="M142" i="14"/>
  <c r="N142" i="14" s="1"/>
  <c r="G279" i="14"/>
  <c r="J279" i="14"/>
  <c r="K279" i="14" s="1"/>
  <c r="L279" i="14" s="1"/>
  <c r="M279" i="14"/>
  <c r="N279" i="14" s="1"/>
  <c r="G216" i="14"/>
  <c r="J216" i="14"/>
  <c r="K216" i="14" s="1"/>
  <c r="L216" i="14" s="1"/>
  <c r="M216" i="14"/>
  <c r="N216" i="14" s="1"/>
  <c r="G215" i="14"/>
  <c r="J215" i="14"/>
  <c r="K215" i="14" s="1"/>
  <c r="L215" i="14" s="1"/>
  <c r="M215" i="14"/>
  <c r="N215" i="14" s="1"/>
  <c r="G256" i="14"/>
  <c r="J256" i="14"/>
  <c r="K256" i="14" s="1"/>
  <c r="L256" i="14" s="1"/>
  <c r="M256" i="14"/>
  <c r="N256" i="14" s="1"/>
  <c r="G214" i="14"/>
  <c r="J214" i="14"/>
  <c r="K214" i="14" s="1"/>
  <c r="L214" i="14" s="1"/>
  <c r="M214" i="14"/>
  <c r="N214" i="14" s="1"/>
  <c r="G213" i="14"/>
  <c r="J213" i="14"/>
  <c r="K213" i="14" s="1"/>
  <c r="L213" i="14" s="1"/>
  <c r="M213" i="14"/>
  <c r="N213" i="14" s="1"/>
  <c r="G212" i="14"/>
  <c r="J212" i="14"/>
  <c r="K212" i="14" s="1"/>
  <c r="L212" i="14" s="1"/>
  <c r="M212" i="14"/>
  <c r="N212" i="14" s="1"/>
  <c r="G211" i="14"/>
  <c r="J211" i="14"/>
  <c r="K211" i="14" s="1"/>
  <c r="L211" i="14" s="1"/>
  <c r="M211" i="14"/>
  <c r="N211" i="14" s="1"/>
  <c r="G210" i="14"/>
  <c r="J210" i="14"/>
  <c r="K210" i="14" s="1"/>
  <c r="L210" i="14" s="1"/>
  <c r="M210" i="14"/>
  <c r="N210" i="14" s="1"/>
  <c r="G209" i="14"/>
  <c r="J209" i="14"/>
  <c r="K209" i="14" s="1"/>
  <c r="L209" i="14" s="1"/>
  <c r="M209" i="14"/>
  <c r="N209" i="14" s="1"/>
  <c r="G208" i="14"/>
  <c r="J208" i="14"/>
  <c r="K208" i="14" s="1"/>
  <c r="L208" i="14" s="1"/>
  <c r="M208" i="14"/>
  <c r="N208" i="14" s="1"/>
  <c r="G207" i="14"/>
  <c r="J207" i="14"/>
  <c r="K207" i="14" s="1"/>
  <c r="L207" i="14" s="1"/>
  <c r="M207" i="14"/>
  <c r="N207" i="14" s="1"/>
  <c r="G206" i="14"/>
  <c r="J206" i="14"/>
  <c r="K206" i="14" s="1"/>
  <c r="L206" i="14" s="1"/>
  <c r="M206" i="14"/>
  <c r="N206" i="14" s="1"/>
  <c r="G205" i="14"/>
  <c r="J205" i="14"/>
  <c r="K205" i="14" s="1"/>
  <c r="L205" i="14" s="1"/>
  <c r="M205" i="14"/>
  <c r="N205" i="14" s="1"/>
  <c r="G204" i="14"/>
  <c r="J204" i="14"/>
  <c r="K204" i="14" s="1"/>
  <c r="L204" i="14" s="1"/>
  <c r="M204" i="14"/>
  <c r="N204" i="14" s="1"/>
  <c r="G203" i="14"/>
  <c r="J203" i="14"/>
  <c r="K203" i="14" s="1"/>
  <c r="L203" i="14" s="1"/>
  <c r="M203" i="14"/>
  <c r="N203" i="14" s="1"/>
  <c r="G202" i="14"/>
  <c r="J202" i="14"/>
  <c r="K202" i="14" s="1"/>
  <c r="L202" i="14" s="1"/>
  <c r="M202" i="14"/>
  <c r="N202" i="14" s="1"/>
  <c r="G201" i="14"/>
  <c r="J201" i="14"/>
  <c r="K201" i="14" s="1"/>
  <c r="L201" i="14" s="1"/>
  <c r="M201" i="14"/>
  <c r="N201" i="14" s="1"/>
  <c r="G200" i="14"/>
  <c r="J200" i="14"/>
  <c r="K200" i="14" s="1"/>
  <c r="L200" i="14" s="1"/>
  <c r="M200" i="14"/>
  <c r="N200" i="14" s="1"/>
  <c r="G199" i="14"/>
  <c r="J199" i="14"/>
  <c r="K199" i="14" s="1"/>
  <c r="L199" i="14" s="1"/>
  <c r="M199" i="14"/>
  <c r="N199" i="14" s="1"/>
  <c r="G141" i="14"/>
  <c r="J141" i="14"/>
  <c r="K141" i="14" s="1"/>
  <c r="M141" i="14"/>
  <c r="N141" i="14" s="1"/>
  <c r="L141" i="14" l="1"/>
  <c r="N299" i="14"/>
  <c r="M300" i="14"/>
  <c r="N300" i="14" s="1"/>
  <c r="M299" i="14"/>
  <c r="N285" i="14"/>
  <c r="N286" i="14"/>
  <c r="N287" i="14"/>
  <c r="N291" i="14"/>
  <c r="N292" i="14"/>
  <c r="N293" i="14"/>
  <c r="N294" i="14"/>
  <c r="N295" i="14"/>
  <c r="M285" i="14"/>
  <c r="M286" i="14"/>
  <c r="M287" i="14"/>
  <c r="M288" i="14"/>
  <c r="N288" i="14" s="1"/>
  <c r="M289" i="14"/>
  <c r="N289" i="14" s="1"/>
  <c r="M290" i="14"/>
  <c r="N290" i="14" s="1"/>
  <c r="M291" i="14"/>
  <c r="M292" i="14"/>
  <c r="M293" i="14"/>
  <c r="M294" i="14"/>
  <c r="M295" i="14"/>
  <c r="M296" i="14"/>
  <c r="N296" i="14" s="1"/>
  <c r="M284" i="14"/>
  <c r="N284" i="14" s="1"/>
  <c r="M269" i="14"/>
  <c r="N269" i="14" s="1"/>
  <c r="M270" i="14"/>
  <c r="N270" i="14" s="1"/>
  <c r="M271" i="14"/>
  <c r="N271" i="14" s="1"/>
  <c r="M272" i="14"/>
  <c r="N272" i="14" s="1"/>
  <c r="M273" i="14"/>
  <c r="N273" i="14" s="1"/>
  <c r="M274" i="14"/>
  <c r="N274" i="14" s="1"/>
  <c r="M275" i="14"/>
  <c r="N275" i="14" s="1"/>
  <c r="M276" i="14"/>
  <c r="N276" i="14" s="1"/>
  <c r="M277" i="14"/>
  <c r="N277" i="14" s="1"/>
  <c r="M278" i="14"/>
  <c r="N278" i="14" s="1"/>
  <c r="M268" i="14"/>
  <c r="N268" i="14" s="1"/>
  <c r="N148" i="14"/>
  <c r="N130" i="14"/>
  <c r="M231" i="14"/>
  <c r="N231" i="14" s="1"/>
  <c r="M232" i="14"/>
  <c r="N232" i="14" s="1"/>
  <c r="M233" i="14"/>
  <c r="N233" i="14" s="1"/>
  <c r="M234" i="14"/>
  <c r="N234" i="14" s="1"/>
  <c r="M235" i="14"/>
  <c r="N235" i="14" s="1"/>
  <c r="M236" i="14"/>
  <c r="N236" i="14" s="1"/>
  <c r="M237" i="14"/>
  <c r="N237" i="14" s="1"/>
  <c r="M238" i="14"/>
  <c r="N238" i="14" s="1"/>
  <c r="M239" i="14"/>
  <c r="N239" i="14" s="1"/>
  <c r="M240" i="14"/>
  <c r="N240" i="14" s="1"/>
  <c r="M241" i="14"/>
  <c r="N241" i="14" s="1"/>
  <c r="M242" i="14"/>
  <c r="N242" i="14" s="1"/>
  <c r="M243" i="14"/>
  <c r="N243" i="14" s="1"/>
  <c r="M244" i="14"/>
  <c r="N244" i="14" s="1"/>
  <c r="M245" i="14"/>
  <c r="N245" i="14" s="1"/>
  <c r="M246" i="14"/>
  <c r="N246" i="14" s="1"/>
  <c r="M247" i="14"/>
  <c r="N247" i="14" s="1"/>
  <c r="M248" i="14"/>
  <c r="N248" i="14" s="1"/>
  <c r="M249" i="14"/>
  <c r="N249" i="14" s="1"/>
  <c r="M250" i="14"/>
  <c r="N250" i="14" s="1"/>
  <c r="M251" i="14"/>
  <c r="N251" i="14" s="1"/>
  <c r="M252" i="14"/>
  <c r="N252" i="14" s="1"/>
  <c r="M253" i="14"/>
  <c r="N253" i="14" s="1"/>
  <c r="M254" i="14"/>
  <c r="N254" i="14" s="1"/>
  <c r="M255" i="14"/>
  <c r="N255" i="14" s="1"/>
  <c r="M257" i="14"/>
  <c r="N257" i="14" s="1"/>
  <c r="M258" i="14"/>
  <c r="N258" i="14" s="1"/>
  <c r="M259" i="14"/>
  <c r="N259" i="14" s="1"/>
  <c r="M260" i="14"/>
  <c r="N260" i="14" s="1"/>
  <c r="M261" i="14"/>
  <c r="N261" i="14" s="1"/>
  <c r="M262" i="14"/>
  <c r="N262" i="14" s="1"/>
  <c r="M230" i="14"/>
  <c r="N230" i="14" s="1"/>
  <c r="M149" i="14"/>
  <c r="N149" i="14" s="1"/>
  <c r="M150" i="14"/>
  <c r="N150" i="14" s="1"/>
  <c r="M151" i="14"/>
  <c r="N151" i="14" s="1"/>
  <c r="M152" i="14"/>
  <c r="N152" i="14" s="1"/>
  <c r="M153" i="14"/>
  <c r="N153" i="14" s="1"/>
  <c r="M154" i="14"/>
  <c r="N154" i="14" s="1"/>
  <c r="M155" i="14"/>
  <c r="N155" i="14" s="1"/>
  <c r="M156" i="14"/>
  <c r="N156" i="14" s="1"/>
  <c r="M157" i="14"/>
  <c r="N157" i="14" s="1"/>
  <c r="M158" i="14"/>
  <c r="N158" i="14" s="1"/>
  <c r="M159" i="14"/>
  <c r="N159" i="14" s="1"/>
  <c r="M160" i="14"/>
  <c r="N160" i="14" s="1"/>
  <c r="M161" i="14"/>
  <c r="N161" i="14" s="1"/>
  <c r="M162" i="14"/>
  <c r="N162" i="14" s="1"/>
  <c r="M163" i="14"/>
  <c r="N163" i="14" s="1"/>
  <c r="M164" i="14"/>
  <c r="N164" i="14" s="1"/>
  <c r="M165" i="14"/>
  <c r="N165" i="14" s="1"/>
  <c r="M166" i="14"/>
  <c r="N166" i="14" s="1"/>
  <c r="M167" i="14"/>
  <c r="N167" i="14" s="1"/>
  <c r="M168" i="14"/>
  <c r="N168" i="14" s="1"/>
  <c r="M169" i="14"/>
  <c r="N169" i="14" s="1"/>
  <c r="M170" i="14"/>
  <c r="N170" i="14" s="1"/>
  <c r="M171" i="14"/>
  <c r="N171" i="14" s="1"/>
  <c r="M172" i="14"/>
  <c r="N172" i="14" s="1"/>
  <c r="M173" i="14"/>
  <c r="N173" i="14" s="1"/>
  <c r="M174" i="14"/>
  <c r="N174" i="14" s="1"/>
  <c r="M175" i="14"/>
  <c r="N175" i="14" s="1"/>
  <c r="M176" i="14"/>
  <c r="N176" i="14" s="1"/>
  <c r="M177" i="14"/>
  <c r="N177" i="14" s="1"/>
  <c r="M178" i="14"/>
  <c r="N178" i="14" s="1"/>
  <c r="M179" i="14"/>
  <c r="N179" i="14" s="1"/>
  <c r="M180" i="14"/>
  <c r="N180" i="14" s="1"/>
  <c r="M181" i="14"/>
  <c r="N181" i="14" s="1"/>
  <c r="M182" i="14"/>
  <c r="N182" i="14" s="1"/>
  <c r="M183" i="14"/>
  <c r="N183" i="14" s="1"/>
  <c r="M184" i="14"/>
  <c r="N184" i="14" s="1"/>
  <c r="M185" i="14"/>
  <c r="N185" i="14" s="1"/>
  <c r="M186" i="14"/>
  <c r="N186" i="14" s="1"/>
  <c r="M187" i="14"/>
  <c r="N187" i="14" s="1"/>
  <c r="M188" i="14"/>
  <c r="N188" i="14" s="1"/>
  <c r="M189" i="14"/>
  <c r="N189" i="14" s="1"/>
  <c r="M190" i="14"/>
  <c r="N190" i="14" s="1"/>
  <c r="M191" i="14"/>
  <c r="N191" i="14" s="1"/>
  <c r="M192" i="14"/>
  <c r="N192" i="14" s="1"/>
  <c r="M193" i="14"/>
  <c r="N193" i="14" s="1"/>
  <c r="M194" i="14"/>
  <c r="N194" i="14" s="1"/>
  <c r="M195" i="14"/>
  <c r="N195" i="14" s="1"/>
  <c r="M196" i="14"/>
  <c r="N196" i="14" s="1"/>
  <c r="M197" i="14"/>
  <c r="N197" i="14" s="1"/>
  <c r="M198" i="14"/>
  <c r="N198" i="14" s="1"/>
  <c r="M148" i="14"/>
  <c r="M131" i="14"/>
  <c r="N131" i="14" s="1"/>
  <c r="M132" i="14"/>
  <c r="N132" i="14" s="1"/>
  <c r="M133" i="14"/>
  <c r="N133" i="14" s="1"/>
  <c r="M134" i="14"/>
  <c r="N134" i="14" s="1"/>
  <c r="M135" i="14"/>
  <c r="N135" i="14" s="1"/>
  <c r="M136" i="14"/>
  <c r="N136" i="14" s="1"/>
  <c r="M137" i="14"/>
  <c r="N137" i="14" s="1"/>
  <c r="M138" i="14"/>
  <c r="N138" i="14" s="1"/>
  <c r="M139" i="14"/>
  <c r="N139" i="14" s="1"/>
  <c r="M140" i="14"/>
  <c r="N140" i="14" s="1"/>
  <c r="M130" i="14"/>
  <c r="M38" i="14"/>
  <c r="N38" i="14" s="1"/>
  <c r="M39" i="14"/>
  <c r="N39" i="14" s="1"/>
  <c r="M40" i="14"/>
  <c r="N40" i="14" s="1"/>
  <c r="M41" i="14"/>
  <c r="N41" i="14" s="1"/>
  <c r="M42" i="14"/>
  <c r="N42" i="14" s="1"/>
  <c r="M43" i="14"/>
  <c r="N43" i="14" s="1"/>
  <c r="M44" i="14"/>
  <c r="N44" i="14" s="1"/>
  <c r="M45" i="14"/>
  <c r="N45" i="14" s="1"/>
  <c r="M46" i="14"/>
  <c r="N46" i="14" s="1"/>
  <c r="M47" i="14"/>
  <c r="N47" i="14" s="1"/>
  <c r="M48" i="14"/>
  <c r="N48" i="14" s="1"/>
  <c r="M49" i="14"/>
  <c r="N49" i="14" s="1"/>
  <c r="M50" i="14"/>
  <c r="N50" i="14" s="1"/>
  <c r="M51" i="14"/>
  <c r="N51" i="14" s="1"/>
  <c r="M52" i="14"/>
  <c r="N52" i="14" s="1"/>
  <c r="M37" i="14"/>
  <c r="N37" i="14"/>
  <c r="M30" i="14"/>
  <c r="N30" i="14" s="1"/>
  <c r="M31" i="14"/>
  <c r="N31" i="14" s="1"/>
  <c r="M32" i="14"/>
  <c r="N32" i="14" s="1"/>
  <c r="M33" i="14"/>
  <c r="N33" i="14" s="1"/>
  <c r="M34" i="14"/>
  <c r="N34" i="14" s="1"/>
  <c r="N29" i="14"/>
  <c r="M29" i="14"/>
  <c r="M20" i="14"/>
  <c r="N20" i="14" s="1"/>
  <c r="M21" i="14"/>
  <c r="N21" i="14" s="1"/>
  <c r="M22" i="14"/>
  <c r="N22" i="14" s="1"/>
  <c r="M23" i="14"/>
  <c r="N23" i="14" s="1"/>
  <c r="M24" i="14"/>
  <c r="N24" i="14" s="1"/>
  <c r="M25" i="14"/>
  <c r="N25" i="14" s="1"/>
  <c r="M26" i="14"/>
  <c r="N26" i="14" s="1"/>
  <c r="M19" i="14"/>
  <c r="N19" i="14" s="1"/>
  <c r="M14" i="14"/>
  <c r="N14" i="14" s="1"/>
  <c r="G12" i="13" s="1"/>
  <c r="M13" i="14"/>
  <c r="N13" i="14" s="1"/>
  <c r="G11" i="13" s="1"/>
  <c r="M12" i="14"/>
  <c r="N12" i="14" s="1"/>
  <c r="G10" i="13" s="1"/>
  <c r="J40" i="15"/>
  <c r="J41" i="15"/>
  <c r="J42" i="15"/>
  <c r="J43" i="15"/>
  <c r="J44" i="15"/>
  <c r="J45" i="15"/>
  <c r="J46" i="15"/>
  <c r="K46" i="15" s="1"/>
  <c r="J47" i="15"/>
  <c r="K47" i="15" s="1"/>
  <c r="J48" i="15"/>
  <c r="J49" i="15"/>
  <c r="J39" i="15"/>
  <c r="J26" i="15"/>
  <c r="J27" i="15"/>
  <c r="K27" i="15" s="1"/>
  <c r="J28" i="15"/>
  <c r="J29" i="15"/>
  <c r="J30" i="15"/>
  <c r="J31" i="15"/>
  <c r="J32" i="15"/>
  <c r="J25" i="15"/>
  <c r="K25" i="15" s="1"/>
  <c r="J13" i="15"/>
  <c r="K9" i="15"/>
  <c r="K10" i="15"/>
  <c r="K11" i="15"/>
  <c r="K12" i="15"/>
  <c r="K13" i="15"/>
  <c r="K14" i="15"/>
  <c r="K15" i="15"/>
  <c r="K16" i="15"/>
  <c r="K17" i="15"/>
  <c r="K18" i="15"/>
  <c r="K19" i="15"/>
  <c r="K8" i="15"/>
  <c r="J11" i="15"/>
  <c r="J10" i="15"/>
  <c r="J20" i="15"/>
  <c r="K20" i="15"/>
  <c r="K26" i="15"/>
  <c r="K28" i="15"/>
  <c r="K29" i="15"/>
  <c r="K30" i="15"/>
  <c r="K31" i="15"/>
  <c r="K32" i="15"/>
  <c r="J33" i="15"/>
  <c r="K33" i="15"/>
  <c r="J37" i="15"/>
  <c r="K37" i="15"/>
  <c r="J38" i="15"/>
  <c r="K38" i="15"/>
  <c r="K39" i="15"/>
  <c r="K40" i="15"/>
  <c r="K41" i="15"/>
  <c r="K42" i="15"/>
  <c r="K43" i="15"/>
  <c r="K44" i="15"/>
  <c r="K45" i="15"/>
  <c r="K48" i="15"/>
  <c r="K49" i="15"/>
  <c r="M36" i="14"/>
  <c r="M55" i="14"/>
  <c r="M56" i="14"/>
  <c r="M147" i="14"/>
  <c r="M229" i="14"/>
  <c r="N229" i="14" s="1"/>
  <c r="M283" i="14"/>
  <c r="M298" i="14"/>
  <c r="J300" i="14"/>
  <c r="J299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84" i="14"/>
  <c r="J269" i="14"/>
  <c r="J270" i="14"/>
  <c r="J271" i="14"/>
  <c r="J272" i="14"/>
  <c r="J273" i="14"/>
  <c r="J274" i="14"/>
  <c r="J275" i="14"/>
  <c r="J276" i="14"/>
  <c r="J277" i="14"/>
  <c r="J278" i="14"/>
  <c r="J268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7" i="14"/>
  <c r="J258" i="14"/>
  <c r="J259" i="14"/>
  <c r="J260" i="14"/>
  <c r="J261" i="14"/>
  <c r="J262" i="14"/>
  <c r="J230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48" i="14"/>
  <c r="G52" i="14"/>
  <c r="J52" i="14"/>
  <c r="K52" i="14" s="1"/>
  <c r="L52" i="14" s="1"/>
  <c r="N282" i="14" l="1"/>
  <c r="G13" i="13"/>
  <c r="N297" i="14"/>
  <c r="N35" i="14"/>
  <c r="N15" i="14"/>
  <c r="K51" i="15"/>
  <c r="K34" i="15"/>
  <c r="K22" i="15"/>
  <c r="N53" i="14"/>
  <c r="N27" i="14"/>
  <c r="N301" i="14"/>
  <c r="N265" i="14" l="1"/>
  <c r="G16" i="13" s="1"/>
  <c r="N302" i="14"/>
  <c r="G17" i="13" s="1"/>
  <c r="N54" i="14"/>
  <c r="G15" i="13" s="1"/>
  <c r="G18" i="13" l="1"/>
  <c r="G19" i="13" s="1"/>
  <c r="G20" i="13" s="1"/>
  <c r="N303" i="14"/>
  <c r="N304" i="14" s="1"/>
  <c r="N305" i="14" s="1"/>
  <c r="N306" i="14" s="1"/>
  <c r="G21" i="13" l="1"/>
  <c r="J131" i="14"/>
  <c r="J132" i="14"/>
  <c r="J133" i="14"/>
  <c r="J134" i="14"/>
  <c r="J135" i="14"/>
  <c r="J136" i="14"/>
  <c r="J137" i="14"/>
  <c r="J138" i="14"/>
  <c r="J139" i="14"/>
  <c r="J140" i="14"/>
  <c r="J130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37" i="14"/>
  <c r="J30" i="14"/>
  <c r="J31" i="14"/>
  <c r="J32" i="14"/>
  <c r="J33" i="14"/>
  <c r="J34" i="14"/>
  <c r="J29" i="14"/>
  <c r="J20" i="14"/>
  <c r="J21" i="14"/>
  <c r="J22" i="14"/>
  <c r="J23" i="14"/>
  <c r="J24" i="14"/>
  <c r="J25" i="14"/>
  <c r="J26" i="14"/>
  <c r="J19" i="14"/>
  <c r="K20" i="14" l="1"/>
  <c r="L20" i="14" s="1"/>
  <c r="K21" i="14"/>
  <c r="L21" i="14" s="1"/>
  <c r="K22" i="14"/>
  <c r="L22" i="14" s="1"/>
  <c r="K23" i="14"/>
  <c r="L23" i="14" s="1"/>
  <c r="K24" i="14"/>
  <c r="L24" i="14" s="1"/>
  <c r="K25" i="14"/>
  <c r="L25" i="14" s="1"/>
  <c r="K26" i="14"/>
  <c r="L26" i="14" s="1"/>
  <c r="K27" i="14"/>
  <c r="K28" i="14"/>
  <c r="K29" i="14"/>
  <c r="L29" i="14" s="1"/>
  <c r="K30" i="14"/>
  <c r="L30" i="14" s="1"/>
  <c r="K31" i="14"/>
  <c r="L31" i="14" s="1"/>
  <c r="K32" i="14"/>
  <c r="L32" i="14" s="1"/>
  <c r="K33" i="14"/>
  <c r="L33" i="14" s="1"/>
  <c r="K34" i="14"/>
  <c r="L34" i="14" s="1"/>
  <c r="K35" i="14"/>
  <c r="K36" i="14"/>
  <c r="K37" i="14"/>
  <c r="L37" i="14" s="1"/>
  <c r="K38" i="14"/>
  <c r="L38" i="14" s="1"/>
  <c r="K39" i="14"/>
  <c r="L39" i="14" s="1"/>
  <c r="K40" i="14"/>
  <c r="L40" i="14" s="1"/>
  <c r="K41" i="14"/>
  <c r="L41" i="14" s="1"/>
  <c r="K42" i="14"/>
  <c r="L42" i="14" s="1"/>
  <c r="K43" i="14"/>
  <c r="L43" i="14" s="1"/>
  <c r="K44" i="14"/>
  <c r="L44" i="14" s="1"/>
  <c r="K45" i="14"/>
  <c r="L45" i="14" s="1"/>
  <c r="K46" i="14"/>
  <c r="L46" i="14" s="1"/>
  <c r="K47" i="14"/>
  <c r="L47" i="14" s="1"/>
  <c r="K48" i="14"/>
  <c r="L48" i="14" s="1"/>
  <c r="K49" i="14"/>
  <c r="L49" i="14" s="1"/>
  <c r="K50" i="14"/>
  <c r="L50" i="14" s="1"/>
  <c r="K51" i="14"/>
  <c r="L51" i="14" s="1"/>
  <c r="K53" i="14"/>
  <c r="K54" i="14"/>
  <c r="K55" i="14"/>
  <c r="K56" i="14"/>
  <c r="K130" i="14"/>
  <c r="L130" i="14" s="1"/>
  <c r="K131" i="14"/>
  <c r="L131" i="14" s="1"/>
  <c r="K132" i="14"/>
  <c r="L132" i="14" s="1"/>
  <c r="K133" i="14"/>
  <c r="L133" i="14" s="1"/>
  <c r="K134" i="14"/>
  <c r="L134" i="14" s="1"/>
  <c r="K135" i="14"/>
  <c r="L135" i="14" s="1"/>
  <c r="K136" i="14"/>
  <c r="L136" i="14" s="1"/>
  <c r="K137" i="14"/>
  <c r="L137" i="14" s="1"/>
  <c r="K138" i="14"/>
  <c r="L138" i="14" s="1"/>
  <c r="K139" i="14"/>
  <c r="L139" i="14" s="1"/>
  <c r="K140" i="14"/>
  <c r="L140" i="14" s="1"/>
  <c r="K146" i="14"/>
  <c r="K147" i="14"/>
  <c r="K148" i="14"/>
  <c r="L148" i="14" s="1"/>
  <c r="K149" i="14"/>
  <c r="L149" i="14" s="1"/>
  <c r="K150" i="14"/>
  <c r="L150" i="14" s="1"/>
  <c r="K151" i="14"/>
  <c r="L151" i="14" s="1"/>
  <c r="K152" i="14"/>
  <c r="L152" i="14" s="1"/>
  <c r="K153" i="14"/>
  <c r="L153" i="14" s="1"/>
  <c r="K154" i="14"/>
  <c r="L154" i="14" s="1"/>
  <c r="K155" i="14"/>
  <c r="L155" i="14" s="1"/>
  <c r="K156" i="14"/>
  <c r="L156" i="14" s="1"/>
  <c r="K157" i="14"/>
  <c r="L157" i="14" s="1"/>
  <c r="K158" i="14"/>
  <c r="L158" i="14" s="1"/>
  <c r="K159" i="14"/>
  <c r="L159" i="14" s="1"/>
  <c r="K160" i="14"/>
  <c r="L160" i="14" s="1"/>
  <c r="K161" i="14"/>
  <c r="L161" i="14" s="1"/>
  <c r="K162" i="14"/>
  <c r="L162" i="14" s="1"/>
  <c r="K163" i="14"/>
  <c r="L163" i="14" s="1"/>
  <c r="K164" i="14"/>
  <c r="L164" i="14" s="1"/>
  <c r="K165" i="14"/>
  <c r="L165" i="14" s="1"/>
  <c r="K166" i="14"/>
  <c r="L166" i="14" s="1"/>
  <c r="K167" i="14"/>
  <c r="L167" i="14" s="1"/>
  <c r="K168" i="14"/>
  <c r="L168" i="14" s="1"/>
  <c r="K169" i="14"/>
  <c r="L169" i="14" s="1"/>
  <c r="K170" i="14"/>
  <c r="L170" i="14" s="1"/>
  <c r="K171" i="14"/>
  <c r="L171" i="14" s="1"/>
  <c r="K172" i="14"/>
  <c r="L172" i="14" s="1"/>
  <c r="K173" i="14"/>
  <c r="L173" i="14" s="1"/>
  <c r="K174" i="14"/>
  <c r="L174" i="14" s="1"/>
  <c r="K175" i="14"/>
  <c r="L175" i="14" s="1"/>
  <c r="K176" i="14"/>
  <c r="L176" i="14" s="1"/>
  <c r="K177" i="14"/>
  <c r="L177" i="14" s="1"/>
  <c r="K178" i="14"/>
  <c r="L178" i="14" s="1"/>
  <c r="K179" i="14"/>
  <c r="L179" i="14" s="1"/>
  <c r="K180" i="14"/>
  <c r="L180" i="14" s="1"/>
  <c r="K181" i="14"/>
  <c r="L181" i="14" s="1"/>
  <c r="K182" i="14"/>
  <c r="L182" i="14" s="1"/>
  <c r="K183" i="14"/>
  <c r="L183" i="14" s="1"/>
  <c r="K184" i="14"/>
  <c r="L184" i="14" s="1"/>
  <c r="K185" i="14"/>
  <c r="L185" i="14" s="1"/>
  <c r="K186" i="14"/>
  <c r="L186" i="14" s="1"/>
  <c r="K187" i="14"/>
  <c r="L187" i="14" s="1"/>
  <c r="K188" i="14"/>
  <c r="L188" i="14" s="1"/>
  <c r="K189" i="14"/>
  <c r="L189" i="14" s="1"/>
  <c r="K190" i="14"/>
  <c r="L190" i="14" s="1"/>
  <c r="K191" i="14"/>
  <c r="L191" i="14" s="1"/>
  <c r="K192" i="14"/>
  <c r="L192" i="14" s="1"/>
  <c r="K193" i="14"/>
  <c r="L193" i="14" s="1"/>
  <c r="K194" i="14"/>
  <c r="L194" i="14" s="1"/>
  <c r="K195" i="14"/>
  <c r="L195" i="14" s="1"/>
  <c r="K196" i="14"/>
  <c r="L196" i="14" s="1"/>
  <c r="K197" i="14"/>
  <c r="L197" i="14" s="1"/>
  <c r="K198" i="14"/>
  <c r="L198" i="14" s="1"/>
  <c r="K228" i="14"/>
  <c r="K229" i="14"/>
  <c r="K230" i="14"/>
  <c r="L230" i="14" s="1"/>
  <c r="K231" i="14"/>
  <c r="L231" i="14" s="1"/>
  <c r="K232" i="14"/>
  <c r="L232" i="14" s="1"/>
  <c r="K233" i="14"/>
  <c r="L233" i="14" s="1"/>
  <c r="K234" i="14"/>
  <c r="L234" i="14" s="1"/>
  <c r="K235" i="14"/>
  <c r="L235" i="14" s="1"/>
  <c r="K236" i="14"/>
  <c r="L236" i="14" s="1"/>
  <c r="K237" i="14"/>
  <c r="L237" i="14" s="1"/>
  <c r="K238" i="14"/>
  <c r="L238" i="14" s="1"/>
  <c r="K239" i="14"/>
  <c r="L239" i="14" s="1"/>
  <c r="K240" i="14"/>
  <c r="L240" i="14" s="1"/>
  <c r="K241" i="14"/>
  <c r="L241" i="14" s="1"/>
  <c r="K242" i="14"/>
  <c r="L242" i="14" s="1"/>
  <c r="K243" i="14"/>
  <c r="L243" i="14" s="1"/>
  <c r="K244" i="14"/>
  <c r="L244" i="14" s="1"/>
  <c r="K245" i="14"/>
  <c r="L245" i="14" s="1"/>
  <c r="K246" i="14"/>
  <c r="L246" i="14" s="1"/>
  <c r="K247" i="14"/>
  <c r="L247" i="14" s="1"/>
  <c r="K248" i="14"/>
  <c r="L248" i="14" s="1"/>
  <c r="K249" i="14"/>
  <c r="L249" i="14" s="1"/>
  <c r="K250" i="14"/>
  <c r="L250" i="14" s="1"/>
  <c r="K251" i="14"/>
  <c r="L251" i="14" s="1"/>
  <c r="K252" i="14"/>
  <c r="L252" i="14" s="1"/>
  <c r="K253" i="14"/>
  <c r="L253" i="14" s="1"/>
  <c r="K254" i="14"/>
  <c r="L254" i="14" s="1"/>
  <c r="K255" i="14"/>
  <c r="L255" i="14" s="1"/>
  <c r="K257" i="14"/>
  <c r="L257" i="14" s="1"/>
  <c r="K258" i="14"/>
  <c r="L258" i="14" s="1"/>
  <c r="K259" i="14"/>
  <c r="L259" i="14" s="1"/>
  <c r="K260" i="14"/>
  <c r="L260" i="14" s="1"/>
  <c r="K261" i="14"/>
  <c r="L261" i="14" s="1"/>
  <c r="K262" i="14"/>
  <c r="L262" i="14" s="1"/>
  <c r="K268" i="14"/>
  <c r="L268" i="14" s="1"/>
  <c r="K269" i="14"/>
  <c r="L269" i="14" s="1"/>
  <c r="K270" i="14"/>
  <c r="L270" i="14" s="1"/>
  <c r="K271" i="14"/>
  <c r="L271" i="14" s="1"/>
  <c r="K272" i="14"/>
  <c r="L272" i="14" s="1"/>
  <c r="K273" i="14"/>
  <c r="L273" i="14" s="1"/>
  <c r="K274" i="14"/>
  <c r="L274" i="14" s="1"/>
  <c r="K275" i="14"/>
  <c r="L275" i="14" s="1"/>
  <c r="K276" i="14"/>
  <c r="L276" i="14" s="1"/>
  <c r="K277" i="14"/>
  <c r="L277" i="14" s="1"/>
  <c r="K278" i="14"/>
  <c r="L278" i="14" s="1"/>
  <c r="K282" i="14"/>
  <c r="K283" i="14"/>
  <c r="K284" i="14"/>
  <c r="L284" i="14" s="1"/>
  <c r="K285" i="14"/>
  <c r="L285" i="14" s="1"/>
  <c r="K286" i="14"/>
  <c r="L286" i="14" s="1"/>
  <c r="K287" i="14"/>
  <c r="L287" i="14" s="1"/>
  <c r="K288" i="14"/>
  <c r="L288" i="14" s="1"/>
  <c r="K289" i="14"/>
  <c r="L289" i="14" s="1"/>
  <c r="K290" i="14"/>
  <c r="L290" i="14" s="1"/>
  <c r="K291" i="14"/>
  <c r="L291" i="14" s="1"/>
  <c r="K292" i="14"/>
  <c r="L292" i="14" s="1"/>
  <c r="K293" i="14"/>
  <c r="L293" i="14" s="1"/>
  <c r="K294" i="14"/>
  <c r="L294" i="14" s="1"/>
  <c r="K295" i="14"/>
  <c r="L295" i="14" s="1"/>
  <c r="K296" i="14"/>
  <c r="L296" i="14" s="1"/>
  <c r="K297" i="14"/>
  <c r="K298" i="14"/>
  <c r="K299" i="14"/>
  <c r="L299" i="14" s="1"/>
  <c r="K300" i="14"/>
  <c r="L300" i="14" s="1"/>
  <c r="K19" i="14"/>
  <c r="L19" i="14" s="1"/>
  <c r="L282" i="14" l="1"/>
  <c r="L53" i="14"/>
  <c r="H40" i="15"/>
  <c r="I40" i="15" s="1"/>
  <c r="H41" i="15"/>
  <c r="I41" i="15" s="1"/>
  <c r="H42" i="15"/>
  <c r="I42" i="15" s="1"/>
  <c r="H43" i="15"/>
  <c r="I43" i="15" s="1"/>
  <c r="H44" i="15"/>
  <c r="I44" i="15" s="1"/>
  <c r="H45" i="15"/>
  <c r="I45" i="15" s="1"/>
  <c r="H46" i="15"/>
  <c r="I46" i="15" s="1"/>
  <c r="H47" i="15"/>
  <c r="I47" i="15" s="1"/>
  <c r="H48" i="15"/>
  <c r="I48" i="15" s="1"/>
  <c r="H49" i="15"/>
  <c r="I49" i="15" s="1"/>
  <c r="H39" i="15"/>
  <c r="I9" i="15"/>
  <c r="I10" i="15"/>
  <c r="I11" i="15"/>
  <c r="I12" i="15"/>
  <c r="I13" i="15"/>
  <c r="I14" i="15"/>
  <c r="I15" i="15"/>
  <c r="I16" i="15"/>
  <c r="I17" i="15"/>
  <c r="I18" i="15"/>
  <c r="I19" i="15"/>
  <c r="I8" i="15"/>
  <c r="I39" i="15" l="1"/>
  <c r="I51" i="15" s="1"/>
  <c r="J14" i="14"/>
  <c r="H26" i="15"/>
  <c r="H25" i="15"/>
  <c r="K14" i="14" l="1"/>
  <c r="L14" i="14" s="1"/>
  <c r="F12" i="13" s="1"/>
  <c r="D22" i="15"/>
  <c r="I19" i="14" l="1"/>
  <c r="I20" i="14"/>
  <c r="L27" i="14"/>
  <c r="M27" i="14" s="1"/>
  <c r="I21" i="14"/>
  <c r="I22" i="14"/>
  <c r="I23" i="14"/>
  <c r="I24" i="14"/>
  <c r="I25" i="14"/>
  <c r="I26" i="14"/>
  <c r="I29" i="14"/>
  <c r="I30" i="14"/>
  <c r="I31" i="14"/>
  <c r="I32" i="14"/>
  <c r="I33" i="14"/>
  <c r="L35" i="14"/>
  <c r="M35" i="14" s="1"/>
  <c r="I34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H57" i="14"/>
  <c r="J57" i="14"/>
  <c r="K57" i="14" s="1"/>
  <c r="H58" i="14"/>
  <c r="J58" i="14"/>
  <c r="H59" i="14"/>
  <c r="J59" i="14"/>
  <c r="K59" i="14" s="1"/>
  <c r="H60" i="14"/>
  <c r="J60" i="14"/>
  <c r="H61" i="14"/>
  <c r="J61" i="14"/>
  <c r="K61" i="14" s="1"/>
  <c r="H62" i="14"/>
  <c r="J62" i="14"/>
  <c r="H63" i="14"/>
  <c r="J63" i="14"/>
  <c r="K63" i="14" s="1"/>
  <c r="H64" i="14"/>
  <c r="J64" i="14"/>
  <c r="H65" i="14"/>
  <c r="J65" i="14"/>
  <c r="K65" i="14" s="1"/>
  <c r="H66" i="14"/>
  <c r="J66" i="14"/>
  <c r="H67" i="14"/>
  <c r="J67" i="14"/>
  <c r="K67" i="14" s="1"/>
  <c r="H68" i="14"/>
  <c r="J68" i="14"/>
  <c r="H69" i="14"/>
  <c r="J69" i="14"/>
  <c r="K69" i="14" s="1"/>
  <c r="H70" i="14"/>
  <c r="J70" i="14"/>
  <c r="H71" i="14"/>
  <c r="J71" i="14"/>
  <c r="K71" i="14" s="1"/>
  <c r="H72" i="14"/>
  <c r="J72" i="14"/>
  <c r="H73" i="14"/>
  <c r="J73" i="14"/>
  <c r="K73" i="14" s="1"/>
  <c r="H74" i="14"/>
  <c r="J74" i="14"/>
  <c r="H75" i="14"/>
  <c r="J75" i="14"/>
  <c r="K75" i="14" s="1"/>
  <c r="H76" i="14"/>
  <c r="J76" i="14"/>
  <c r="H77" i="14"/>
  <c r="J77" i="14"/>
  <c r="K77" i="14" s="1"/>
  <c r="H78" i="14"/>
  <c r="J78" i="14"/>
  <c r="H79" i="14"/>
  <c r="J79" i="14"/>
  <c r="K79" i="14" s="1"/>
  <c r="H80" i="14"/>
  <c r="J80" i="14"/>
  <c r="H81" i="14"/>
  <c r="J81" i="14"/>
  <c r="K81" i="14" s="1"/>
  <c r="H82" i="14"/>
  <c r="J82" i="14"/>
  <c r="H83" i="14"/>
  <c r="J83" i="14"/>
  <c r="K83" i="14" s="1"/>
  <c r="H84" i="14"/>
  <c r="J84" i="14"/>
  <c r="H85" i="14"/>
  <c r="J85" i="14"/>
  <c r="K85" i="14" s="1"/>
  <c r="H86" i="14"/>
  <c r="J86" i="14"/>
  <c r="H87" i="14"/>
  <c r="J87" i="14"/>
  <c r="K87" i="14" s="1"/>
  <c r="H88" i="14"/>
  <c r="J88" i="14"/>
  <c r="H89" i="14"/>
  <c r="J89" i="14"/>
  <c r="K89" i="14" s="1"/>
  <c r="H90" i="14"/>
  <c r="J90" i="14"/>
  <c r="H91" i="14"/>
  <c r="J91" i="14"/>
  <c r="K91" i="14" s="1"/>
  <c r="H92" i="14"/>
  <c r="J92" i="14"/>
  <c r="H93" i="14"/>
  <c r="J93" i="14"/>
  <c r="K93" i="14" s="1"/>
  <c r="H94" i="14"/>
  <c r="J94" i="14"/>
  <c r="H95" i="14"/>
  <c r="J95" i="14"/>
  <c r="K95" i="14" s="1"/>
  <c r="H96" i="14"/>
  <c r="J96" i="14"/>
  <c r="H97" i="14"/>
  <c r="J97" i="14"/>
  <c r="K97" i="14" s="1"/>
  <c r="H98" i="14"/>
  <c r="J98" i="14"/>
  <c r="H99" i="14"/>
  <c r="J99" i="14"/>
  <c r="K99" i="14" s="1"/>
  <c r="H100" i="14"/>
  <c r="J100" i="14"/>
  <c r="H101" i="14"/>
  <c r="J101" i="14"/>
  <c r="K101" i="14" s="1"/>
  <c r="H102" i="14"/>
  <c r="J102" i="14"/>
  <c r="H103" i="14"/>
  <c r="J103" i="14"/>
  <c r="K103" i="14" s="1"/>
  <c r="H104" i="14"/>
  <c r="J104" i="14"/>
  <c r="H105" i="14"/>
  <c r="J105" i="14"/>
  <c r="K105" i="14" s="1"/>
  <c r="H106" i="14"/>
  <c r="J106" i="14"/>
  <c r="H107" i="14"/>
  <c r="J107" i="14"/>
  <c r="K107" i="14" s="1"/>
  <c r="H108" i="14"/>
  <c r="J108" i="14"/>
  <c r="H109" i="14"/>
  <c r="J109" i="14"/>
  <c r="K109" i="14" s="1"/>
  <c r="H110" i="14"/>
  <c r="J110" i="14"/>
  <c r="H111" i="14"/>
  <c r="J111" i="14"/>
  <c r="K111" i="14" s="1"/>
  <c r="H112" i="14"/>
  <c r="J112" i="14"/>
  <c r="H113" i="14"/>
  <c r="J113" i="14"/>
  <c r="K113" i="14" s="1"/>
  <c r="H114" i="14"/>
  <c r="J114" i="14"/>
  <c r="H115" i="14"/>
  <c r="J115" i="14"/>
  <c r="K115" i="14" s="1"/>
  <c r="H116" i="14"/>
  <c r="J116" i="14"/>
  <c r="H117" i="14"/>
  <c r="J117" i="14"/>
  <c r="K117" i="14" s="1"/>
  <c r="H118" i="14"/>
  <c r="J118" i="14"/>
  <c r="H119" i="14"/>
  <c r="J119" i="14"/>
  <c r="K119" i="14" s="1"/>
  <c r="H120" i="14"/>
  <c r="J120" i="14"/>
  <c r="H121" i="14"/>
  <c r="J121" i="14"/>
  <c r="K121" i="14" s="1"/>
  <c r="H122" i="14"/>
  <c r="J122" i="14"/>
  <c r="H123" i="14"/>
  <c r="J123" i="14"/>
  <c r="K123" i="14" s="1"/>
  <c r="H124" i="14"/>
  <c r="J124" i="14"/>
  <c r="H125" i="14"/>
  <c r="J125" i="14"/>
  <c r="K125" i="14" s="1"/>
  <c r="H126" i="14"/>
  <c r="J126" i="14"/>
  <c r="H127" i="14"/>
  <c r="J127" i="14"/>
  <c r="K127" i="14" s="1"/>
  <c r="H128" i="14"/>
  <c r="J128" i="14"/>
  <c r="H129" i="14"/>
  <c r="J129" i="14"/>
  <c r="K129" i="14" s="1"/>
  <c r="I130" i="14"/>
  <c r="I131" i="14"/>
  <c r="I132" i="14"/>
  <c r="I133" i="14"/>
  <c r="I134" i="14"/>
  <c r="I135" i="14"/>
  <c r="I136" i="14"/>
  <c r="I137" i="14"/>
  <c r="I138" i="14"/>
  <c r="I139" i="14"/>
  <c r="I140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7" i="14"/>
  <c r="I258" i="14"/>
  <c r="I259" i="14"/>
  <c r="I260" i="14"/>
  <c r="I261" i="14"/>
  <c r="I262" i="14"/>
  <c r="I268" i="14"/>
  <c r="I269" i="14"/>
  <c r="I270" i="14"/>
  <c r="I271" i="14"/>
  <c r="I272" i="14"/>
  <c r="I273" i="14"/>
  <c r="I274" i="14"/>
  <c r="I275" i="14"/>
  <c r="I276" i="14"/>
  <c r="I277" i="14"/>
  <c r="I278" i="14"/>
  <c r="I284" i="14"/>
  <c r="L297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9" i="14"/>
  <c r="I300" i="14"/>
  <c r="L301" i="14"/>
  <c r="H20" i="15"/>
  <c r="I20" i="15"/>
  <c r="I25" i="15"/>
  <c r="I26" i="15"/>
  <c r="I27" i="15"/>
  <c r="I28" i="15"/>
  <c r="I29" i="15"/>
  <c r="I30" i="15"/>
  <c r="I31" i="15"/>
  <c r="I32" i="15"/>
  <c r="H33" i="15"/>
  <c r="I33" i="15" s="1"/>
  <c r="H37" i="15"/>
  <c r="I37" i="15"/>
  <c r="H38" i="15"/>
  <c r="I38" i="15"/>
  <c r="G284" i="14"/>
  <c r="G49" i="15"/>
  <c r="G48" i="15"/>
  <c r="G47" i="15"/>
  <c r="G46" i="15"/>
  <c r="G45" i="15"/>
  <c r="G44" i="15"/>
  <c r="G43" i="15"/>
  <c r="G42" i="15"/>
  <c r="G41" i="15"/>
  <c r="G40" i="15"/>
  <c r="G39" i="15"/>
  <c r="G26" i="15"/>
  <c r="G27" i="15"/>
  <c r="G28" i="15"/>
  <c r="G29" i="15"/>
  <c r="G30" i="15"/>
  <c r="G31" i="15"/>
  <c r="G32" i="15"/>
  <c r="G25" i="15"/>
  <c r="G9" i="15"/>
  <c r="G10" i="15"/>
  <c r="G11" i="15"/>
  <c r="G12" i="15"/>
  <c r="G13" i="15"/>
  <c r="G14" i="15"/>
  <c r="G15" i="15"/>
  <c r="G16" i="15"/>
  <c r="G17" i="15"/>
  <c r="G18" i="15"/>
  <c r="G19" i="15"/>
  <c r="G8" i="15"/>
  <c r="A40" i="15"/>
  <c r="A41" i="15" s="1"/>
  <c r="A42" i="15" s="1"/>
  <c r="A43" i="15" s="1"/>
  <c r="A44" i="15" s="1"/>
  <c r="A45" i="15" s="1"/>
  <c r="A46" i="15" s="1"/>
  <c r="A47" i="15" s="1"/>
  <c r="A48" i="15" s="1"/>
  <c r="E38" i="15"/>
  <c r="D38" i="15"/>
  <c r="B38" i="15"/>
  <c r="E37" i="15"/>
  <c r="D37" i="15"/>
  <c r="B37" i="15"/>
  <c r="E33" i="15"/>
  <c r="D33" i="15"/>
  <c r="B33" i="15"/>
  <c r="A26" i="15"/>
  <c r="A27" i="15" s="1"/>
  <c r="A11" i="15"/>
  <c r="A12" i="15" s="1"/>
  <c r="A2" i="15"/>
  <c r="G295" i="14"/>
  <c r="G294" i="14"/>
  <c r="G293" i="14"/>
  <c r="G292" i="14"/>
  <c r="G291" i="14"/>
  <c r="G287" i="14"/>
  <c r="G286" i="14"/>
  <c r="G285" i="14"/>
  <c r="G277" i="14"/>
  <c r="G274" i="14"/>
  <c r="G273" i="14"/>
  <c r="G272" i="14"/>
  <c r="G271" i="14"/>
  <c r="G270" i="14"/>
  <c r="G269" i="14"/>
  <c r="G268" i="14"/>
  <c r="G262" i="14"/>
  <c r="G261" i="14"/>
  <c r="G260" i="14"/>
  <c r="G259" i="14"/>
  <c r="G258" i="14"/>
  <c r="G255" i="14"/>
  <c r="G254" i="14"/>
  <c r="G253" i="14"/>
  <c r="G252" i="14"/>
  <c r="A231" i="14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E129" i="14"/>
  <c r="D129" i="14"/>
  <c r="C129" i="14"/>
  <c r="B129" i="14"/>
  <c r="E128" i="14"/>
  <c r="D128" i="14"/>
  <c r="C128" i="14"/>
  <c r="B128" i="14"/>
  <c r="E127" i="14"/>
  <c r="D127" i="14"/>
  <c r="C127" i="14"/>
  <c r="B127" i="14"/>
  <c r="E126" i="14"/>
  <c r="D126" i="14"/>
  <c r="C126" i="14"/>
  <c r="B126" i="14"/>
  <c r="E125" i="14"/>
  <c r="D125" i="14"/>
  <c r="C125" i="14"/>
  <c r="B125" i="14"/>
  <c r="E124" i="14"/>
  <c r="D124" i="14"/>
  <c r="C124" i="14"/>
  <c r="B124" i="14"/>
  <c r="E123" i="14"/>
  <c r="D123" i="14"/>
  <c r="C123" i="14"/>
  <c r="B123" i="14"/>
  <c r="E122" i="14"/>
  <c r="D122" i="14"/>
  <c r="C122" i="14"/>
  <c r="B122" i="14"/>
  <c r="E121" i="14"/>
  <c r="D121" i="14"/>
  <c r="C121" i="14"/>
  <c r="B121" i="14"/>
  <c r="E120" i="14"/>
  <c r="D120" i="14"/>
  <c r="C120" i="14"/>
  <c r="B120" i="14"/>
  <c r="E119" i="14"/>
  <c r="D119" i="14"/>
  <c r="C119" i="14"/>
  <c r="B119" i="14"/>
  <c r="E118" i="14"/>
  <c r="D118" i="14"/>
  <c r="C118" i="14"/>
  <c r="B118" i="14"/>
  <c r="E117" i="14"/>
  <c r="D117" i="14"/>
  <c r="C117" i="14"/>
  <c r="B117" i="14"/>
  <c r="E116" i="14"/>
  <c r="D116" i="14"/>
  <c r="C116" i="14"/>
  <c r="B116" i="14"/>
  <c r="E115" i="14"/>
  <c r="D115" i="14"/>
  <c r="C115" i="14"/>
  <c r="B115" i="14"/>
  <c r="E114" i="14"/>
  <c r="D114" i="14"/>
  <c r="C114" i="14"/>
  <c r="B114" i="14"/>
  <c r="E113" i="14"/>
  <c r="D113" i="14"/>
  <c r="C113" i="14"/>
  <c r="B113" i="14"/>
  <c r="E112" i="14"/>
  <c r="D112" i="14"/>
  <c r="C112" i="14"/>
  <c r="B112" i="14"/>
  <c r="E111" i="14"/>
  <c r="D111" i="14"/>
  <c r="C111" i="14"/>
  <c r="B111" i="14"/>
  <c r="E110" i="14"/>
  <c r="D110" i="14"/>
  <c r="C110" i="14"/>
  <c r="B110" i="14"/>
  <c r="E109" i="14"/>
  <c r="D109" i="14"/>
  <c r="C109" i="14"/>
  <c r="B109" i="14"/>
  <c r="E108" i="14"/>
  <c r="D108" i="14"/>
  <c r="C108" i="14"/>
  <c r="B108" i="14"/>
  <c r="E107" i="14"/>
  <c r="D107" i="14"/>
  <c r="C107" i="14"/>
  <c r="B107" i="14"/>
  <c r="E106" i="14"/>
  <c r="D106" i="14"/>
  <c r="C106" i="14"/>
  <c r="B106" i="14"/>
  <c r="E105" i="14"/>
  <c r="D105" i="14"/>
  <c r="C105" i="14"/>
  <c r="B105" i="14"/>
  <c r="E104" i="14"/>
  <c r="D104" i="14"/>
  <c r="C104" i="14"/>
  <c r="B104" i="14"/>
  <c r="E103" i="14"/>
  <c r="D103" i="14"/>
  <c r="C103" i="14"/>
  <c r="B103" i="14"/>
  <c r="E102" i="14"/>
  <c r="D102" i="14"/>
  <c r="C102" i="14"/>
  <c r="B102" i="14"/>
  <c r="E101" i="14"/>
  <c r="D101" i="14"/>
  <c r="C101" i="14"/>
  <c r="B101" i="14"/>
  <c r="E100" i="14"/>
  <c r="D100" i="14"/>
  <c r="C100" i="14"/>
  <c r="B100" i="14"/>
  <c r="E99" i="14"/>
  <c r="D99" i="14"/>
  <c r="C99" i="14"/>
  <c r="B99" i="14"/>
  <c r="E98" i="14"/>
  <c r="D98" i="14"/>
  <c r="C98" i="14"/>
  <c r="B98" i="14"/>
  <c r="E97" i="14"/>
  <c r="D97" i="14"/>
  <c r="C97" i="14"/>
  <c r="B97" i="14"/>
  <c r="E96" i="14"/>
  <c r="D96" i="14"/>
  <c r="C96" i="14"/>
  <c r="B96" i="14"/>
  <c r="E95" i="14"/>
  <c r="D95" i="14"/>
  <c r="C95" i="14"/>
  <c r="B95" i="14"/>
  <c r="E94" i="14"/>
  <c r="D94" i="14"/>
  <c r="C94" i="14"/>
  <c r="B94" i="14"/>
  <c r="E93" i="14"/>
  <c r="D93" i="14"/>
  <c r="C93" i="14"/>
  <c r="B93" i="14"/>
  <c r="E92" i="14"/>
  <c r="D92" i="14"/>
  <c r="C92" i="14"/>
  <c r="B92" i="14"/>
  <c r="E91" i="14"/>
  <c r="D91" i="14"/>
  <c r="C91" i="14"/>
  <c r="B91" i="14"/>
  <c r="E90" i="14"/>
  <c r="D90" i="14"/>
  <c r="C90" i="14"/>
  <c r="B90" i="14"/>
  <c r="E89" i="14"/>
  <c r="D89" i="14"/>
  <c r="C89" i="14"/>
  <c r="B89" i="14"/>
  <c r="E88" i="14"/>
  <c r="D88" i="14"/>
  <c r="C88" i="14"/>
  <c r="B88" i="14"/>
  <c r="E87" i="14"/>
  <c r="D87" i="14"/>
  <c r="C87" i="14"/>
  <c r="B87" i="14"/>
  <c r="E86" i="14"/>
  <c r="D86" i="14"/>
  <c r="C86" i="14"/>
  <c r="B86" i="14"/>
  <c r="E85" i="14"/>
  <c r="D85" i="14"/>
  <c r="C85" i="14"/>
  <c r="B85" i="14"/>
  <c r="E84" i="14"/>
  <c r="D84" i="14"/>
  <c r="C84" i="14"/>
  <c r="B84" i="14"/>
  <c r="E83" i="14"/>
  <c r="D83" i="14"/>
  <c r="C83" i="14"/>
  <c r="B83" i="14"/>
  <c r="E82" i="14"/>
  <c r="D82" i="14"/>
  <c r="C82" i="14"/>
  <c r="B82" i="14"/>
  <c r="E81" i="14"/>
  <c r="D81" i="14"/>
  <c r="C81" i="14"/>
  <c r="B81" i="14"/>
  <c r="E80" i="14"/>
  <c r="D80" i="14"/>
  <c r="C80" i="14"/>
  <c r="B80" i="14"/>
  <c r="E79" i="14"/>
  <c r="D79" i="14"/>
  <c r="C79" i="14"/>
  <c r="B79" i="14"/>
  <c r="E78" i="14"/>
  <c r="D78" i="14"/>
  <c r="C78" i="14"/>
  <c r="B78" i="14"/>
  <c r="E77" i="14"/>
  <c r="D77" i="14"/>
  <c r="C77" i="14"/>
  <c r="B77" i="14"/>
  <c r="E76" i="14"/>
  <c r="D76" i="14"/>
  <c r="C76" i="14"/>
  <c r="B76" i="14"/>
  <c r="E75" i="14"/>
  <c r="D75" i="14"/>
  <c r="C75" i="14"/>
  <c r="B75" i="14"/>
  <c r="E74" i="14"/>
  <c r="D74" i="14"/>
  <c r="C74" i="14"/>
  <c r="B74" i="14"/>
  <c r="E73" i="14"/>
  <c r="D73" i="14"/>
  <c r="C73" i="14"/>
  <c r="B73" i="14"/>
  <c r="E72" i="14"/>
  <c r="D72" i="14"/>
  <c r="C72" i="14"/>
  <c r="B72" i="14"/>
  <c r="E71" i="14"/>
  <c r="D71" i="14"/>
  <c r="C71" i="14"/>
  <c r="B71" i="14"/>
  <c r="E70" i="14"/>
  <c r="D70" i="14"/>
  <c r="C70" i="14"/>
  <c r="B70" i="14"/>
  <c r="E69" i="14"/>
  <c r="D69" i="14"/>
  <c r="C69" i="14"/>
  <c r="B69" i="14"/>
  <c r="E68" i="14"/>
  <c r="D68" i="14"/>
  <c r="C68" i="14"/>
  <c r="B68" i="14"/>
  <c r="E67" i="14"/>
  <c r="D67" i="14"/>
  <c r="C67" i="14"/>
  <c r="B67" i="14"/>
  <c r="E66" i="14"/>
  <c r="D66" i="14"/>
  <c r="C66" i="14"/>
  <c r="B66" i="14"/>
  <c r="E65" i="14"/>
  <c r="D65" i="14"/>
  <c r="C65" i="14"/>
  <c r="B65" i="14"/>
  <c r="E64" i="14"/>
  <c r="D64" i="14"/>
  <c r="C64" i="14"/>
  <c r="B64" i="14"/>
  <c r="E63" i="14"/>
  <c r="D63" i="14"/>
  <c r="C63" i="14"/>
  <c r="B63" i="14"/>
  <c r="E62" i="14"/>
  <c r="D62" i="14"/>
  <c r="C62" i="14"/>
  <c r="B62" i="14"/>
  <c r="E61" i="14"/>
  <c r="D61" i="14"/>
  <c r="C61" i="14"/>
  <c r="B61" i="14"/>
  <c r="E60" i="14"/>
  <c r="D60" i="14"/>
  <c r="C60" i="14"/>
  <c r="B60" i="14"/>
  <c r="E59" i="14"/>
  <c r="D59" i="14"/>
  <c r="C59" i="14"/>
  <c r="B59" i="14"/>
  <c r="E58" i="14"/>
  <c r="D58" i="14"/>
  <c r="C58" i="14"/>
  <c r="B58" i="14"/>
  <c r="E57" i="14"/>
  <c r="D57" i="14"/>
  <c r="C57" i="14"/>
  <c r="B57" i="14"/>
  <c r="A13" i="14"/>
  <c r="A14" i="14" s="1"/>
  <c r="A5" i="13"/>
  <c r="H216" i="12"/>
  <c r="H217" i="12" s="1"/>
  <c r="H218" i="12" s="1"/>
  <c r="H219" i="12" s="1"/>
  <c r="H171" i="12"/>
  <c r="H172" i="12" s="1"/>
  <c r="H173" i="12" s="1"/>
  <c r="H174" i="12" s="1"/>
  <c r="H145" i="12"/>
  <c r="H146" i="12" s="1"/>
  <c r="H147" i="12" s="1"/>
  <c r="H148" i="12" s="1"/>
  <c r="H93" i="12"/>
  <c r="H94" i="12" s="1"/>
  <c r="H95" i="12" s="1"/>
  <c r="H96" i="12" s="1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E15" i="10"/>
  <c r="E14" i="10"/>
  <c r="E13" i="10"/>
  <c r="E12" i="10"/>
  <c r="G12" i="10" s="1"/>
  <c r="G51" i="15" l="1"/>
  <c r="I301" i="14"/>
  <c r="I35" i="14"/>
  <c r="L128" i="14"/>
  <c r="K128" i="14"/>
  <c r="L126" i="14"/>
  <c r="K126" i="14"/>
  <c r="L124" i="14"/>
  <c r="K124" i="14"/>
  <c r="L122" i="14"/>
  <c r="K122" i="14"/>
  <c r="L120" i="14"/>
  <c r="K120" i="14"/>
  <c r="L118" i="14"/>
  <c r="K118" i="14"/>
  <c r="L116" i="14"/>
  <c r="K116" i="14"/>
  <c r="L114" i="14"/>
  <c r="K114" i="14"/>
  <c r="L112" i="14"/>
  <c r="K112" i="14"/>
  <c r="L110" i="14"/>
  <c r="K110" i="14"/>
  <c r="L108" i="14"/>
  <c r="K108" i="14"/>
  <c r="L106" i="14"/>
  <c r="K106" i="14"/>
  <c r="L104" i="14"/>
  <c r="K104" i="14"/>
  <c r="L102" i="14"/>
  <c r="K102" i="14"/>
  <c r="L100" i="14"/>
  <c r="K100" i="14"/>
  <c r="L98" i="14"/>
  <c r="K98" i="14"/>
  <c r="L96" i="14"/>
  <c r="K96" i="14"/>
  <c r="L94" i="14"/>
  <c r="K94" i="14"/>
  <c r="L92" i="14"/>
  <c r="K92" i="14"/>
  <c r="L90" i="14"/>
  <c r="K90" i="14"/>
  <c r="L88" i="14"/>
  <c r="K88" i="14"/>
  <c r="L86" i="14"/>
  <c r="K86" i="14"/>
  <c r="L84" i="14"/>
  <c r="K84" i="14"/>
  <c r="L82" i="14"/>
  <c r="K82" i="14"/>
  <c r="L80" i="14"/>
  <c r="K80" i="14"/>
  <c r="L78" i="14"/>
  <c r="K78" i="14"/>
  <c r="L76" i="14"/>
  <c r="K76" i="14"/>
  <c r="L74" i="14"/>
  <c r="K74" i="14"/>
  <c r="L72" i="14"/>
  <c r="K72" i="14"/>
  <c r="L70" i="14"/>
  <c r="K70" i="14"/>
  <c r="L68" i="14"/>
  <c r="K68" i="14"/>
  <c r="L66" i="14"/>
  <c r="K66" i="14"/>
  <c r="L64" i="14"/>
  <c r="K64" i="14"/>
  <c r="L62" i="14"/>
  <c r="K62" i="14"/>
  <c r="L60" i="14"/>
  <c r="K60" i="14"/>
  <c r="L58" i="14"/>
  <c r="K58" i="14"/>
  <c r="I282" i="14"/>
  <c r="I264" i="14"/>
  <c r="L129" i="14"/>
  <c r="L127" i="14"/>
  <c r="L125" i="14"/>
  <c r="L123" i="14"/>
  <c r="L121" i="14"/>
  <c r="L119" i="14"/>
  <c r="L117" i="14"/>
  <c r="L115" i="14"/>
  <c r="L113" i="14"/>
  <c r="L111" i="14"/>
  <c r="L109" i="14"/>
  <c r="L107" i="14"/>
  <c r="L105" i="14"/>
  <c r="L103" i="14"/>
  <c r="L101" i="14"/>
  <c r="L99" i="14"/>
  <c r="L97" i="14"/>
  <c r="L95" i="14"/>
  <c r="L93" i="14"/>
  <c r="L91" i="14"/>
  <c r="L89" i="14"/>
  <c r="L87" i="14"/>
  <c r="L85" i="14"/>
  <c r="L83" i="14"/>
  <c r="L81" i="14"/>
  <c r="L79" i="14"/>
  <c r="L77" i="14"/>
  <c r="L75" i="14"/>
  <c r="L73" i="14"/>
  <c r="L71" i="14"/>
  <c r="L69" i="14"/>
  <c r="L67" i="14"/>
  <c r="L65" i="14"/>
  <c r="L63" i="14"/>
  <c r="L61" i="14"/>
  <c r="L59" i="14"/>
  <c r="L57" i="14"/>
  <c r="I27" i="14"/>
  <c r="I297" i="14"/>
  <c r="I53" i="14"/>
  <c r="I228" i="14"/>
  <c r="I146" i="14"/>
  <c r="L265" i="14"/>
  <c r="F16" i="13" s="1"/>
  <c r="L54" i="14"/>
  <c r="F15" i="13" s="1"/>
  <c r="G34" i="15"/>
  <c r="G22" i="15"/>
  <c r="I34" i="15"/>
  <c r="J13" i="14" s="1"/>
  <c r="H14" i="14"/>
  <c r="H13" i="14"/>
  <c r="I22" i="15"/>
  <c r="H12" i="14"/>
  <c r="L302" i="14"/>
  <c r="F17" i="13" s="1"/>
  <c r="A13" i="15"/>
  <c r="A14" i="15" s="1"/>
  <c r="A15" i="15" s="1"/>
  <c r="A16" i="15" s="1"/>
  <c r="G276" i="14"/>
  <c r="G30" i="14"/>
  <c r="F57" i="14"/>
  <c r="G57" i="14" s="1"/>
  <c r="G39" i="14"/>
  <c r="G37" i="14"/>
  <c r="F37" i="15"/>
  <c r="G20" i="14"/>
  <c r="D20" i="15"/>
  <c r="G31" i="14"/>
  <c r="F20" i="15"/>
  <c r="G42" i="14"/>
  <c r="G38" i="14"/>
  <c r="G43" i="14"/>
  <c r="G47" i="14"/>
  <c r="G44" i="14"/>
  <c r="G40" i="14"/>
  <c r="G33" i="14"/>
  <c r="G51" i="14"/>
  <c r="B20" i="15"/>
  <c r="C20" i="15"/>
  <c r="G296" i="14"/>
  <c r="G233" i="14"/>
  <c r="G278" i="14"/>
  <c r="G231" i="14"/>
  <c r="G230" i="14"/>
  <c r="G19" i="14"/>
  <c r="G29" i="14"/>
  <c r="A28" i="15"/>
  <c r="A29" i="15"/>
  <c r="A30" i="15" s="1"/>
  <c r="A31" i="15" s="1"/>
  <c r="A32" i="15" s="1"/>
  <c r="A49" i="15"/>
  <c r="G299" i="14"/>
  <c r="G300" i="14"/>
  <c r="G290" i="14"/>
  <c r="A17" i="15"/>
  <c r="A18" i="15" s="1"/>
  <c r="A19" i="15" s="1"/>
  <c r="A20" i="15" s="1"/>
  <c r="M73" i="14" l="1"/>
  <c r="N73" i="14"/>
  <c r="M74" i="14"/>
  <c r="N74" i="14"/>
  <c r="N61" i="14"/>
  <c r="M61" i="14"/>
  <c r="N77" i="14"/>
  <c r="M77" i="14"/>
  <c r="N93" i="14"/>
  <c r="M93" i="14"/>
  <c r="N109" i="14"/>
  <c r="M109" i="14"/>
  <c r="M125" i="14"/>
  <c r="N125" i="14"/>
  <c r="M60" i="14"/>
  <c r="N60" i="14"/>
  <c r="M68" i="14"/>
  <c r="N68" i="14"/>
  <c r="M76" i="14"/>
  <c r="N76" i="14"/>
  <c r="M84" i="14"/>
  <c r="N84" i="14"/>
  <c r="M92" i="14"/>
  <c r="N92" i="14"/>
  <c r="M100" i="14"/>
  <c r="N100" i="14"/>
  <c r="M108" i="14"/>
  <c r="N108" i="14"/>
  <c r="M116" i="14"/>
  <c r="N116" i="14"/>
  <c r="M124" i="14"/>
  <c r="N124" i="14"/>
  <c r="M63" i="14"/>
  <c r="N63" i="14"/>
  <c r="M79" i="14"/>
  <c r="N79" i="14"/>
  <c r="M95" i="14"/>
  <c r="N95" i="14"/>
  <c r="M111" i="14"/>
  <c r="N111" i="14"/>
  <c r="M127" i="14"/>
  <c r="N127" i="14"/>
  <c r="M105" i="14"/>
  <c r="N105" i="14"/>
  <c r="M66" i="14"/>
  <c r="N66" i="14"/>
  <c r="M65" i="14"/>
  <c r="N65" i="14"/>
  <c r="M113" i="14"/>
  <c r="N113" i="14"/>
  <c r="M78" i="14"/>
  <c r="N78" i="14"/>
  <c r="M110" i="14"/>
  <c r="N110" i="14"/>
  <c r="M99" i="14"/>
  <c r="N99" i="14"/>
  <c r="N89" i="14"/>
  <c r="M89" i="14"/>
  <c r="M98" i="14"/>
  <c r="N98" i="14"/>
  <c r="M97" i="14"/>
  <c r="N97" i="14"/>
  <c r="M62" i="14"/>
  <c r="N62" i="14"/>
  <c r="M118" i="14"/>
  <c r="N118" i="14"/>
  <c r="M69" i="14"/>
  <c r="N69" i="14"/>
  <c r="N101" i="14"/>
  <c r="M101" i="14"/>
  <c r="M64" i="14"/>
  <c r="N64" i="14"/>
  <c r="M72" i="14"/>
  <c r="N72" i="14"/>
  <c r="M80" i="14"/>
  <c r="N80" i="14"/>
  <c r="M88" i="14"/>
  <c r="N88" i="14"/>
  <c r="M96" i="14"/>
  <c r="N96" i="14"/>
  <c r="M104" i="14"/>
  <c r="N104" i="14"/>
  <c r="M112" i="14"/>
  <c r="N112" i="14"/>
  <c r="M120" i="14"/>
  <c r="N120" i="14"/>
  <c r="M128" i="14"/>
  <c r="N128" i="14"/>
  <c r="M57" i="14"/>
  <c r="N57" i="14"/>
  <c r="M82" i="14"/>
  <c r="N82" i="14"/>
  <c r="N81" i="14"/>
  <c r="M81" i="14"/>
  <c r="N129" i="14"/>
  <c r="M129" i="14"/>
  <c r="M70" i="14"/>
  <c r="N70" i="14"/>
  <c r="M86" i="14"/>
  <c r="N86" i="14"/>
  <c r="M94" i="14"/>
  <c r="N94" i="14"/>
  <c r="M102" i="14"/>
  <c r="N102" i="14"/>
  <c r="M126" i="14"/>
  <c r="N126" i="14"/>
  <c r="M67" i="14"/>
  <c r="N67" i="14"/>
  <c r="M83" i="14"/>
  <c r="N83" i="14"/>
  <c r="M115" i="14"/>
  <c r="N115" i="14"/>
  <c r="I302" i="14"/>
  <c r="M85" i="14"/>
  <c r="N85" i="14"/>
  <c r="M117" i="14"/>
  <c r="N117" i="14"/>
  <c r="M71" i="14"/>
  <c r="N71" i="14"/>
  <c r="M87" i="14"/>
  <c r="N87" i="14"/>
  <c r="M103" i="14"/>
  <c r="N103" i="14"/>
  <c r="M119" i="14"/>
  <c r="N119" i="14"/>
  <c r="M114" i="14"/>
  <c r="N114" i="14"/>
  <c r="M121" i="14"/>
  <c r="N121" i="14"/>
  <c r="M58" i="14"/>
  <c r="N58" i="14"/>
  <c r="M90" i="14"/>
  <c r="N90" i="14"/>
  <c r="M106" i="14"/>
  <c r="N106" i="14"/>
  <c r="M122" i="14"/>
  <c r="N122" i="14"/>
  <c r="M59" i="14"/>
  <c r="N59" i="14"/>
  <c r="M75" i="14"/>
  <c r="N75" i="14"/>
  <c r="M91" i="14"/>
  <c r="N91" i="14"/>
  <c r="M107" i="14"/>
  <c r="N107" i="14"/>
  <c r="M123" i="14"/>
  <c r="N123" i="14"/>
  <c r="K13" i="14"/>
  <c r="L13" i="14" s="1"/>
  <c r="F11" i="13" s="1"/>
  <c r="I265" i="14"/>
  <c r="G301" i="14"/>
  <c r="I54" i="14"/>
  <c r="I57" i="14"/>
  <c r="J12" i="14"/>
  <c r="K12" i="14" s="1"/>
  <c r="L303" i="14"/>
  <c r="G50" i="14"/>
  <c r="G275" i="14"/>
  <c r="G282" i="14" s="1"/>
  <c r="G22" i="14"/>
  <c r="G49" i="14"/>
  <c r="G48" i="14"/>
  <c r="G21" i="14"/>
  <c r="G148" i="14"/>
  <c r="G45" i="14"/>
  <c r="G289" i="14"/>
  <c r="G20" i="15"/>
  <c r="G232" i="14"/>
  <c r="G149" i="14"/>
  <c r="G46" i="14"/>
  <c r="G34" i="14"/>
  <c r="G257" i="14"/>
  <c r="G23" i="14"/>
  <c r="G41" i="14"/>
  <c r="F33" i="15"/>
  <c r="G53" i="14" l="1"/>
  <c r="G33" i="15"/>
  <c r="F18" i="13"/>
  <c r="L12" i="14"/>
  <c r="I303" i="14"/>
  <c r="G234" i="14"/>
  <c r="G26" i="14"/>
  <c r="G37" i="15"/>
  <c r="G25" i="14"/>
  <c r="G24" i="14"/>
  <c r="F38" i="15"/>
  <c r="G235" i="14"/>
  <c r="G237" i="14"/>
  <c r="F58" i="14"/>
  <c r="L15" i="14" l="1"/>
  <c r="F10" i="13"/>
  <c r="G58" i="14"/>
  <c r="I58" i="14"/>
  <c r="G27" i="14"/>
  <c r="G150" i="14"/>
  <c r="G236" i="14"/>
  <c r="G151" i="14"/>
  <c r="F59" i="14"/>
  <c r="G32" i="14"/>
  <c r="G35" i="14" s="1"/>
  <c r="G288" i="14"/>
  <c r="G297" i="14" s="1"/>
  <c r="L304" i="14" l="1"/>
  <c r="L305" i="14" s="1"/>
  <c r="L306" i="14" s="1"/>
  <c r="G59" i="14"/>
  <c r="I59" i="14"/>
  <c r="G54" i="14"/>
  <c r="E15" i="13" s="1"/>
  <c r="G239" i="14"/>
  <c r="G238" i="14"/>
  <c r="G38" i="15"/>
  <c r="G152" i="14"/>
  <c r="G302" i="14"/>
  <c r="F60" i="14"/>
  <c r="G60" i="14" l="1"/>
  <c r="I60" i="14"/>
  <c r="F61" i="14"/>
  <c r="G153" i="14"/>
  <c r="E17" i="13"/>
  <c r="G61" i="14" l="1"/>
  <c r="I61" i="14"/>
  <c r="G240" i="14"/>
  <c r="F62" i="14"/>
  <c r="G62" i="14" l="1"/>
  <c r="I62" i="14"/>
  <c r="E9" i="10"/>
  <c r="F63" i="14"/>
  <c r="F13" i="14"/>
  <c r="G154" i="14"/>
  <c r="F12" i="14"/>
  <c r="G241" i="14"/>
  <c r="G63" i="14" l="1"/>
  <c r="I63" i="14"/>
  <c r="G12" i="14"/>
  <c r="E10" i="13" s="1"/>
  <c r="I12" i="14"/>
  <c r="G13" i="14"/>
  <c r="E11" i="13" s="1"/>
  <c r="I13" i="14"/>
  <c r="G130" i="14"/>
  <c r="G155" i="14"/>
  <c r="F64" i="14"/>
  <c r="E10" i="10"/>
  <c r="G244" i="14"/>
  <c r="G242" i="14"/>
  <c r="G64" i="14" l="1"/>
  <c r="I64" i="14"/>
  <c r="G243" i="14"/>
  <c r="F65" i="14"/>
  <c r="G245" i="14"/>
  <c r="G131" i="14"/>
  <c r="G65" i="14" l="1"/>
  <c r="I65" i="14"/>
  <c r="G246" i="14"/>
  <c r="F66" i="14"/>
  <c r="G66" i="14" l="1"/>
  <c r="I66" i="14"/>
  <c r="F67" i="14"/>
  <c r="G156" i="14"/>
  <c r="G247" i="14"/>
  <c r="G67" i="14" l="1"/>
  <c r="I67" i="14"/>
  <c r="F68" i="14"/>
  <c r="G157" i="14"/>
  <c r="G132" i="14"/>
  <c r="G248" i="14"/>
  <c r="G158" i="14"/>
  <c r="G68" i="14" l="1"/>
  <c r="I68" i="14"/>
  <c r="G133" i="14"/>
  <c r="G249" i="14"/>
  <c r="F69" i="14"/>
  <c r="G69" i="14" l="1"/>
  <c r="I69" i="14"/>
  <c r="F70" i="14"/>
  <c r="G250" i="14"/>
  <c r="G159" i="14"/>
  <c r="G251" i="14"/>
  <c r="G70" i="14" l="1"/>
  <c r="I70" i="14"/>
  <c r="F71" i="14"/>
  <c r="G160" i="14"/>
  <c r="G134" i="14"/>
  <c r="G71" i="14" l="1"/>
  <c r="I71" i="14"/>
  <c r="G135" i="14"/>
  <c r="F72" i="14"/>
  <c r="F14" i="14"/>
  <c r="E11" i="10"/>
  <c r="E8" i="10" s="1"/>
  <c r="E16" i="10" s="1"/>
  <c r="G72" i="14" l="1"/>
  <c r="I72" i="14"/>
  <c r="G14" i="14"/>
  <c r="G15" i="14" s="1"/>
  <c r="I14" i="14"/>
  <c r="G161" i="14"/>
  <c r="F73" i="14"/>
  <c r="G136" i="14"/>
  <c r="E17" i="10"/>
  <c r="E18" i="10" s="1"/>
  <c r="B19" i="10" s="1"/>
  <c r="G162" i="14"/>
  <c r="G73" i="14" l="1"/>
  <c r="I73" i="14"/>
  <c r="E12" i="13"/>
  <c r="E13" i="13" s="1"/>
  <c r="I15" i="14"/>
  <c r="I304" i="14" s="1"/>
  <c r="I305" i="14" s="1"/>
  <c r="I306" i="14" s="1"/>
  <c r="F13" i="13"/>
  <c r="F19" i="13" s="1"/>
  <c r="F20" i="13" s="1"/>
  <c r="F21" i="13" s="1"/>
  <c r="G137" i="14"/>
  <c r="F74" i="14"/>
  <c r="G74" i="14" l="1"/>
  <c r="I74" i="14"/>
  <c r="G163" i="14"/>
  <c r="F75" i="14"/>
  <c r="G138" i="14"/>
  <c r="G75" i="14" l="1"/>
  <c r="I75" i="14"/>
  <c r="G164" i="14"/>
  <c r="F76" i="14"/>
  <c r="G139" i="14"/>
  <c r="G76" i="14" l="1"/>
  <c r="I76" i="14"/>
  <c r="G140" i="14"/>
  <c r="G165" i="14"/>
  <c r="F77" i="14"/>
  <c r="G77" i="14" l="1"/>
  <c r="I77" i="14"/>
  <c r="G166" i="14"/>
  <c r="F78" i="14"/>
  <c r="G78" i="14" l="1"/>
  <c r="I78" i="14"/>
  <c r="G168" i="14"/>
  <c r="G167" i="14"/>
  <c r="F79" i="14"/>
  <c r="G79" i="14" l="1"/>
  <c r="I79" i="14"/>
  <c r="F80" i="14"/>
  <c r="G80" i="14" l="1"/>
  <c r="I80" i="14"/>
  <c r="F81" i="14"/>
  <c r="G81" i="14" l="1"/>
  <c r="I81" i="14"/>
  <c r="F82" i="14"/>
  <c r="G82" i="14" l="1"/>
  <c r="I82" i="14"/>
  <c r="F83" i="14"/>
  <c r="G83" i="14" l="1"/>
  <c r="I83" i="14"/>
  <c r="F84" i="14"/>
  <c r="G84" i="14" l="1"/>
  <c r="I84" i="14"/>
  <c r="F85" i="14"/>
  <c r="G169" i="14"/>
  <c r="G85" i="14" l="1"/>
  <c r="I85" i="14"/>
  <c r="F86" i="14"/>
  <c r="G86" i="14" l="1"/>
  <c r="I86" i="14"/>
  <c r="F87" i="14"/>
  <c r="G87" i="14" l="1"/>
  <c r="I87" i="14"/>
  <c r="G170" i="14"/>
  <c r="F88" i="14"/>
  <c r="G88" i="14" l="1"/>
  <c r="I88" i="14"/>
  <c r="G171" i="14"/>
  <c r="F89" i="14"/>
  <c r="G89" i="14" l="1"/>
  <c r="I89" i="14"/>
  <c r="G172" i="14"/>
  <c r="F90" i="14"/>
  <c r="G90" i="14" l="1"/>
  <c r="I90" i="14"/>
  <c r="F91" i="14"/>
  <c r="G173" i="14"/>
  <c r="G91" i="14" l="1"/>
  <c r="I91" i="14"/>
  <c r="F92" i="14"/>
  <c r="G92" i="14" l="1"/>
  <c r="I92" i="14"/>
  <c r="F93" i="14"/>
  <c r="G93" i="14" l="1"/>
  <c r="I93" i="14"/>
  <c r="F94" i="14"/>
  <c r="G94" i="14" l="1"/>
  <c r="I94" i="14"/>
  <c r="G174" i="14"/>
  <c r="F95" i="14"/>
  <c r="G95" i="14" l="1"/>
  <c r="I95" i="14"/>
  <c r="F96" i="14"/>
  <c r="G96" i="14" l="1"/>
  <c r="I96" i="14"/>
  <c r="F97" i="14"/>
  <c r="G97" i="14" l="1"/>
  <c r="I97" i="14"/>
  <c r="G175" i="14"/>
  <c r="F98" i="14"/>
  <c r="G98" i="14" l="1"/>
  <c r="I98" i="14"/>
  <c r="F99" i="14"/>
  <c r="G176" i="14"/>
  <c r="G99" i="14" l="1"/>
  <c r="I99" i="14"/>
  <c r="F100" i="14"/>
  <c r="G177" i="14"/>
  <c r="G100" i="14" l="1"/>
  <c r="I100" i="14"/>
  <c r="F101" i="14"/>
  <c r="G178" i="14"/>
  <c r="G101" i="14" l="1"/>
  <c r="I101" i="14"/>
  <c r="F102" i="14"/>
  <c r="G179" i="14"/>
  <c r="G102" i="14" l="1"/>
  <c r="I102" i="14"/>
  <c r="G180" i="14"/>
  <c r="F103" i="14"/>
  <c r="G103" i="14" l="1"/>
  <c r="I103" i="14"/>
  <c r="G181" i="14"/>
  <c r="F104" i="14"/>
  <c r="G104" i="14" l="1"/>
  <c r="I104" i="14"/>
  <c r="G182" i="14"/>
  <c r="F105" i="14"/>
  <c r="G105" i="14" l="1"/>
  <c r="I105" i="14"/>
  <c r="G183" i="14"/>
  <c r="F106" i="14"/>
  <c r="G106" i="14" l="1"/>
  <c r="I106" i="14"/>
  <c r="F107" i="14"/>
  <c r="G184" i="14"/>
  <c r="G107" i="14" l="1"/>
  <c r="I107" i="14"/>
  <c r="F108" i="14"/>
  <c r="G185" i="14"/>
  <c r="G108" i="14" l="1"/>
  <c r="I108" i="14"/>
  <c r="G186" i="14"/>
  <c r="F109" i="14"/>
  <c r="G109" i="14" l="1"/>
  <c r="I109" i="14"/>
  <c r="F110" i="14"/>
  <c r="G187" i="14"/>
  <c r="G110" i="14" l="1"/>
  <c r="I110" i="14"/>
  <c r="G188" i="14"/>
  <c r="F111" i="14"/>
  <c r="G111" i="14" l="1"/>
  <c r="I111" i="14"/>
  <c r="F112" i="14"/>
  <c r="G189" i="14"/>
  <c r="G112" i="14" l="1"/>
  <c r="I112" i="14"/>
  <c r="G190" i="14"/>
  <c r="F113" i="14"/>
  <c r="G113" i="14" l="1"/>
  <c r="I113" i="14"/>
  <c r="G191" i="14"/>
  <c r="F114" i="14"/>
  <c r="G114" i="14" l="1"/>
  <c r="I114" i="14"/>
  <c r="F115" i="14"/>
  <c r="G115" i="14" l="1"/>
  <c r="I115" i="14"/>
  <c r="F116" i="14"/>
  <c r="G116" i="14" l="1"/>
  <c r="I116" i="14"/>
  <c r="F117" i="14"/>
  <c r="G117" i="14" l="1"/>
  <c r="I117" i="14"/>
  <c r="F118" i="14"/>
  <c r="G118" i="14" l="1"/>
  <c r="I118" i="14"/>
  <c r="F119" i="14"/>
  <c r="G119" i="14" l="1"/>
  <c r="I119" i="14"/>
  <c r="F120" i="14"/>
  <c r="G192" i="14"/>
  <c r="G120" i="14" l="1"/>
  <c r="I120" i="14"/>
  <c r="F121" i="14"/>
  <c r="G121" i="14" l="1"/>
  <c r="I121" i="14"/>
  <c r="F122" i="14"/>
  <c r="G122" i="14" l="1"/>
  <c r="I122" i="14"/>
  <c r="F123" i="14"/>
  <c r="G123" i="14" l="1"/>
  <c r="I123" i="14"/>
  <c r="F124" i="14"/>
  <c r="G124" i="14" l="1"/>
  <c r="I124" i="14"/>
  <c r="F125" i="14"/>
  <c r="G125" i="14" l="1"/>
  <c r="I125" i="14"/>
  <c r="F126" i="14"/>
  <c r="G126" i="14" l="1"/>
  <c r="I126" i="14"/>
  <c r="F127" i="14"/>
  <c r="G127" i="14" l="1"/>
  <c r="I127" i="14"/>
  <c r="F128" i="14"/>
  <c r="F129" i="14"/>
  <c r="G129" i="14" l="1"/>
  <c r="I129" i="14"/>
  <c r="G128" i="14"/>
  <c r="I128" i="14"/>
  <c r="G193" i="14" l="1"/>
  <c r="G194" i="14" l="1"/>
  <c r="G195" i="14" l="1"/>
  <c r="G196" i="14" l="1"/>
  <c r="G197" i="14" l="1"/>
  <c r="G198" i="14" l="1"/>
  <c r="G265" i="14" l="1"/>
  <c r="E16" i="13" l="1"/>
  <c r="E18" i="13" s="1"/>
  <c r="G303" i="14"/>
  <c r="G304" i="14" l="1"/>
  <c r="G305" i="14" s="1"/>
  <c r="G306" i="14" s="1"/>
  <c r="E19" i="13"/>
  <c r="A307" i="14" l="1"/>
  <c r="L309" i="14"/>
  <c r="L311" i="14"/>
  <c r="E20" i="13"/>
  <c r="E21" i="13" s="1"/>
  <c r="A22" i="13" s="1"/>
</calcChain>
</file>

<file path=xl/sharedStrings.xml><?xml version="1.0" encoding="utf-8"?>
<sst xmlns="http://schemas.openxmlformats.org/spreadsheetml/2006/main" count="1855" uniqueCount="651">
  <si>
    <t>NO.</t>
  </si>
  <si>
    <t>URAIAN</t>
  </si>
  <si>
    <t>VOLUME</t>
  </si>
  <si>
    <t>No</t>
  </si>
  <si>
    <t>Satuan</t>
  </si>
  <si>
    <t>Total</t>
  </si>
  <si>
    <t>NO</t>
  </si>
  <si>
    <t>SATUAN</t>
  </si>
  <si>
    <t>Bulan</t>
  </si>
  <si>
    <t>Biaya Handy Talky</t>
  </si>
  <si>
    <t>Unit</t>
  </si>
  <si>
    <t>unit</t>
  </si>
  <si>
    <t>Site Manager</t>
  </si>
  <si>
    <t>S1/D3 TE/TM/TI : 8/10 thn</t>
  </si>
  <si>
    <t>Safety Officer (AStM)</t>
  </si>
  <si>
    <t>S1/D3 T. M/E/I : 3/5 thn &amp; 1 thn Safety Officer</t>
  </si>
  <si>
    <t>Electrical Engineer</t>
  </si>
  <si>
    <t>S1/D3/SMK TM/TE, 5/7/12 thn</t>
  </si>
  <si>
    <t>Mechanical Engineer</t>
  </si>
  <si>
    <t>Supervisi Non Shift/Planner</t>
  </si>
  <si>
    <t>S1/D3/SMK TM/TE, 2/4/6 thn</t>
  </si>
  <si>
    <t>Supervisi Shift</t>
  </si>
  <si>
    <t>Mechanician Shift</t>
  </si>
  <si>
    <t>S1/D3/SMK TM/TE/TI, 0/3/5 thn</t>
  </si>
  <si>
    <t>Elektrician Shift</t>
  </si>
  <si>
    <t>S1/D3/SMK TM/TE, 0/3/5 thn</t>
  </si>
  <si>
    <t>Welder</t>
  </si>
  <si>
    <t>Admin</t>
  </si>
  <si>
    <t>D3 Adm, 1 thn; SMK, 3 thn</t>
  </si>
  <si>
    <t>Helper Shift</t>
  </si>
  <si>
    <t>Helper Non Shift</t>
  </si>
  <si>
    <t>I</t>
  </si>
  <si>
    <t>TOTAL</t>
  </si>
  <si>
    <t>II</t>
  </si>
  <si>
    <t>III</t>
  </si>
  <si>
    <t>SAT</t>
  </si>
  <si>
    <t>Majun</t>
  </si>
  <si>
    <t>kg</t>
  </si>
  <si>
    <t>Pc</t>
  </si>
  <si>
    <t>Batu Gerinda</t>
  </si>
  <si>
    <t>Silicon</t>
  </si>
  <si>
    <t>WD 40</t>
  </si>
  <si>
    <t>Contact Cleaner</t>
  </si>
  <si>
    <t>Sewa Kendaraan</t>
  </si>
  <si>
    <t>Dokumentasi dan Pelaporan</t>
  </si>
  <si>
    <t>Pakaian Kerja Karyawan</t>
  </si>
  <si>
    <t xml:space="preserve">Asuransi Karyawan </t>
  </si>
  <si>
    <t>Set</t>
  </si>
  <si>
    <t>set</t>
  </si>
  <si>
    <t>Sewa Peralatan Kantor dan ATK</t>
  </si>
  <si>
    <t>Perlengkapan Kerja Karyawan</t>
  </si>
  <si>
    <t>Sewa Alat Bantu Kerja</t>
  </si>
  <si>
    <t>b.</t>
  </si>
  <si>
    <t>ls</t>
  </si>
  <si>
    <t>c.</t>
  </si>
  <si>
    <t>Sarung Tangan</t>
  </si>
  <si>
    <t>pc</t>
  </si>
  <si>
    <t>pcs</t>
  </si>
  <si>
    <t>Aksesoris Kecil Lainnya</t>
  </si>
  <si>
    <t>HARGA SATUAN</t>
  </si>
  <si>
    <t>JUMLAH HARGA                   (1 BULAN)</t>
  </si>
  <si>
    <t>(Rp.)</t>
  </si>
  <si>
    <t>BIAYA PERSONIL</t>
  </si>
  <si>
    <t>Man-Month</t>
  </si>
  <si>
    <t>JUMLAH I (BIAYA PERSONEL)</t>
  </si>
  <si>
    <t>BIAYA CONSUMABLE GOODS</t>
  </si>
  <si>
    <t>Detergen/ Sabun Ijo</t>
  </si>
  <si>
    <t xml:space="preserve">Brus kawat </t>
  </si>
  <si>
    <t>JUMLAH II (BIAYA CONSUMABLE GOODS)</t>
  </si>
  <si>
    <t>BIAYA PENUNJANG</t>
  </si>
  <si>
    <t>Sewa Container Mekanik</t>
  </si>
  <si>
    <t>Sewa Tool Kits</t>
  </si>
  <si>
    <t>JUMLAH III (BIAYA PENUNJANG)</t>
  </si>
  <si>
    <t>Grease Wire Rope</t>
  </si>
  <si>
    <t>Mobil Arma 798</t>
  </si>
  <si>
    <t>Oil Brake</t>
  </si>
  <si>
    <t>DOT 3 for main brake system</t>
  </si>
  <si>
    <t>ltr</t>
  </si>
  <si>
    <t>Hydraulic Oil</t>
  </si>
  <si>
    <t>VG 46 For emergency Brake hydraulic package</t>
  </si>
  <si>
    <t>Grease Multi EP 00, NLGI 00</t>
  </si>
  <si>
    <t>Shell Gadus S2 V220 00/equivalent  - Automatic Greasing spreader system</t>
  </si>
  <si>
    <t>Mineral/Synthetic Oil VG 150/ SAE 90</t>
  </si>
  <si>
    <t>Shell Omala S2 GX 150 - for gear reducer</t>
  </si>
  <si>
    <t>Mineral/Synthetic Oil VG 220/ SAE 90</t>
  </si>
  <si>
    <t>Shell Omala S2 GX 220 - for gear reducer</t>
  </si>
  <si>
    <t>Mineral/Synthetic Oil VG 320/ SAE 120</t>
  </si>
  <si>
    <t>Shell Omala S2 GX 320 - for gear reducer</t>
  </si>
  <si>
    <t>General Grease</t>
  </si>
  <si>
    <t>Pertamina EPX NL 2 - for bearing, shear pin</t>
  </si>
  <si>
    <t>Jumlah I</t>
  </si>
  <si>
    <t>Oli Gearbox (for Hoist, Trolley, ACM motor, and Gantry)</t>
  </si>
  <si>
    <t>Type ISO VG 220 / SAE 90 with temperature range -5 to + 50, Mineral oil / Synthetic oil (Example: Shell Omala S2 GX 220)</t>
  </si>
  <si>
    <t>Silicon Grease (for Cable Basket)</t>
  </si>
  <si>
    <t xml:space="preserve">Soft Silicon based grease,oxidation resistant, Temp. -65 to +177 </t>
  </si>
  <si>
    <t>Oil Engine</t>
  </si>
  <si>
    <t>Valvoline 15W40</t>
  </si>
  <si>
    <t>Oil Gear Box/Gardan</t>
  </si>
  <si>
    <t>SHELL SPIRAX S3 G 80W - 90</t>
  </si>
  <si>
    <t>Oil Transmisi (Automatic)</t>
  </si>
  <si>
    <t>SHELL SPIRAX S4 ATF HDX</t>
  </si>
  <si>
    <t>Oli Hidrolik</t>
  </si>
  <si>
    <t>SHELL Tellus VG 46</t>
  </si>
  <si>
    <t>Pertamina EPX NL 2 - for fifth wheel, king pin &amp; bearing</t>
  </si>
  <si>
    <t>Filter Oli</t>
  </si>
  <si>
    <t>T28041787</t>
  </si>
  <si>
    <t>Pcs</t>
  </si>
  <si>
    <t>Filter Bahan Bakar</t>
  </si>
  <si>
    <t>T28041785</t>
  </si>
  <si>
    <t>Filter Separator</t>
  </si>
  <si>
    <t>T13017183</t>
  </si>
  <si>
    <t>Filter Transmisi</t>
  </si>
  <si>
    <t>A 295558118</t>
  </si>
  <si>
    <t>Water Coolant</t>
  </si>
  <si>
    <t>PG Plus CC 2826</t>
  </si>
  <si>
    <t>Filter Udara</t>
  </si>
  <si>
    <t>T28040722</t>
  </si>
  <si>
    <t>Filter Air Dryer</t>
  </si>
  <si>
    <t>T22037945</t>
  </si>
  <si>
    <t>Battere 12V-135Ah</t>
  </si>
  <si>
    <t>Battery Fluid</t>
  </si>
  <si>
    <t xml:space="preserve">Head Tyre </t>
  </si>
  <si>
    <t>Ban Dalam swallow Uk. 11.00 x 20</t>
  </si>
  <si>
    <t>FUSE</t>
  </si>
  <si>
    <t>Valve plug 24V DC-PUPR-1.5 diode</t>
  </si>
  <si>
    <t>Stinis PN: 7113-0010-0002</t>
  </si>
  <si>
    <t>Valve plug 24V DC-PUPR-3.0 diode</t>
  </si>
  <si>
    <t>Stinis PN: 7113-0020-0003</t>
  </si>
  <si>
    <t>Mounting block therm. Realy</t>
  </si>
  <si>
    <t>Stinis PN: 7133-0050-0031</t>
  </si>
  <si>
    <t>PLC relay 24VDC-le connect</t>
  </si>
  <si>
    <t>Stinis PN: 7135-0024-0020</t>
  </si>
  <si>
    <t>Fuse insert SI FORM C 15 A</t>
  </si>
  <si>
    <t>Stinis PN: 7180-0913-6760</t>
  </si>
  <si>
    <t>Fuse insert SI FORM C 2 A</t>
  </si>
  <si>
    <t>Stinis PN: 7180-0913-6761</t>
  </si>
  <si>
    <t>Fuse insert SI FORM C 10 A</t>
  </si>
  <si>
    <t>Stinis PN: 7180-0913-6762</t>
  </si>
  <si>
    <t>Fuse insert SI FORM C 4 A</t>
  </si>
  <si>
    <t>Stinis PN: 7180-0913-6763</t>
  </si>
  <si>
    <t>Solenoid D36-24VDC-20W</t>
  </si>
  <si>
    <t>Stinis PN: 7131-0002-0530</t>
  </si>
  <si>
    <t>Solenoid S8-356-class H-20W</t>
  </si>
  <si>
    <t>Stinis PN: 7131-0001-0130</t>
  </si>
  <si>
    <t>Solenoid C3-D15-24VDC-30W</t>
  </si>
  <si>
    <t>Stinis PN: 7131-0001-0131</t>
  </si>
  <si>
    <t>Coil</t>
  </si>
  <si>
    <t>LX1-FG220 Schneider</t>
  </si>
  <si>
    <t>Contact</t>
  </si>
  <si>
    <t>ZB2-BE101/NO Telemecanique</t>
  </si>
  <si>
    <t>ZB2-BE102/NC Telemecanique</t>
  </si>
  <si>
    <t>XEN-G1191 Telemecanique</t>
  </si>
  <si>
    <t>Contactor</t>
  </si>
  <si>
    <t>LC1-DT25M7 Schneider</t>
  </si>
  <si>
    <t>CAD-32P7 Schneider</t>
  </si>
  <si>
    <t>LC1-D09BD Schneider</t>
  </si>
  <si>
    <t>CAD-50P7 Schneider</t>
  </si>
  <si>
    <t>LC1-D12P7 Schneider</t>
  </si>
  <si>
    <t>LC1-D12BD Schneider</t>
  </si>
  <si>
    <t>LC1-D128P7 Schneider</t>
  </si>
  <si>
    <t>LC1-D18P7 Schneider</t>
  </si>
  <si>
    <t xml:space="preserve">Contactor </t>
  </si>
  <si>
    <t>LC1-D25P7 Schneider</t>
  </si>
  <si>
    <t>LC1-D188P7 Schneider</t>
  </si>
  <si>
    <t>CA4KN40BW3 Schneider</t>
  </si>
  <si>
    <t>Fuse</t>
  </si>
  <si>
    <t>FWP-30A14F Bussmann</t>
  </si>
  <si>
    <t>Handle</t>
  </si>
  <si>
    <t>ZA2-BD3/3-POS Telemecanique</t>
  </si>
  <si>
    <t>Illiminated Pushbutton</t>
  </si>
  <si>
    <t>XB4-BW35B5 (yellow) Schneider</t>
  </si>
  <si>
    <t>XB4-BW33B5 (green) Schneider</t>
  </si>
  <si>
    <t>Illuminated Pushbutton</t>
  </si>
  <si>
    <t>XB4-BW33M5 (green) Schneider</t>
  </si>
  <si>
    <t>XB5-AW34B5 (red) Schneider</t>
  </si>
  <si>
    <t>Limit Switch</t>
  </si>
  <si>
    <t>ZCK-J1H29 Telemecanique</t>
  </si>
  <si>
    <t>Limit Switch Adjustable lever</t>
  </si>
  <si>
    <t>ZCK-Y41 Telemecanique</t>
  </si>
  <si>
    <t>ZCK-Y43 Telemecanique</t>
  </si>
  <si>
    <t>ZCK-Y59 Telemecanique</t>
  </si>
  <si>
    <t>Limit Switch Operator head</t>
  </si>
  <si>
    <t>ZCK-E05 Telemecanique</t>
  </si>
  <si>
    <t>Mushroom Push Button</t>
  </si>
  <si>
    <t>XB4-BS542 Schneider</t>
  </si>
  <si>
    <t>Push Button</t>
  </si>
  <si>
    <t>Relay</t>
  </si>
  <si>
    <t>G2R-2SND 24 VDC Omron</t>
  </si>
  <si>
    <t>Relay Socket</t>
  </si>
  <si>
    <t>MIS 1N Delcon</t>
  </si>
  <si>
    <t>P2RF-05-E Omron</t>
  </si>
  <si>
    <t>P2RF-08-E Omron</t>
  </si>
  <si>
    <t>Rubber Pushbutton</t>
  </si>
  <si>
    <t>XAC-A9412  (2-speed) Telemecanique</t>
  </si>
  <si>
    <t>Selector Switch</t>
  </si>
  <si>
    <t>XB5-AD21 Telemecanique</t>
  </si>
  <si>
    <t>XB4-BD21 Telemecanique</t>
  </si>
  <si>
    <t>XB4-BK123B5 Telemecanique</t>
  </si>
  <si>
    <t xml:space="preserve">MY2N 24 VDC Omron </t>
  </si>
  <si>
    <t xml:space="preserve">MY4N 220 VAC Omron </t>
  </si>
  <si>
    <t xml:space="preserve">MY2N 220 VAC Omron </t>
  </si>
  <si>
    <t xml:space="preserve">MY4N 24 VDC Omron </t>
  </si>
  <si>
    <t>Blade Fuse Control Inverter</t>
  </si>
  <si>
    <t>170M1571; 250A Bussmann</t>
  </si>
  <si>
    <t>Blade Fuse Skew Inverter</t>
  </si>
  <si>
    <t>170M1565D; 63A Bussmann</t>
  </si>
  <si>
    <t>Blade Fuse Trolley Drive</t>
  </si>
  <si>
    <t>170M1570; 200A Bussmann</t>
  </si>
  <si>
    <t>Current Source</t>
  </si>
  <si>
    <t>QUINT PS - 1AC/24VDC/10A Phoenix Contact</t>
  </si>
  <si>
    <t>AIR BREATHER</t>
  </si>
  <si>
    <t>1622-14-06-00</t>
  </si>
  <si>
    <t>LIMIT SWITCH</t>
  </si>
  <si>
    <t>FFHU-2021-R1/2</t>
  </si>
  <si>
    <t>ZCKJ1H29</t>
  </si>
  <si>
    <t>XCKP2110P16</t>
  </si>
  <si>
    <t>MAGNET</t>
  </si>
  <si>
    <t>BP21N</t>
  </si>
  <si>
    <t>170M1571</t>
  </si>
  <si>
    <t>170M1565</t>
  </si>
  <si>
    <t>JUMLAH II</t>
  </si>
  <si>
    <t>Shockabsorber</t>
  </si>
  <si>
    <t>T21041188</t>
  </si>
  <si>
    <t>Bellow</t>
  </si>
  <si>
    <t>T24095165</t>
  </si>
  <si>
    <t>Rubber Bush</t>
  </si>
  <si>
    <t>T24096527</t>
  </si>
  <si>
    <t>Pillar Bolt</t>
  </si>
  <si>
    <t>T24095562</t>
  </si>
  <si>
    <t xml:space="preserve">Lock Nut </t>
  </si>
  <si>
    <t>T26040248</t>
  </si>
  <si>
    <t>Flasher Unit</t>
  </si>
  <si>
    <t>T25053410</t>
  </si>
  <si>
    <t xml:space="preserve">Relay </t>
  </si>
  <si>
    <t>T25052420</t>
  </si>
  <si>
    <t>Relay (Main Switch Relay)</t>
  </si>
  <si>
    <t>T25044113</t>
  </si>
  <si>
    <t>Wheel Bolt</t>
  </si>
  <si>
    <t>V20515515</t>
  </si>
  <si>
    <t>T18081158</t>
  </si>
  <si>
    <t>Wheel Nut</t>
  </si>
  <si>
    <t xml:space="preserve">T18082037 </t>
  </si>
  <si>
    <t>Fuel Feeler Cap</t>
  </si>
  <si>
    <t xml:space="preserve">T13017439 </t>
  </si>
  <si>
    <t>Wiper Arm 700mm</t>
  </si>
  <si>
    <t>A100-66552</t>
  </si>
  <si>
    <t>Wiper Blade 700mm</t>
  </si>
  <si>
    <t>A100-66503</t>
  </si>
  <si>
    <t>Main Switch</t>
  </si>
  <si>
    <t>T25044077</t>
  </si>
  <si>
    <t>Motor starter</t>
  </si>
  <si>
    <t>CU5282841</t>
  </si>
  <si>
    <t>Alternator</t>
  </si>
  <si>
    <t>CU5363431</t>
  </si>
  <si>
    <t>Tail Light</t>
  </si>
  <si>
    <t>T25023828</t>
  </si>
  <si>
    <t>Contact Switch</t>
  </si>
  <si>
    <t>T25044027</t>
  </si>
  <si>
    <t>Coupling Cock</t>
  </si>
  <si>
    <t>T22037994</t>
  </si>
  <si>
    <t>Coupling head</t>
  </si>
  <si>
    <t>A100-57903</t>
  </si>
  <si>
    <t>Sensor Termostat (Air Conditioner)</t>
  </si>
  <si>
    <t>T25104982</t>
  </si>
  <si>
    <t>Fuel Level Indicator</t>
  </si>
  <si>
    <t>T13017179</t>
  </si>
  <si>
    <t xml:space="preserve">Motor Wiper </t>
  </si>
  <si>
    <t>A100-66501</t>
  </si>
  <si>
    <t>Hydraulic Pump Head</t>
  </si>
  <si>
    <t>T24096456</t>
  </si>
  <si>
    <t>Leaf Spring</t>
  </si>
  <si>
    <t>Layer 2</t>
  </si>
  <si>
    <t>Kanvas Ban Dalam</t>
  </si>
  <si>
    <t>AC Compressor</t>
  </si>
  <si>
    <t>24Volt (R134a)</t>
  </si>
  <si>
    <t>Filter Dryer AC</t>
  </si>
  <si>
    <t>Filter (R134a)</t>
  </si>
  <si>
    <t>Belting AC</t>
  </si>
  <si>
    <t>Hose Flexible Spiral</t>
  </si>
  <si>
    <t>Pressure Air Coupling</t>
  </si>
  <si>
    <t>V204240060</t>
  </si>
  <si>
    <t>OWNER ESTIMATE (OE)</t>
  </si>
  <si>
    <t>PEKERJAAN PEMELIHARAAN CONTAINER CRANE DAN HARBOUR MOBILE CRANE DI BICT DAN TPKDB</t>
  </si>
  <si>
    <t>VOL</t>
  </si>
  <si>
    <t>NILAI</t>
  </si>
  <si>
    <t>Lumpsump Pemeliharaan Ship To Shore (STS) Crane di PTP</t>
  </si>
  <si>
    <t>Ls</t>
  </si>
  <si>
    <t>Personil</t>
  </si>
  <si>
    <t>Consumble Goods</t>
  </si>
  <si>
    <t>Penunjang</t>
  </si>
  <si>
    <t>Consumble Part, Spare Part, dan Pekerjaan Tambahan</t>
  </si>
  <si>
    <t>Consumble Part</t>
  </si>
  <si>
    <t>Spare Part</t>
  </si>
  <si>
    <t>Pekerjaan Tambahan</t>
  </si>
  <si>
    <t>TOTAL NILAI KONTRAK</t>
  </si>
  <si>
    <t>PPN 10%</t>
  </si>
  <si>
    <t>GRAND TOTAL</t>
  </si>
  <si>
    <t>Terbilang :</t>
  </si>
  <si>
    <t>Medan,                                      2019</t>
  </si>
  <si>
    <t>Rewinding Coil Brake Motor</t>
  </si>
  <si>
    <t>kali</t>
  </si>
  <si>
    <t>Rewinding Coil Switch Battery</t>
  </si>
  <si>
    <t>Rewinding Trolley Motor</t>
  </si>
  <si>
    <t>Rewinding Motor Fan Hoist</t>
  </si>
  <si>
    <t>Rewinding Motor Jack for Spreader Tilting</t>
  </si>
  <si>
    <t>Rewinding Motor Gantry Travel</t>
  </si>
  <si>
    <t>Rewinding Motor Spreader Pump</t>
  </si>
  <si>
    <t>Service AC split ( Cuci AC )</t>
  </si>
  <si>
    <t>Perbaikan AC (Tambah Freon R32, Las, Ganti Kapasitor, dll)</t>
  </si>
  <si>
    <t xml:space="preserve">Rekondisi  Shaft Drat Trimlist </t>
  </si>
  <si>
    <t>Jasa Cleaning Alat</t>
  </si>
  <si>
    <t>Rewinding Motor ACM</t>
  </si>
  <si>
    <t>Rekondisi As Skewing</t>
  </si>
  <si>
    <t>Rekondisi Safety Roda Gantry</t>
  </si>
  <si>
    <t>Repair As Skewing</t>
  </si>
  <si>
    <t>Service AC Split (Cuci AC)</t>
  </si>
  <si>
    <t>Perbaikan AC (Tambah Freon R410a, Las, Ganti Kapasitor, dll)</t>
  </si>
  <si>
    <t>Rewinding Motor Spreader</t>
  </si>
  <si>
    <t>Rewinding Motor Trolley</t>
  </si>
  <si>
    <t>Rewinding Motor Cable Reel</t>
  </si>
  <si>
    <t>Rewinding Motor Hoist</t>
  </si>
  <si>
    <t>Pekerjaan Tambahan T. Tractor Terbergs</t>
  </si>
  <si>
    <t>Tyre Service (tambal Ban)</t>
  </si>
  <si>
    <t>Bulan : FEBRUARI 2018</t>
  </si>
  <si>
    <t xml:space="preserve">ITEM </t>
  </si>
  <si>
    <t>ALAT</t>
  </si>
  <si>
    <t>HARGA NEGOSIASI</t>
  </si>
  <si>
    <t>HARGA SATUAN NEGOSIASI</t>
  </si>
  <si>
    <t>HARGA SETELAH NEGOSIASI</t>
  </si>
  <si>
    <t>CONSUMABLE &amp; SPAREPART</t>
  </si>
  <si>
    <t>Roller Cable Festoon Trolley 100 x 25 mm (Rekondisi Penggantian Rubber)</t>
  </si>
  <si>
    <t>CC.07</t>
  </si>
  <si>
    <t>Hose Line 2SN DN 16 DIN/EN 853 - SAE 100 R2AT 5/8" - 250 BAR FLAME RESISTANT, Panjang : 75cm, Merk SUNFLEX</t>
  </si>
  <si>
    <t>Rubber Dumper Cable Festoon 60 mm x 80 mm Lokal</t>
  </si>
  <si>
    <t>Roller Cable Festoon Trolley 60 x 20 mm (Rekondisi Penggantian Rubber)</t>
  </si>
  <si>
    <t>Kanvas Brake Trolley (Rekondisi penggantian kanvas)</t>
  </si>
  <si>
    <t>CC.08</t>
  </si>
  <si>
    <t>Hose Line 2SN DN12 DIN/EN853 - SAE 100 R2AT 1/2Inch BAR RESISTANT, Panjang : 1 meter  Merk SUNFLEX</t>
  </si>
  <si>
    <t>Bearing PN 1C-6202 ZZ, Merek Ichidai</t>
  </si>
  <si>
    <t>Seal Shaft fan cooling</t>
  </si>
  <si>
    <t>Cylinder Twistlock BR 74147 Merek Bromma</t>
  </si>
  <si>
    <t>Seal Motor Flipper PN : TTO E406, tc 40,54,8, in : 35mm, Øout: 55mm, tebal : 5mm, Merk NOK</t>
  </si>
  <si>
    <t>Ring Piston Type : 201.8&amp;3, Ø120mm, Merek Puma</t>
  </si>
  <si>
    <t>Ring Oil Type : 201.8&amp;3, Ø60mm, Merek Puma</t>
  </si>
  <si>
    <t>Roller Safety Wirerope Hoist  Size Flange : Ø 135mm x 9mm. Hole : Ø 8mm x 6 Pcs x 2, Bar : Ø 100 mm x P = 370 mm, Lokal</t>
  </si>
  <si>
    <t>CC.09</t>
  </si>
  <si>
    <t>Hose Line EN 853 SAE 100R2AT 1.D. 1/2" W.P.:27.5MPa 3990 Psi B.P.: 110MPa 15950 Psi Flame Resistant 8Y16, Panjang 170cm, Merk TYFLEX</t>
  </si>
  <si>
    <t>Rubber Ring Crane Maintenance Øout 50 mm x Øin 20mm x t : 30mm, Lokal</t>
  </si>
  <si>
    <t>Starting Motor EL PN : 207-1562, Merek CAT</t>
  </si>
  <si>
    <t>CC.10</t>
  </si>
  <si>
    <t>Engsel Pintu 3 Inchi</t>
  </si>
  <si>
    <t>Deep Sea Electronics DSE 7310 MKII, Merk Deep Sea</t>
  </si>
  <si>
    <t>AC Split 2 PK, Indoor : FTNE60JEV14, Outdoor : RNE60JEV14 Merk Daikin</t>
  </si>
  <si>
    <t xml:space="preserve"> - Braket AC </t>
  </si>
  <si>
    <t xml:space="preserve"> - Pipa AC  1/4 Inchi</t>
  </si>
  <si>
    <t>Meter</t>
  </si>
  <si>
    <t xml:space="preserve"> - Pipa AC  5/8 Inchi</t>
  </si>
  <si>
    <t>Spherical Washer 41683 Merek Bromma</t>
  </si>
  <si>
    <t>Guide Block Twistlock PN. 1000430 Merek Bromma</t>
  </si>
  <si>
    <t>Hose Line Gantry 2SN DN12 DIN/EN853 - SAE 100 R2AT 1/2Ich BAR RESISTANT, Panjang : 0.7m Merk SUNFLEX</t>
  </si>
  <si>
    <t>CC.11</t>
  </si>
  <si>
    <t>Hose Line Gantry 2SN DN12 DIN/EN853 - SAE 100 R2AT 1/2Ich BAR RESISTANT, Panjang : 1.6m Merk SUNFLEX</t>
  </si>
  <si>
    <t>Penambahan Freon AC</t>
  </si>
  <si>
    <t>AVR PN : E000-23212/1P Merek STAMFORD</t>
  </si>
  <si>
    <t>Bulan : MARET 2018</t>
  </si>
  <si>
    <t>Bearing PN 6212 ZZ/5K, Merek NTN</t>
  </si>
  <si>
    <t>Seal Shaft  Ø 58 x 62 x 10mm</t>
  </si>
  <si>
    <t>Lock Pin Cylinder BR 74147 Merek Bromma</t>
  </si>
  <si>
    <t>Fitting Lampu E40 15A 250V</t>
  </si>
  <si>
    <t>Wire Rope Hoist @485M 28mm 6x36WS + IWRC1770 ZS Merk Bluestrand</t>
  </si>
  <si>
    <t>Roll</t>
  </si>
  <si>
    <t>Digital Output Module 6ES7-322-1HH01-OAAO, Merek Siemens</t>
  </si>
  <si>
    <t>Fuel Filter PN : FF 5052 / FF 42000 Merk. Fleetguard</t>
  </si>
  <si>
    <t>Fuel Separator PN : FS 1280 Fleetguard</t>
  </si>
  <si>
    <t>Lube Filter PN : LF 3349 Fleetguard</t>
  </si>
  <si>
    <t>Rubber Gantry ø in : 42 mm, ø out : 98 mm LOKAL</t>
  </si>
  <si>
    <t>Ignitor SN 56 Philips</t>
  </si>
  <si>
    <t>Battery Lithium CR123, 3 V, Merek Panasonic</t>
  </si>
  <si>
    <t>Bulan : APRIL 2018</t>
  </si>
  <si>
    <t>Seal Motor Flipper PN : TTO E406, TC 40.54.8 in : 35mm, Øout: 55mm, tebal : 5mm, Merk NOK</t>
  </si>
  <si>
    <t>Hose Line 2SN 4 DN 6 SAE100 R2AT 1/4" WP 400 BAR 5805 PSI BP 23220PSI GL Flame Resistant, panjang 160cm, Merek RIVAFLEX</t>
  </si>
  <si>
    <t>Service AC Cabin Tally</t>
  </si>
  <si>
    <t>Hose Line EN 853 SAE 100r2at I.D 3/8" W.P.: 33MPa 4790PSi B.P.: Mpa 19140 Psi FLAME RESISTANT 8Y16, Panjang 530cm, Merek TYFLEX</t>
  </si>
  <si>
    <t>Lampu SON-T 1000W/220 E40, Merek Philips</t>
  </si>
  <si>
    <t>Rubber Dumper Gantry Crane Maintenance Service Ø100 mm x t : 100mm, Lokal</t>
  </si>
  <si>
    <t>Baterai Engine 190 H52 - N200 12V 200 AH Merk YUASA</t>
  </si>
  <si>
    <t>JUMLAH I + II</t>
  </si>
  <si>
    <t>PPN 10 %</t>
  </si>
  <si>
    <t>Bulan : MEI 2018</t>
  </si>
  <si>
    <t>Hose Line 2SN 4 DN 6 SAE100 R2AT 1/4" WP 400 BAR 5805 PSI BP 23220PSI GL FLAME RESISTANT, panjang 160cm, Merek Rivaflex</t>
  </si>
  <si>
    <t>Bearing A47 A150 INA SL04 5032 PP GERMANY 72/E0820, Merek INA (Complete with snap ring &amp; seal)</t>
  </si>
  <si>
    <t>Engine Oil Filter Pn. 1R-1808, Merek CAT</t>
  </si>
  <si>
    <t>Fuel Filter Pn. 1R-0749, Merek CAT</t>
  </si>
  <si>
    <t>Fuel Filter Water Separator Pn. 326-1641, Merek CAT</t>
  </si>
  <si>
    <t>Hose Line EN 853 SAE 100R2AT I.D 3/8" W.P.: 33MPa 4790PSi Flame Resistant 8Y16, Panjang 530cm, Merek Tyflex</t>
  </si>
  <si>
    <t>Extra Mic Radio HMN3413A, Merek Motorola</t>
  </si>
  <si>
    <t>Hose Line 2SN DN12 DIN/EN853 - SAE 100 R2AT 1/2" BAR Resistant, Panjang : 1 Meter, Merek Sunflex</t>
  </si>
  <si>
    <t>Penggantian AC Ruang Electric</t>
  </si>
  <si>
    <t>Baterai Engine 190 H52 - N200 12 V 200 AH, Merek Yuasa</t>
  </si>
  <si>
    <t>Ignitor SN 56, Merek Philips</t>
  </si>
  <si>
    <t>Proximity Switch 24 VDC : M30 ; 15mm : 115910, PN : IIA3015BBPKG/US, Merek IFM</t>
  </si>
  <si>
    <t>ET 200 6ES7 153-1AA03-0XB0, Merek Siemens</t>
  </si>
  <si>
    <t>Lock Pin Cylinder BR 74147, Merek Bromma</t>
  </si>
  <si>
    <t>AVR PN : E000-23212/1P, Merek Stamford</t>
  </si>
  <si>
    <t>Varistor P8 Z500PS 25/15-1, Merek Stamford</t>
  </si>
  <si>
    <t>Bulan : JUNI 2018</t>
  </si>
  <si>
    <t>Rubber Rope JO-19-1116 19 mm x 13mm @4.3m, Merek ZPMC</t>
  </si>
  <si>
    <t>Hose Line EN 853 SAE 100R2AT 1.D. 1/2" W.P.:27.5MPa PSI FLAME RESISTANT 8Y16, Panjang 170cm Merek TYFLEX</t>
  </si>
  <si>
    <t>Gear Motor Flipper PN 54463 Merk Bromma</t>
  </si>
  <si>
    <t>Dioda Rectifier BB0009 Merk Pintsch Bubenzer</t>
  </si>
  <si>
    <t>- Varistor P8 Z500 PS 25/15-1, Merek Stamport</t>
  </si>
  <si>
    <t>Bulan : JULI 2018</t>
  </si>
  <si>
    <t xml:space="preserve">Motherboard LGA 775 G31LM Merek Amptron </t>
  </si>
  <si>
    <t>Bearing PN 6209 ZZ, Merek NTN</t>
  </si>
  <si>
    <t>Seal Shaft Output Motor PN F245, Merek NOK</t>
  </si>
  <si>
    <t>Lampu TL 40/36 Watt, Merek Philips</t>
  </si>
  <si>
    <t>Starter 110V : 30-40W, 220 : 4-80W, Merek Philips</t>
  </si>
  <si>
    <t>Cable Grounding Ø4mm, panjang 1 meter</t>
  </si>
  <si>
    <t xml:space="preserve">Air Filter Element 4P-0710 Merek CAT </t>
  </si>
  <si>
    <t>Hose Line  EN 853 SAE 100R2AT 1.D. 1/2" W.P.:27.5MPa PSI FLAME RESISTANT 8Y16, Panjang 170cm Merek TYFLEX</t>
  </si>
  <si>
    <t>Bearing A47 A150 INA SL04 5032 PP GERMANY 72/E0820 Merk INA (Complete with Snap ring &amp; Seal)</t>
  </si>
  <si>
    <t>Service Kompressor Air Stater Main Engine CW 320/30, 3,3 Mpa, Free Air Delivery 1,2 m3/min, Rated Pressure 3,0 Mpa, Motor Power 15 Kw, Speed 800 r/min</t>
  </si>
  <si>
    <t xml:space="preserve">- Packing Tumbo </t>
  </si>
  <si>
    <t>- Ring Oil Type 201,8 &amp;3, 120mm, Puma</t>
  </si>
  <si>
    <t>- Ring Press Type : 201,8 &amp;3, 60mm, Puma</t>
  </si>
  <si>
    <t>- Ring Oil t = 4mm, dia.in = 61,5mm, dia.out = 68mm, Puma</t>
  </si>
  <si>
    <t>- Ring Press t = 2,5mm, dia.in 6,5mm, dia.out = 68mm, Puma</t>
  </si>
  <si>
    <t>- Hose Line DIN EN 853 2SN.DN19 SAE 100R2AT, P = 1 Meter, dia = 1 Inch SUNFLEX</t>
  </si>
  <si>
    <t>- V-Belt Compressor Engine B82, panjang 2 Meter, Mitsuboshi</t>
  </si>
  <si>
    <t>Service Motor Fan Radiator Main Engine M2QA280S6A IEC. 280575 690V, 60Hz, 45Kw, 1185r/min, 46, 8A, Cos@:0,87, Merek ABB</t>
  </si>
  <si>
    <t>Rubber Mounting Junction Box Spreader 30 mm x 22 mm Lokal</t>
  </si>
  <si>
    <t xml:space="preserve">Penggantian AC Ruang Electric </t>
  </si>
  <si>
    <t>Cable Grounding Ø4mm, panjang 50 cm</t>
  </si>
  <si>
    <t>Service Motor Crane Maintenance</t>
  </si>
  <si>
    <t>Hose Line  EN 853 SAE 100R2AT 1.D. 1/2" W.P.:27.5MPa PSI FLAME RESISTANT 8Y16, Panjang 120cm Merek TYFLEX</t>
  </si>
  <si>
    <t>- Packing Tumbo</t>
  </si>
  <si>
    <t>- Piston besar dia 120mm, L = 220mm, 4 Grovee</t>
  </si>
  <si>
    <t xml:space="preserve">Cable Grounding Ø4mm, panjang 1 meter </t>
  </si>
  <si>
    <t>Seal Motor Flipper BR 1007332, Merek Bromma</t>
  </si>
  <si>
    <t>Hose Line 2SN DN12 DIN/EN853 - SAE 100 R2AT 1/2Inch BAR RESISTANT, Panjang : 0.7m Merek SUNFLEX</t>
  </si>
  <si>
    <t>Kanvas Brake Trolley (Rekondisi penggantian Kanvas)</t>
  </si>
  <si>
    <t>Service AC Ruang EH (Tambah Freon R22 1 Unit)</t>
  </si>
  <si>
    <t>Decoder LWLS-D1 Merek Hubner</t>
  </si>
  <si>
    <t>CC 07</t>
  </si>
  <si>
    <t>Hose Line EN853 SAE 100 R2AT i.D 1/2" W.P.: 27,5 Mpa 3990 PSI B.P.: 110 Mpa 15950 PSI FLAME RASISTANT, Panjang 1,7 meter Merk Tyflex</t>
  </si>
  <si>
    <t>CC 08</t>
  </si>
  <si>
    <t>Hose Line 2SN DN12 DIN/EN853 - SAE 100 R2AT 1/2Inch BAR RESISTANT, Panjang : 0,7 meter   Merk SUNFLEX</t>
  </si>
  <si>
    <t>Gear Motor Flipper PN : 54463, Merek Bromma</t>
  </si>
  <si>
    <t>CC 09</t>
  </si>
  <si>
    <t>Bearing 6302 ZZ Merek NTN</t>
  </si>
  <si>
    <t>CC 10</t>
  </si>
  <si>
    <t>Seal 166693 Merek NOK</t>
  </si>
  <si>
    <t xml:space="preserve">Oring Seal D 180cm, T 2mm </t>
  </si>
  <si>
    <t>Packing Tumbo 15mm, 23 x 25cm</t>
  </si>
  <si>
    <t>Cable Grounding Ø4mm, panjang 50cm</t>
  </si>
  <si>
    <t>Rubber Dumper Cable Festoon 60 mm x 80 mm, Lokal</t>
  </si>
  <si>
    <t>CC 11</t>
  </si>
  <si>
    <t>Varistor P8 Z500PS 25/15-1, Merek STAMFORD</t>
  </si>
  <si>
    <t>Hose Line  2SN DN12 DIN/EN853 - SAE 100 R2AT 1/2Ich BAR RESISTANT, Panjang : 0.7m Merk SUNFLEX</t>
  </si>
  <si>
    <t>Relay Contactor Load Bank MY2N-GS Merek Omron</t>
  </si>
  <si>
    <t>Hose Line EN 853 SAE 100R2AT 1.D. 1/2" W.P.:27.5MPa 3990 Psi B.P.: 110MPa 15950 Psi Flame Resistant 8Y16, Panjang 170cm, Merek TYFLEX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</si>
  <si>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</si>
  <si>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</si>
  <si>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Bearing  A47 A150 INA SL04 5032 PP GERMANY 72/E0820 Merk INA (Complete with Snap ring &amp; Seal)</t>
  </si>
  <si>
    <t>Contactor AX260-30-11-80 Merk ABB</t>
  </si>
  <si>
    <t>AC Split 2 PK, Indoor : FTNE50MV14, Outdoor : RNE50MV14 Merk Daikin</t>
  </si>
  <si>
    <t>Seal Oil Pump Spreader AE 1334E Merek NOK</t>
  </si>
  <si>
    <t xml:space="preserve">Hose Line 2SN DN 16 DIN/EN 853 - SAE 100 R2AT 5/8" - 250 BAR FLAME RESISTANT,  panjang75 cm, Merek SUNFLEX </t>
  </si>
  <si>
    <t>Hose Line EN 853 SAE 100r2at I.D 3/8" W.P.: 33MPa 4790PSi B.P.: Mpa 19140 Psi FLAME RESISTANT 8Y16, Panjang 5 Meter, Merek TYFLEX</t>
  </si>
  <si>
    <t>O-Ring tebal 2mm Ø in 70mm, Ø out 72mm</t>
  </si>
  <si>
    <t>Hose Line 2SN DN 16 DIN/EN 853 - SAE 100 R2AT 5/8" - 250 BAR FLAME RESISTANT, Panjang 80cm, Merek SUNFLEX</t>
  </si>
  <si>
    <t>Hose Line 2SN DN 16 DIN/EN 853 - SAE 100 R2AT 5/8" - 250 BAR FLAME RESISTANT, Panjang 40cm, Merek SUNFLEX</t>
  </si>
  <si>
    <t>Hose Line EN 856 4SH I.D. 3/4" W.P.: 42 OPMa Psi B.P : 168 Mpa 24000 Psi FLAME RESISTANT 11Y16, Panjang =  235 cm, Merek TYFLEX</t>
  </si>
  <si>
    <t>Pekerjaan Penggantian Seal Crank Shaft</t>
  </si>
  <si>
    <t>- Jasa bongkar, pasang Pek.  Reseal Rear Crankshaft.</t>
  </si>
  <si>
    <t>- Seal Crank Shaft PN 113-8435, Merek CAT</t>
  </si>
  <si>
    <t>Rekondisi/Replace Plate Sirip Load Bank</t>
  </si>
  <si>
    <t>Lot</t>
  </si>
  <si>
    <t>- Stainless Ukuran. 7cm x 60cm , tebal = 3mm</t>
  </si>
  <si>
    <t>- Sand Paper plate sirip load bank</t>
  </si>
  <si>
    <t>- Las/Grinding plate + pasang baut dan mur</t>
  </si>
  <si>
    <t>Hose Line 2SN DN12 DIN/EN853 - SAE 100 R2AT 1/2Ich BAR RESISTANT, Panjang : 0.7m, Merek SUNFLEX</t>
  </si>
  <si>
    <t>Seal Wheel Brake Gantry YLZ40-D-180CP, Merek Pintsch Bubenzer</t>
  </si>
  <si>
    <t>Service AC</t>
  </si>
  <si>
    <t>- Service AC tambah Freon R22</t>
  </si>
  <si>
    <t>Conecting Cable with socket ADOAH040MSS0010H04, EVC006, Merek Ifm Electronic</t>
  </si>
  <si>
    <t>Electro Motor Gantry (Rewinding Gulungan Stator Motor Gantry, Penggantian 2 Pcs Bearing 6209 ZZ NTN dan Bubut las housing bearing)</t>
  </si>
  <si>
    <t>Hose Line 2SN DN 16 DIN/EN 853 - SAE 100 R2AT 5/8" - 250 BAR FLAME RESISTANT, Panjang 75 cm, Merek SUNFLEX</t>
  </si>
  <si>
    <t>Kipas Radiator Spider AS-FA PN : 2176022 Merek CAT</t>
  </si>
  <si>
    <t>Bearing 6212-2Z-C3, Merek FAG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</si>
  <si>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</si>
  <si>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</si>
  <si>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Core As PN : 1330125 Merek CAT</t>
  </si>
  <si>
    <t>Elbow Hose Radiator PN : MC037474, 2 Ply, Ø 1", Panjang : 15cm</t>
  </si>
  <si>
    <t>Elbow Hose Radiator PN : KF401671-13200, 2 Ply, Ø 1", Panjang : 15cm</t>
  </si>
  <si>
    <t>Bearing 6205 ZZCM/5K, Merek NTN</t>
  </si>
  <si>
    <t>Rewinding AC Induction Motor (Motor Diesel Pump) 3~MOT Type : Y2-90L-2V1 2.2Kw ; 400 V ; 50Hz ; Rpm : 90L 4,6A (Changed 2 Pcs Bearing 6205Z Merek NTN)</t>
  </si>
  <si>
    <t xml:space="preserve">Perbaikan Roda Trolley </t>
  </si>
  <si>
    <t>- Bearing PN : 23236 CA/W33, Merek FAG</t>
  </si>
  <si>
    <t>- Seal PN :  AC 4542 E, Merek NOK</t>
  </si>
  <si>
    <t>- Seal PN : AE 5053-EO (Tc 200 x 230 x 15), Merek NOK</t>
  </si>
  <si>
    <t>Mouse B100 Merek Logitech</t>
  </si>
  <si>
    <t>Hose Radiator PN : MC037474, 2 Ply, Ø 1", Panjang : 15cm</t>
  </si>
  <si>
    <t>Ballast TL 40/36 Watt, Merek Philips</t>
  </si>
  <si>
    <t>Rectifier BB0009, Merek Pintsch Bubenzer</t>
  </si>
  <si>
    <t>Rekondisi Sirip Load Bank</t>
  </si>
  <si>
    <t>- Baut Stainles Steel + Nut + Ring Ukuran. 17mm (M10) panjang 1,5"</t>
  </si>
  <si>
    <t>Card Drive Hoist A5E00297617, Merek Siemens</t>
  </si>
  <si>
    <t>IGBT FS225R12KE3_S1, Merek Siemens</t>
  </si>
  <si>
    <t>Shakle ukuran 8mm</t>
  </si>
  <si>
    <t>Rubber Rope JO-19-1116 19 mm x 13mm @2.15m, Merek ZPMC</t>
  </si>
  <si>
    <t xml:space="preserve">Service Radio Komunikasi dan penggantian  Kepala Kabel LAN </t>
  </si>
  <si>
    <t>Hose Line EN 853 SAE 100 R2AT 2SN DN 12- 1/2" WP 275 BAR 40002 PSI B.p:1100 BAR 16000 PSI, Merek Tyflex</t>
  </si>
  <si>
    <t>Rubber Rope JO-19-1116 19 mm x 13mm @2,15m, Merek ZPMC</t>
  </si>
  <si>
    <t>Hose Line EN 853 SAE 100 R2AT I.D 1/2" W.P.:27,5 Mpa 3990 PSI B.P.:110MPa 15950Psi Flame Resistant 8Y16, Panjang 120cm, Merek TYFLEX</t>
  </si>
  <si>
    <t>Alternator Rekondisi (Service &amp; Ganti IC Rectifier)</t>
  </si>
  <si>
    <t>- Baut Stainles Steel + Nur + Ring Ukuran. 17mm (M10) panjang 1,5"</t>
  </si>
  <si>
    <t>Hose Line 2SN DN12 DIN/EN 853 - SAE 100 R2AT 1/2" - 275 BAR Flame Resistant, panjang 300cm, Merek SUNFLEX</t>
  </si>
  <si>
    <t>Sinamics CIM DAC 380-690V, Order Number : 1P 6SL3350-GT K00-0EA0 Merk. SIEMENS</t>
  </si>
  <si>
    <t>Control Board Thristor PN : A5E00842112 As-NR C98043-A7090-L1-11-FAB-NR : Q6AN604692, Merek Siemens</t>
  </si>
  <si>
    <t>Proximity Switch 24 VDC: M30;15mm: 115910, PN : IIA3015BBPKG/US, Merek IFM</t>
  </si>
  <si>
    <t>REKAPITULASI RENCANA ANGGARAN BIAYA</t>
  </si>
  <si>
    <t>JUMLAH
(Rp)</t>
  </si>
  <si>
    <t>Komponen Biaya Lumpsump</t>
  </si>
  <si>
    <t>Consumable Goods</t>
  </si>
  <si>
    <t>Jumlah 1</t>
  </si>
  <si>
    <t>Komponen Biaya Harga Satuan</t>
  </si>
  <si>
    <t>Consumable Part</t>
  </si>
  <si>
    <t>Jumlah 2</t>
  </si>
  <si>
    <r>
      <rPr>
        <b/>
        <sz val="12"/>
        <color theme="1"/>
        <rFont val="Calibri"/>
      </rPr>
      <t>TOTAL (</t>
    </r>
    <r>
      <rPr>
        <b/>
        <i/>
        <sz val="12"/>
        <color theme="1"/>
        <rFont val="Calibri"/>
      </rPr>
      <t>Jumlah 1 + Jumlah 2)</t>
    </r>
  </si>
  <si>
    <t>Medan,        Maret 2022</t>
  </si>
  <si>
    <t>RENCANA ANGGARAN BIAYA</t>
  </si>
  <si>
    <t>PEKERJAAN PEMELIHARAAN ALAT BONGKAR MUAT DI TERMINAL PETIKEMAS BELAWAN FASE 2</t>
  </si>
  <si>
    <t xml:space="preserve">Uraian </t>
  </si>
  <si>
    <t>Vol</t>
  </si>
  <si>
    <t>Harga Satuan                    (Rp)</t>
  </si>
  <si>
    <t>Jumlah Biaya                  (Rp)</t>
  </si>
  <si>
    <t>KOMPONEN BIAYA LUMPSUMP</t>
  </si>
  <si>
    <t>KOMPONEN BIAYA HARGA SATUAN</t>
  </si>
  <si>
    <t>A</t>
  </si>
  <si>
    <t>CONSUMABLE PART</t>
  </si>
  <si>
    <t>a</t>
  </si>
  <si>
    <t xml:space="preserve">Consumable Part STS Crane </t>
  </si>
  <si>
    <t>Jumlah a</t>
  </si>
  <si>
    <t>ARTG Crane</t>
  </si>
  <si>
    <t>Jumlah b</t>
  </si>
  <si>
    <t>T. Tractor</t>
  </si>
  <si>
    <t>Jumlah c</t>
  </si>
  <si>
    <t>Jumlah A (a + b + c)</t>
  </si>
  <si>
    <t>B</t>
  </si>
  <si>
    <t>SPARE PART</t>
  </si>
  <si>
    <t xml:space="preserve">Spare Part STS Crane </t>
  </si>
  <si>
    <t>b</t>
  </si>
  <si>
    <t xml:space="preserve">Spare Part ARTG Crane </t>
  </si>
  <si>
    <t>c</t>
  </si>
  <si>
    <t>Spare parts TT &amp; Chasis</t>
  </si>
  <si>
    <t>Jumlah B (a + b + c)</t>
  </si>
  <si>
    <t>C</t>
  </si>
  <si>
    <t>PEKERJAAN TAMBAHAN</t>
  </si>
  <si>
    <t>Pekerjaan Tambahan STS Crane MES-M</t>
  </si>
  <si>
    <t>Pekerjaan Tambahan A-RTG Crane Konecranes</t>
  </si>
  <si>
    <t>Jumlah C (a + b + c)</t>
  </si>
  <si>
    <t>Jumlah II (A+B+C+D)</t>
  </si>
  <si>
    <t>Jumlah ( I + II )</t>
  </si>
  <si>
    <t>Medan,       Maret 2022</t>
  </si>
  <si>
    <t>Disetujui &amp; Ditetapkan Oleh :</t>
  </si>
  <si>
    <t>Dibuat oleh :</t>
  </si>
  <si>
    <t>DIREKTUR OPERASI DAN TEKNIK</t>
  </si>
  <si>
    <t>MENEJER TEKNIK</t>
  </si>
  <si>
    <t>AGUS WILARSO</t>
  </si>
  <si>
    <t>SAMSU RIZAL</t>
  </si>
  <si>
    <t>RINCIAN HARGA (BIAYA PERSONIL, COMSUMABLE DAN PENUNJANG)</t>
  </si>
  <si>
    <t>Medan,         Maret 2022</t>
  </si>
  <si>
    <t>Disetujui &amp; Ditetapkan Oleh:</t>
  </si>
  <si>
    <t>OE</t>
  </si>
  <si>
    <t>PENAWARAN</t>
  </si>
  <si>
    <t>NEGOSIASI</t>
  </si>
  <si>
    <t>SMK sederajat, 0 thn</t>
  </si>
  <si>
    <t>Head Tyre (Ban Luar)</t>
  </si>
  <si>
    <t>11.00 R20 18 PR Maxxis / Giti</t>
  </si>
  <si>
    <t>Encoder Motor Spreader</t>
  </si>
  <si>
    <t>BAUMED EG7C</t>
  </si>
  <si>
    <t xml:space="preserve">Resistor </t>
  </si>
  <si>
    <t>D2REU10/ KCID 52415828</t>
  </si>
  <si>
    <t>Fuse Inverter</t>
  </si>
  <si>
    <t>170M6812/800A/690V</t>
  </si>
  <si>
    <t>Camera Positioning System</t>
  </si>
  <si>
    <t>2 Camera, 1 Pc. 1 set Beacon</t>
  </si>
  <si>
    <t>Hoist Inverter</t>
  </si>
  <si>
    <t>D2V132-HOIST</t>
  </si>
  <si>
    <t>Bracket Laser Spreader</t>
  </si>
  <si>
    <t>Manufacture New</t>
  </si>
  <si>
    <t>Power Supply</t>
  </si>
  <si>
    <t>Quint-PS/1AC/12VDC-15A</t>
  </si>
  <si>
    <t xml:space="preserve">Power Supply </t>
  </si>
  <si>
    <t>Quint-PS/1AC/24VDC-10A</t>
  </si>
  <si>
    <t>Terminal Block</t>
  </si>
  <si>
    <t>WAGO 28-95 mm cable</t>
  </si>
  <si>
    <t>ACM Wirerope Zlay</t>
  </si>
  <si>
    <t>ACM Wirerope Slay</t>
  </si>
  <si>
    <t>m</t>
  </si>
  <si>
    <t>Hoist Wirerope Zlay</t>
  </si>
  <si>
    <t>IWRC, 1960 Galv, 26 mm, 56m/husble</t>
  </si>
  <si>
    <t>IWRC, 1960 Galv, 16 mm, 62m/husble</t>
  </si>
  <si>
    <t>Hoist Wirerope Slay</t>
  </si>
  <si>
    <t>Profibus Card</t>
  </si>
  <si>
    <t>279k 19070049ES</t>
  </si>
  <si>
    <t>Profibus Cable</t>
  </si>
  <si>
    <t>Buss Connector for Card CSU</t>
  </si>
  <si>
    <t>Subcon-Plus PROFIB/AX/SC/2744380</t>
  </si>
  <si>
    <t>Buss Connector for radio module</t>
  </si>
  <si>
    <t>VS-09/PROFIBUS-SP</t>
  </si>
  <si>
    <t>Leaf Spring Set</t>
  </si>
  <si>
    <t>Full Set layer</t>
  </si>
  <si>
    <t>Terminal Motor Fan Cable Reel</t>
  </si>
  <si>
    <t>Fabrication</t>
  </si>
  <si>
    <t>For Gate PSU 10A/24VDC PULS</t>
  </si>
  <si>
    <t>Power Supply 24VDC</t>
  </si>
  <si>
    <t>Jasa Perbaikan Kabel Motor</t>
  </si>
  <si>
    <t>Terminal Motor Lift</t>
  </si>
  <si>
    <t>BW73806 A</t>
  </si>
  <si>
    <t>Module Lift</t>
  </si>
  <si>
    <t>ALC II Alimak</t>
  </si>
  <si>
    <t>KCID 52420552</t>
  </si>
  <si>
    <t>Karet Chamber T-30</t>
  </si>
  <si>
    <t>KC - 3001</t>
  </si>
  <si>
    <t xml:space="preserve">Pekerjaan Penyambungan Kabel </t>
  </si>
  <si>
    <t>Cable Reel Main supply (ls jasa + material)</t>
  </si>
  <si>
    <t xml:space="preserve">Proximity Sensor </t>
  </si>
  <si>
    <t>IFM 10 mm, 250 AC/DC, PN 110310</t>
  </si>
  <si>
    <t>Pressure switch</t>
  </si>
  <si>
    <t>HDS-1-200-7-GE009/KC3719</t>
  </si>
  <si>
    <t>Power Supply Boom Gate</t>
  </si>
  <si>
    <t>PULS 220VAC, Output 240VDC/20Amp</t>
  </si>
  <si>
    <t>Cove Laser Spreader</t>
  </si>
  <si>
    <t>Camera external memory</t>
  </si>
  <si>
    <t>Sandisk Micro SD XC1</t>
  </si>
  <si>
    <t>Terminal Motor Gantry</t>
  </si>
  <si>
    <t>fabrikasi</t>
  </si>
  <si>
    <t>Magnetic Lock Maintenance Gate</t>
  </si>
  <si>
    <t>KCID 53080962</t>
  </si>
  <si>
    <t>Spreader Corner Camera</t>
  </si>
  <si>
    <t>Motec MC7090p-4-E</t>
  </si>
  <si>
    <t>Baterai Fire Suppresion</t>
  </si>
  <si>
    <t>DC 12V, 7,2Ah</t>
  </si>
  <si>
    <t>Ethernet Switch / FL Switch</t>
  </si>
  <si>
    <t>SFNT 6TX/2FX ST</t>
  </si>
  <si>
    <t>Oil Seal Boogie Gantry</t>
  </si>
  <si>
    <t>140mm, 170mm, 14 mm</t>
  </si>
  <si>
    <t>Motor Lift</t>
  </si>
  <si>
    <t>Cable limit switch locking pin boogie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</si>
</sst>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-&quot;_);_(@_)"/>
    <numFmt numFmtId="168" formatCode="_([$Rp-421]* #,##0.00_);_([$Rp-421]* \(#,##0.00\);_([$Rp-421]* &quot;-&quot;??_);_(@_)"/>
    <numFmt numFmtId="169" formatCode="_-[$Rp-421]* #,##0.00_ ;_-[$Rp-421]* \-#,##0.00\ ;_-[$Rp-421]* &quot;-&quot;??_ ;_-@_ "/>
    <numFmt numFmtId="170" formatCode="_(&quot;Rp&quot;* #,##0_);_(&quot;Rp&quot;* \(#,##0\);_(&quot;Rp&quot;* &quot;-&quot;_);_(@_)"/>
    <numFmt numFmtId="171" formatCode="_-[$Rp-421]* #,##0.00_-;\-[$Rp-421]* #,##0.00_-;_-[$Rp-421]* &quot;-&quot;??_-;_-@"/>
    <numFmt numFmtId="172" formatCode="_-* #,##0_-;\-* #,##0_-;_-* &quot;-&quot;??_-;_-@"/>
    <numFmt numFmtId="173" formatCode="_([$USD]\ * #,##0.00_);_([$USD]\ * \(#,##0.00\);_([$USD]\ * &quot;-&quot;??_);_(@_)"/>
    <numFmt numFmtId="174" formatCode="0.0%"/>
  </numFmts>
  <fonts count="20" x14ac:knownFonts="1">
    <font>
      <sz val="12"/>
      <color theme="1"/>
      <name val="Calibri"/>
      <scheme val="minor"/>
    </font>
    <font>
      <sz val="10"/>
      <color theme="1"/>
      <name val="Arial"/>
    </font>
    <font>
      <b/>
      <sz val="11"/>
      <color theme="1"/>
      <name val="Times New Roman"/>
    </font>
    <font>
      <sz val="12"/>
      <name val="Calibri"/>
    </font>
    <font>
      <sz val="11"/>
      <color theme="1"/>
      <name val="Times New Roman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</font>
    <font>
      <b/>
      <sz val="14"/>
      <color theme="1"/>
      <name val="Calibri"/>
    </font>
    <font>
      <b/>
      <sz val="12"/>
      <color theme="1"/>
      <name val="Calibri"/>
    </font>
    <font>
      <b/>
      <sz val="12"/>
      <color theme="1"/>
      <name val="Times New Roman"/>
    </font>
    <font>
      <b/>
      <sz val="16"/>
      <color theme="1"/>
      <name val="Calibri"/>
    </font>
    <font>
      <sz val="10"/>
      <color rgb="FF000000"/>
      <name val="Arial"/>
    </font>
    <font>
      <b/>
      <i/>
      <sz val="12"/>
      <color theme="1"/>
      <name val="Calibri"/>
    </font>
    <font>
      <sz val="13"/>
      <color rgb="FF000000"/>
      <name val="Calibri"/>
    </font>
    <font>
      <sz val="12"/>
      <color rgb="FF000000"/>
      <name val="Calibri"/>
    </font>
    <font>
      <b/>
      <sz val="12"/>
      <color theme="1"/>
      <name val="Calibri"/>
      <family val="2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328">
    <xf numFmtId="0" fontId="0" fillId="0" borderId="0" xfId="0" applyFont="1" applyAlignment="1"/>
    <xf numFmtId="0" fontId="6" fillId="0" borderId="0" xfId="0" applyFont="1"/>
    <xf numFmtId="0" fontId="9" fillId="0" borderId="0" xfId="0" applyFont="1" applyAlignment="1">
      <alignment horizontal="center"/>
    </xf>
    <xf numFmtId="0" fontId="5" fillId="0" borderId="15" xfId="0" applyFont="1" applyBorder="1"/>
    <xf numFmtId="0" fontId="5" fillId="0" borderId="0" xfId="0" applyFont="1"/>
    <xf numFmtId="0" fontId="5" fillId="0" borderId="6" xfId="0" applyFont="1" applyBorder="1"/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3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9" fontId="5" fillId="0" borderId="0" xfId="0" applyNumberFormat="1" applyFont="1"/>
    <xf numFmtId="0" fontId="10" fillId="0" borderId="1" xfId="0" applyFont="1" applyBorder="1" applyAlignment="1">
      <alignment wrapText="1"/>
    </xf>
    <xf numFmtId="3" fontId="5" fillId="0" borderId="17" xfId="0" applyNumberFormat="1" applyFont="1" applyBorder="1" applyAlignment="1">
      <alignment horizontal="center" vertical="center"/>
    </xf>
    <xf numFmtId="3" fontId="5" fillId="0" borderId="17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center" vertical="top"/>
    </xf>
    <xf numFmtId="3" fontId="5" fillId="0" borderId="1" xfId="0" applyNumberFormat="1" applyFont="1" applyBorder="1" applyAlignment="1">
      <alignment horizontal="right" vertical="top"/>
    </xf>
    <xf numFmtId="3" fontId="10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vertical="top"/>
    </xf>
    <xf numFmtId="0" fontId="5" fillId="0" borderId="0" xfId="0" applyFont="1" applyAlignment="1">
      <alignment wrapText="1"/>
    </xf>
    <xf numFmtId="0" fontId="5" fillId="0" borderId="16" xfId="0" applyFont="1" applyBorder="1"/>
    <xf numFmtId="3" fontId="10" fillId="0" borderId="3" xfId="0" applyNumberFormat="1" applyFont="1" applyBorder="1"/>
    <xf numFmtId="0" fontId="10" fillId="0" borderId="0" xfId="0" applyFont="1" applyAlignment="1">
      <alignment horizontal="left" wrapText="1"/>
    </xf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4" fontId="10" fillId="0" borderId="0" xfId="0" applyNumberFormat="1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68" fontId="10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168" fontId="5" fillId="0" borderId="1" xfId="0" applyNumberFormat="1" applyFont="1" applyBorder="1"/>
    <xf numFmtId="0" fontId="10" fillId="0" borderId="1" xfId="0" applyFont="1" applyBorder="1" applyAlignment="1">
      <alignment vertical="center" wrapText="1"/>
    </xf>
    <xf numFmtId="168" fontId="5" fillId="0" borderId="0" xfId="0" applyNumberFormat="1" applyFont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6" fontId="10" fillId="3" borderId="1" xfId="0" applyNumberFormat="1" applyFont="1" applyFill="1" applyBorder="1" applyAlignment="1">
      <alignment horizontal="center" vertical="top" wrapText="1"/>
    </xf>
    <xf numFmtId="166" fontId="9" fillId="3" borderId="31" xfId="0" applyNumberFormat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right" vertical="top"/>
    </xf>
    <xf numFmtId="0" fontId="7" fillId="0" borderId="4" xfId="0" applyFont="1" applyBorder="1" applyAlignment="1">
      <alignment horizontal="left" vertical="top"/>
    </xf>
    <xf numFmtId="169" fontId="7" fillId="2" borderId="1" xfId="0" applyNumberFormat="1" applyFont="1" applyFill="1" applyBorder="1" applyAlignment="1">
      <alignment horizontal="center" vertical="top"/>
    </xf>
    <xf numFmtId="169" fontId="7" fillId="0" borderId="1" xfId="0" applyNumberFormat="1" applyFont="1" applyBorder="1" applyAlignment="1">
      <alignment vertical="top"/>
    </xf>
    <xf numFmtId="169" fontId="7" fillId="2" borderId="1" xfId="0" applyNumberFormat="1" applyFont="1" applyFill="1" applyBorder="1" applyAlignment="1">
      <alignment vertical="top"/>
    </xf>
    <xf numFmtId="0" fontId="7" fillId="0" borderId="2" xfId="0" applyFont="1" applyBorder="1" applyAlignment="1">
      <alignment horizontal="right" vertical="top" wrapText="1"/>
    </xf>
    <xf numFmtId="169" fontId="7" fillId="0" borderId="1" xfId="0" applyNumberFormat="1" applyFont="1" applyBorder="1" applyAlignment="1">
      <alignment horizontal="center" vertical="top"/>
    </xf>
    <xf numFmtId="169" fontId="7" fillId="0" borderId="1" xfId="0" applyNumberFormat="1" applyFont="1" applyBorder="1" applyAlignment="1">
      <alignment vertical="top" wrapText="1"/>
    </xf>
    <xf numFmtId="169" fontId="7" fillId="2" borderId="1" xfId="0" applyNumberFormat="1" applyFont="1" applyFill="1" applyBorder="1" applyAlignment="1">
      <alignment vertical="top" wrapText="1"/>
    </xf>
    <xf numFmtId="0" fontId="7" fillId="2" borderId="14" xfId="0" applyFont="1" applyFill="1" applyBorder="1" applyAlignment="1">
      <alignment horizontal="left" vertical="top"/>
    </xf>
    <xf numFmtId="0" fontId="7" fillId="0" borderId="4" xfId="0" quotePrefix="1" applyFont="1" applyBorder="1" applyAlignment="1">
      <alignment horizontal="left" vertical="top" wrapText="1"/>
    </xf>
    <xf numFmtId="0" fontId="11" fillId="6" borderId="12" xfId="0" applyFont="1" applyFill="1" applyBorder="1" applyAlignment="1">
      <alignment horizontal="left"/>
    </xf>
    <xf numFmtId="169" fontId="11" fillId="6" borderId="12" xfId="0" applyNumberFormat="1" applyFont="1" applyFill="1" applyBorder="1" applyAlignment="1">
      <alignment horizontal="left"/>
    </xf>
    <xf numFmtId="169" fontId="2" fillId="6" borderId="12" xfId="0" applyNumberFormat="1" applyFont="1" applyFill="1" applyBorder="1"/>
    <xf numFmtId="0" fontId="13" fillId="6" borderId="12" xfId="0" applyFont="1" applyFill="1" applyBorder="1"/>
    <xf numFmtId="169" fontId="8" fillId="6" borderId="12" xfId="0" applyNumberFormat="1" applyFont="1" applyFill="1" applyBorder="1"/>
    <xf numFmtId="166" fontId="10" fillId="3" borderId="18" xfId="0" applyNumberFormat="1" applyFont="1" applyFill="1" applyBorder="1" applyAlignment="1">
      <alignment horizontal="center" vertical="top" wrapText="1"/>
    </xf>
    <xf numFmtId="166" fontId="9" fillId="3" borderId="38" xfId="0" applyNumberFormat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right" vertical="center"/>
    </xf>
    <xf numFmtId="169" fontId="1" fillId="6" borderId="1" xfId="0" applyNumberFormat="1" applyFont="1" applyFill="1" applyBorder="1" applyAlignment="1">
      <alignment horizontal="left" vertical="center"/>
    </xf>
    <xf numFmtId="169" fontId="1" fillId="2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170" fontId="6" fillId="0" borderId="4" xfId="0" applyNumberFormat="1" applyFont="1" applyBorder="1" applyAlignment="1">
      <alignment horizontal="right" vertical="top"/>
    </xf>
    <xf numFmtId="170" fontId="6" fillId="0" borderId="1" xfId="0" applyNumberFormat="1" applyFont="1" applyBorder="1" applyAlignment="1">
      <alignment horizontal="right" vertical="top"/>
    </xf>
    <xf numFmtId="0" fontId="1" fillId="6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right" vertical="center"/>
    </xf>
    <xf numFmtId="169" fontId="1" fillId="6" borderId="12" xfId="0" applyNumberFormat="1" applyFont="1" applyFill="1" applyBorder="1" applyAlignment="1">
      <alignment horizontal="left" vertical="center"/>
    </xf>
    <xf numFmtId="169" fontId="1" fillId="2" borderId="12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171" fontId="5" fillId="0" borderId="1" xfId="0" applyNumberFormat="1" applyFont="1" applyBorder="1"/>
    <xf numFmtId="0" fontId="4" fillId="0" borderId="4" xfId="0" applyFont="1" applyBorder="1" applyAlignment="1">
      <alignment vertical="top" wrapText="1"/>
    </xf>
    <xf numFmtId="171" fontId="5" fillId="0" borderId="17" xfId="0" applyNumberFormat="1" applyFont="1" applyBorder="1"/>
    <xf numFmtId="0" fontId="4" fillId="0" borderId="4" xfId="0" quotePrefix="1" applyFont="1" applyBorder="1" applyAlignment="1">
      <alignment vertical="top" wrapText="1"/>
    </xf>
    <xf numFmtId="171" fontId="5" fillId="0" borderId="19" xfId="0" applyNumberFormat="1" applyFont="1" applyBorder="1"/>
    <xf numFmtId="171" fontId="5" fillId="0" borderId="9" xfId="0" applyNumberFormat="1" applyFont="1" applyBorder="1"/>
    <xf numFmtId="0" fontId="1" fillId="0" borderId="22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7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 wrapText="1"/>
    </xf>
    <xf numFmtId="171" fontId="5" fillId="0" borderId="1" xfId="0" applyNumberFormat="1" applyFont="1" applyBorder="1" applyAlignment="1">
      <alignment horizontal="left" vertical="top"/>
    </xf>
    <xf numFmtId="0" fontId="5" fillId="0" borderId="17" xfId="0" applyFont="1" applyBorder="1"/>
    <xf numFmtId="0" fontId="4" fillId="0" borderId="17" xfId="0" applyFont="1" applyBorder="1" applyAlignment="1">
      <alignment horizontal="center" vertical="top"/>
    </xf>
    <xf numFmtId="0" fontId="4" fillId="0" borderId="17" xfId="0" applyFont="1" applyBorder="1" applyAlignment="1">
      <alignment horizontal="right" vertical="top"/>
    </xf>
    <xf numFmtId="0" fontId="4" fillId="0" borderId="17" xfId="0" applyFont="1" applyBorder="1" applyAlignment="1">
      <alignment horizontal="left" vertical="top"/>
    </xf>
    <xf numFmtId="171" fontId="5" fillId="0" borderId="17" xfId="0" applyNumberFormat="1" applyFont="1" applyBorder="1" applyAlignment="1">
      <alignment horizontal="left" vertical="top"/>
    </xf>
    <xf numFmtId="171" fontId="5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quotePrefix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center" vertical="center"/>
    </xf>
    <xf numFmtId="0" fontId="10" fillId="0" borderId="17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167" fontId="5" fillId="0" borderId="1" xfId="0" applyNumberFormat="1" applyFont="1" applyBorder="1"/>
    <xf numFmtId="0" fontId="10" fillId="0" borderId="9" xfId="0" applyFont="1" applyBorder="1" applyAlignment="1">
      <alignment vertical="top"/>
    </xf>
    <xf numFmtId="167" fontId="14" fillId="0" borderId="1" xfId="0" applyNumberFormat="1" applyFont="1" applyBorder="1"/>
    <xf numFmtId="167" fontId="10" fillId="0" borderId="1" xfId="0" applyNumberFormat="1" applyFont="1" applyBorder="1"/>
    <xf numFmtId="167" fontId="5" fillId="0" borderId="0" xfId="0" applyNumberFormat="1" applyFont="1"/>
    <xf numFmtId="0" fontId="10" fillId="5" borderId="1" xfId="0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164" fontId="5" fillId="0" borderId="1" xfId="0" applyNumberFormat="1" applyFont="1" applyBorder="1"/>
    <xf numFmtId="166" fontId="10" fillId="0" borderId="1" xfId="0" applyNumberFormat="1" applyFont="1" applyBorder="1"/>
    <xf numFmtId="0" fontId="10" fillId="0" borderId="1" xfId="0" applyFont="1" applyBorder="1" applyAlignment="1">
      <alignment horizontal="right" vertical="center"/>
    </xf>
    <xf numFmtId="0" fontId="5" fillId="0" borderId="39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vertical="center"/>
    </xf>
    <xf numFmtId="3" fontId="5" fillId="0" borderId="40" xfId="0" applyNumberFormat="1" applyFont="1" applyBorder="1" applyAlignment="1">
      <alignment vertical="center" wrapText="1"/>
    </xf>
    <xf numFmtId="164" fontId="5" fillId="0" borderId="3" xfId="0" applyNumberFormat="1" applyFont="1" applyBorder="1" applyAlignment="1">
      <alignment horizontal="center" vertical="center"/>
    </xf>
    <xf numFmtId="165" fontId="10" fillId="0" borderId="1" xfId="0" applyNumberFormat="1" applyFont="1" applyBorder="1"/>
    <xf numFmtId="0" fontId="5" fillId="0" borderId="1" xfId="0" applyFont="1" applyBorder="1" applyAlignment="1">
      <alignment horizontal="right" vertical="center"/>
    </xf>
    <xf numFmtId="167" fontId="5" fillId="0" borderId="4" xfId="0" applyNumberFormat="1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5" fillId="0" borderId="40" xfId="0" applyFont="1" applyBorder="1" applyAlignment="1">
      <alignment wrapText="1"/>
    </xf>
    <xf numFmtId="3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7" fontId="5" fillId="0" borderId="4" xfId="0" applyNumberFormat="1" applyFont="1" applyBorder="1"/>
    <xf numFmtId="165" fontId="5" fillId="0" borderId="1" xfId="0" applyNumberFormat="1" applyFont="1" applyBorder="1"/>
    <xf numFmtId="0" fontId="5" fillId="0" borderId="2" xfId="0" applyFont="1" applyBorder="1" applyAlignment="1">
      <alignment vertical="center" wrapText="1"/>
    </xf>
    <xf numFmtId="3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5" fillId="0" borderId="39" xfId="0" applyFont="1" applyBorder="1"/>
    <xf numFmtId="0" fontId="5" fillId="0" borderId="40" xfId="0" applyFont="1" applyBorder="1"/>
    <xf numFmtId="164" fontId="5" fillId="0" borderId="1" xfId="0" applyNumberFormat="1" applyFont="1" applyBorder="1" applyAlignment="1">
      <alignment horizontal="center"/>
    </xf>
    <xf numFmtId="172" fontId="5" fillId="0" borderId="1" xfId="0" applyNumberFormat="1" applyFont="1" applyBorder="1"/>
    <xf numFmtId="1" fontId="5" fillId="0" borderId="1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10" fillId="0" borderId="1" xfId="0" applyFont="1" applyBorder="1" applyAlignment="1">
      <alignment horizontal="right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vertical="center"/>
    </xf>
    <xf numFmtId="165" fontId="5" fillId="0" borderId="15" xfId="0" applyNumberFormat="1" applyFont="1" applyBorder="1"/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0" xfId="0" applyFont="1" applyBorder="1"/>
    <xf numFmtId="167" fontId="5" fillId="0" borderId="10" xfId="0" applyNumberFormat="1" applyFont="1" applyBorder="1"/>
    <xf numFmtId="0" fontId="10" fillId="0" borderId="22" xfId="0" applyFont="1" applyBorder="1"/>
    <xf numFmtId="0" fontId="10" fillId="0" borderId="11" xfId="0" applyFont="1" applyBorder="1"/>
    <xf numFmtId="0" fontId="15" fillId="0" borderId="0" xfId="0" applyFont="1" applyAlignment="1">
      <alignment horizontal="center"/>
    </xf>
    <xf numFmtId="173" fontId="15" fillId="0" borderId="0" xfId="0" applyNumberFormat="1" applyFont="1"/>
    <xf numFmtId="0" fontId="15" fillId="0" borderId="0" xfId="0" applyFont="1" applyAlignment="1">
      <alignment horizontal="center" vertical="center" wrapText="1"/>
    </xf>
    <xf numFmtId="167" fontId="5" fillId="0" borderId="0" xfId="0" applyNumberFormat="1" applyFont="1" applyAlignment="1">
      <alignment vertical="center"/>
    </xf>
    <xf numFmtId="167" fontId="15" fillId="0" borderId="0" xfId="0" applyNumberFormat="1" applyFont="1" applyAlignment="1">
      <alignment vertical="center"/>
    </xf>
    <xf numFmtId="167" fontId="1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4" borderId="20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/>
    </xf>
    <xf numFmtId="3" fontId="5" fillId="0" borderId="40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right" wrapText="1"/>
    </xf>
    <xf numFmtId="0" fontId="10" fillId="0" borderId="3" xfId="0" applyFont="1" applyBorder="1" applyAlignment="1">
      <alignment horizontal="right" wrapText="1"/>
    </xf>
    <xf numFmtId="3" fontId="10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3" fontId="5" fillId="0" borderId="4" xfId="0" applyNumberFormat="1" applyFont="1" applyBorder="1"/>
    <xf numFmtId="0" fontId="5" fillId="0" borderId="2" xfId="0" applyFont="1" applyBorder="1" applyAlignment="1">
      <alignment vertical="top" wrapText="1"/>
    </xf>
    <xf numFmtId="0" fontId="10" fillId="0" borderId="3" xfId="0" applyFont="1" applyBorder="1" applyAlignment="1">
      <alignment wrapText="1"/>
    </xf>
    <xf numFmtId="3" fontId="5" fillId="0" borderId="4" xfId="0" applyNumberFormat="1" applyFont="1" applyBorder="1" applyAlignment="1">
      <alignment vertical="top"/>
    </xf>
    <xf numFmtId="3" fontId="5" fillId="0" borderId="3" xfId="0" applyNumberFormat="1" applyFont="1" applyBorder="1"/>
    <xf numFmtId="0" fontId="5" fillId="0" borderId="3" xfId="0" applyFont="1" applyBorder="1" applyAlignment="1">
      <alignment vertical="top" wrapText="1"/>
    </xf>
    <xf numFmtId="3" fontId="5" fillId="0" borderId="3" xfId="0" applyNumberFormat="1" applyFont="1" applyBorder="1" applyAlignment="1">
      <alignment horizontal="center" vertical="top"/>
    </xf>
    <xf numFmtId="3" fontId="5" fillId="0" borderId="3" xfId="0" applyNumberFormat="1" applyFont="1" applyBorder="1" applyAlignment="1">
      <alignment horizontal="right" vertical="top"/>
    </xf>
    <xf numFmtId="3" fontId="10" fillId="0" borderId="3" xfId="0" applyNumberFormat="1" applyFont="1" applyBorder="1" applyAlignment="1">
      <alignment horizontal="right"/>
    </xf>
    <xf numFmtId="0" fontId="15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5" borderId="13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5" fillId="7" borderId="1" xfId="0" applyNumberFormat="1" applyFont="1" applyFill="1" applyBorder="1"/>
    <xf numFmtId="3" fontId="5" fillId="0" borderId="18" xfId="0" applyNumberFormat="1" applyFont="1" applyBorder="1" applyAlignment="1">
      <alignment vertical="top"/>
    </xf>
    <xf numFmtId="3" fontId="10" fillId="0" borderId="42" xfId="0" applyNumberFormat="1" applyFont="1" applyBorder="1" applyAlignment="1">
      <alignment horizontal="right"/>
    </xf>
    <xf numFmtId="0" fontId="10" fillId="0" borderId="37" xfId="0" applyFont="1" applyBorder="1"/>
    <xf numFmtId="165" fontId="5" fillId="0" borderId="0" xfId="0" applyNumberFormat="1" applyFont="1" applyAlignment="1">
      <alignment horizontal="center" vertical="center" wrapText="1"/>
    </xf>
    <xf numFmtId="174" fontId="15" fillId="0" borderId="0" xfId="1" applyNumberFormat="1" applyFont="1"/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43" xfId="0" applyFont="1" applyBorder="1"/>
    <xf numFmtId="0" fontId="0" fillId="0" borderId="0" xfId="0" applyFont="1" applyAlignment="1"/>
    <xf numFmtId="0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167" fontId="5" fillId="0" borderId="14" xfId="0" applyNumberFormat="1" applyFont="1" applyBorder="1"/>
    <xf numFmtId="167" fontId="5" fillId="0" borderId="41" xfId="0" applyNumberFormat="1" applyFont="1" applyBorder="1"/>
    <xf numFmtId="165" fontId="17" fillId="0" borderId="1" xfId="0" applyNumberFormat="1" applyFont="1" applyBorder="1" applyAlignment="1">
      <alignment vertical="center"/>
    </xf>
    <xf numFmtId="0" fontId="10" fillId="5" borderId="13" xfId="0" applyFont="1" applyFill="1" applyBorder="1" applyAlignment="1">
      <alignment horizontal="center" wrapText="1"/>
    </xf>
    <xf numFmtId="0" fontId="19" fillId="0" borderId="42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172" fontId="5" fillId="0" borderId="14" xfId="0" applyNumberFormat="1" applyFont="1" applyBorder="1"/>
    <xf numFmtId="172" fontId="5" fillId="0" borderId="41" xfId="0" applyNumberFormat="1" applyFont="1" applyBorder="1"/>
    <xf numFmtId="0" fontId="5" fillId="0" borderId="3" xfId="0" applyFont="1" applyBorder="1" applyAlignment="1">
      <alignment vertical="center"/>
    </xf>
    <xf numFmtId="167" fontId="5" fillId="7" borderId="41" xfId="0" applyNumberFormat="1" applyFont="1" applyFill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wrapText="1"/>
    </xf>
    <xf numFmtId="0" fontId="3" fillId="0" borderId="10" xfId="0" applyFont="1" applyBorder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2" xfId="0" applyFont="1" applyBorder="1" applyAlignment="1">
      <alignment horizontal="right"/>
    </xf>
    <xf numFmtId="0" fontId="3" fillId="0" borderId="4" xfId="0" applyFont="1" applyBorder="1"/>
    <xf numFmtId="0" fontId="10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left"/>
    </xf>
    <xf numFmtId="0" fontId="3" fillId="0" borderId="3" xfId="0" applyFont="1" applyBorder="1"/>
    <xf numFmtId="166" fontId="9" fillId="3" borderId="28" xfId="0" applyNumberFormat="1" applyFont="1" applyFill="1" applyBorder="1" applyAlignment="1">
      <alignment horizontal="center" vertical="top"/>
    </xf>
    <xf numFmtId="0" fontId="3" fillId="0" borderId="29" xfId="0" applyFont="1" applyBorder="1"/>
    <xf numFmtId="0" fontId="9" fillId="3" borderId="24" xfId="0" applyFont="1" applyFill="1" applyBorder="1" applyAlignment="1">
      <alignment horizontal="center" vertical="top"/>
    </xf>
    <xf numFmtId="0" fontId="3" fillId="0" borderId="34" xfId="0" applyFont="1" applyBorder="1"/>
    <xf numFmtId="0" fontId="9" fillId="3" borderId="25" xfId="0" applyFont="1" applyFill="1" applyBorder="1" applyAlignment="1">
      <alignment horizontal="center" vertical="top"/>
    </xf>
    <xf numFmtId="0" fontId="3" fillId="0" borderId="35" xfId="0" applyFont="1" applyBorder="1"/>
    <xf numFmtId="166" fontId="9" fillId="3" borderId="26" xfId="0" applyNumberFormat="1" applyFont="1" applyFill="1" applyBorder="1" applyAlignment="1">
      <alignment horizontal="center" vertical="top"/>
    </xf>
    <xf numFmtId="0" fontId="3" fillId="0" borderId="27" xfId="0" applyFont="1" applyBorder="1"/>
    <xf numFmtId="0" fontId="3" fillId="0" borderId="36" xfId="0" applyFont="1" applyBorder="1"/>
    <xf numFmtId="0" fontId="3" fillId="0" borderId="37" xfId="0" applyFont="1" applyBorder="1"/>
    <xf numFmtId="0" fontId="8" fillId="6" borderId="32" xfId="0" applyFont="1" applyFill="1" applyBorder="1" applyAlignment="1">
      <alignment horizontal="center"/>
    </xf>
    <xf numFmtId="0" fontId="3" fillId="0" borderId="23" xfId="0" applyFont="1" applyBorder="1"/>
    <xf numFmtId="0" fontId="3" fillId="0" borderId="33" xfId="0" applyFont="1" applyBorder="1"/>
    <xf numFmtId="0" fontId="6" fillId="0" borderId="2" xfId="0" applyFont="1" applyBorder="1" applyAlignment="1">
      <alignment horizontal="right" vertical="top"/>
    </xf>
    <xf numFmtId="170" fontId="6" fillId="0" borderId="2" xfId="0" applyNumberFormat="1" applyFont="1" applyBorder="1" applyAlignment="1">
      <alignment horizontal="right" vertical="top"/>
    </xf>
    <xf numFmtId="0" fontId="3" fillId="0" borderId="30" xfId="0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8" xfId="0" applyFont="1" applyBorder="1"/>
    <xf numFmtId="0" fontId="7" fillId="0" borderId="17" xfId="0" applyFont="1" applyBorder="1" applyAlignment="1">
      <alignment horizontal="center" vertical="top"/>
    </xf>
    <xf numFmtId="0" fontId="3" fillId="0" borderId="19" xfId="0" applyFont="1" applyBorder="1"/>
    <xf numFmtId="0" fontId="5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left" wrapText="1"/>
    </xf>
    <xf numFmtId="0" fontId="10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5" fillId="0" borderId="0" xfId="0" applyFont="1" applyAlignment="1">
      <alignment horizontal="center"/>
    </xf>
    <xf numFmtId="0" fontId="17" fillId="0" borderId="42" xfId="0" applyFont="1" applyBorder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16" fillId="0" borderId="0" xfId="0" applyFont="1" applyAlignment="1">
      <alignment horizontal="center" wrapText="1"/>
    </xf>
    <xf numFmtId="0" fontId="10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5" fillId="0" borderId="2" xfId="0" applyFont="1" applyBorder="1"/>
    <xf numFmtId="0" fontId="5" fillId="0" borderId="4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/>
    </xf>
    <xf numFmtId="0" fontId="3" fillId="0" borderId="41" xfId="0" applyFont="1" applyBorder="1"/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vertical="center" wrapText="1"/>
    </xf>
    <xf numFmtId="0" fontId="15" fillId="0" borderId="0" xfId="0" applyFont="1" applyAlignment="1">
      <alignment horizontal="center" wrapText="1"/>
    </xf>
    <xf numFmtId="0" fontId="10" fillId="0" borderId="42" xfId="0" applyFont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21</xdr:row>
      <xdr:rowOff>38100</xdr:rowOff>
    </xdr:from>
    <xdr:ext cx="2324100" cy="1352550"/>
    <xdr:sp macro="" textlink="">
      <xdr:nvSpPr>
        <xdr:cNvPr id="5" name="Shape 5"/>
        <xdr:cNvSpPr txBox="1"/>
      </xdr:nvSpPr>
      <xdr:spPr>
        <a:xfrm>
          <a:off x="4188713" y="3108488"/>
          <a:ext cx="2314575" cy="1343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Disetujui Oleh :</a:t>
          </a:r>
          <a:endParaRPr sz="1400"/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DIREKTUR TEKNIK</a:t>
          </a:r>
          <a:endParaRPr sz="1400"/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HOSADI A. PUTRA</a:t>
          </a:r>
          <a:endParaRPr sz="1400"/>
        </a:p>
        <a:p>
          <a:pPr marL="0" lvl="0" indent="0" algn="ctr" rtl="1">
            <a:lnSpc>
              <a:spcPct val="90909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3133725</xdr:colOff>
      <xdr:row>21</xdr:row>
      <xdr:rowOff>28575</xdr:rowOff>
    </xdr:from>
    <xdr:ext cx="3190875" cy="1438275"/>
    <xdr:sp macro="" textlink="">
      <xdr:nvSpPr>
        <xdr:cNvPr id="6" name="Shape 6"/>
        <xdr:cNvSpPr txBox="1"/>
      </xdr:nvSpPr>
      <xdr:spPr>
        <a:xfrm>
          <a:off x="3755325" y="3065625"/>
          <a:ext cx="3181350" cy="14287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Dibuat Oleh:</a:t>
          </a:r>
          <a:endParaRPr sz="1400"/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KEPALA DIVISI PERALATAN</a:t>
          </a:r>
          <a:endParaRPr sz="1400"/>
        </a:p>
        <a:p>
          <a:pPr marL="0" lvl="0" indent="0" algn="l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PRAMUJAYA SIMBOLON</a:t>
          </a: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152400</xdr:colOff>
      <xdr:row>0</xdr:row>
      <xdr:rowOff>76200</xdr:rowOff>
    </xdr:from>
    <xdr:ext cx="1724025" cy="390525"/>
    <xdr:pic>
      <xdr:nvPicPr>
        <xdr:cNvPr id="2" name="image7.jpg" descr="cats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24</xdr:row>
      <xdr:rowOff>171450</xdr:rowOff>
    </xdr:from>
    <xdr:ext cx="1962150" cy="1476375"/>
    <xdr:sp macro="" textlink="">
      <xdr:nvSpPr>
        <xdr:cNvPr id="7" name="Shape 7"/>
        <xdr:cNvSpPr txBox="1"/>
      </xdr:nvSpPr>
      <xdr:spPr>
        <a:xfrm>
          <a:off x="4369688" y="3046575"/>
          <a:ext cx="1952625" cy="14668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Disetujui dan Ditetapkan Oleh:</a:t>
          </a:r>
          <a:endParaRPr sz="1400"/>
        </a:p>
        <a:p>
          <a:pPr marL="0" marR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000" b="0" i="0">
              <a:latin typeface="Calibri"/>
              <a:ea typeface="Calibri"/>
              <a:cs typeface="Calibri"/>
              <a:sym typeface="Calibri"/>
            </a:rPr>
            <a:t>DIREKTUR OPERASI DAN TEKNIK</a:t>
          </a:r>
          <a:endParaRPr sz="1100"/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i="0">
              <a:latin typeface="Calibri"/>
              <a:ea typeface="Calibri"/>
              <a:cs typeface="Calibri"/>
              <a:sym typeface="Calibri"/>
            </a:rPr>
            <a:t>AGUS WILARSO</a:t>
          </a:r>
          <a:endParaRPr sz="1100"/>
        </a:p>
        <a:p>
          <a:pPr marL="0" lvl="0" indent="0" algn="ctr" rtl="1">
            <a:lnSpc>
              <a:spcPct val="90909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371475</xdr:colOff>
      <xdr:row>25</xdr:row>
      <xdr:rowOff>28575</xdr:rowOff>
    </xdr:from>
    <xdr:ext cx="1762125" cy="1419225"/>
    <xdr:sp macro="" textlink="">
      <xdr:nvSpPr>
        <xdr:cNvPr id="8" name="Shape 8"/>
        <xdr:cNvSpPr txBox="1"/>
      </xdr:nvSpPr>
      <xdr:spPr>
        <a:xfrm>
          <a:off x="4467055" y="3070917"/>
          <a:ext cx="1757891" cy="1418167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Dibuat Oleh:</a:t>
          </a:r>
          <a:endParaRPr sz="1400"/>
        </a:p>
        <a:p>
          <a:pPr marL="0" lvl="0" indent="0" algn="ctr" rtl="1">
            <a:lnSpc>
              <a:spcPct val="136363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MANEJER TEKNIK</a:t>
          </a:r>
          <a:endParaRPr sz="1400"/>
        </a:p>
        <a:p>
          <a:pPr marL="0" lvl="0" indent="0" algn="l" rtl="1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 i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SAMSU RIZAL</a:t>
          </a:r>
          <a:endParaRPr sz="1100" b="0" i="0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28575</xdr:rowOff>
    </xdr:from>
    <xdr:ext cx="1362075" cy="533400"/>
    <xdr:pic>
      <xdr:nvPicPr>
        <xdr:cNvPr id="2" name="image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38100</xdr:rowOff>
    </xdr:from>
    <xdr:ext cx="1952625" cy="762000"/>
    <xdr:pic>
      <xdr:nvPicPr>
        <xdr:cNvPr id="2" name="image8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workbookViewId="0"/>
  </sheetViews>
  <sheetFormatPr defaultColWidth="11.25" defaultRowHeight="15" customHeight="1" x14ac:dyDescent="0.25"/>
  <cols>
    <col min="1" max="1" width="8.75" customWidth="1"/>
    <col min="2" max="2" width="46.5" customWidth="1"/>
    <col min="3" max="3" width="5.125" customWidth="1"/>
    <col min="4" max="4" width="4.75" customWidth="1"/>
    <col min="5" max="5" width="21.5" customWidth="1"/>
    <col min="6" max="6" width="9" customWidth="1"/>
    <col min="7" max="7" width="18" customWidth="1"/>
    <col min="8" max="26" width="9" customWidth="1"/>
  </cols>
  <sheetData>
    <row r="4" spans="1:7" ht="15.75" x14ac:dyDescent="0.25">
      <c r="A4" s="269" t="s">
        <v>281</v>
      </c>
      <c r="B4" s="267"/>
      <c r="C4" s="267"/>
      <c r="D4" s="267"/>
      <c r="E4" s="267"/>
    </row>
    <row r="5" spans="1:7" ht="15.75" x14ac:dyDescent="0.25">
      <c r="A5" s="270" t="s">
        <v>282</v>
      </c>
      <c r="B5" s="267"/>
      <c r="C5" s="267"/>
      <c r="D5" s="267"/>
      <c r="E5" s="267"/>
    </row>
    <row r="7" spans="1:7" ht="15.75" x14ac:dyDescent="0.25">
      <c r="A7" s="24" t="s">
        <v>6</v>
      </c>
      <c r="B7" s="24" t="s">
        <v>1</v>
      </c>
      <c r="C7" s="24" t="s">
        <v>283</v>
      </c>
      <c r="D7" s="24" t="s">
        <v>35</v>
      </c>
      <c r="E7" s="24" t="s">
        <v>284</v>
      </c>
    </row>
    <row r="8" spans="1:7" ht="31.5" x14ac:dyDescent="0.25">
      <c r="A8" s="17">
        <v>1</v>
      </c>
      <c r="B8" s="28" t="s">
        <v>285</v>
      </c>
      <c r="C8" s="48">
        <v>1</v>
      </c>
      <c r="D8" s="48" t="s">
        <v>286</v>
      </c>
      <c r="E8" s="49" t="e">
        <f>SUM(E9:E11)</f>
        <v>#REF!</v>
      </c>
    </row>
    <row r="9" spans="1:7" ht="15.75" x14ac:dyDescent="0.25">
      <c r="A9" s="50"/>
      <c r="B9" s="51" t="s">
        <v>287</v>
      </c>
      <c r="C9" s="52"/>
      <c r="D9" s="52"/>
      <c r="E9" s="53" t="e">
        <f>#REF!</f>
        <v>#REF!</v>
      </c>
    </row>
    <row r="10" spans="1:7" ht="15.75" x14ac:dyDescent="0.25">
      <c r="A10" s="50"/>
      <c r="B10" s="51" t="s">
        <v>288</v>
      </c>
      <c r="C10" s="52"/>
      <c r="D10" s="52"/>
      <c r="E10" s="53" t="e">
        <f>#REF!</f>
        <v>#REF!</v>
      </c>
    </row>
    <row r="11" spans="1:7" ht="15.75" x14ac:dyDescent="0.25">
      <c r="A11" s="50"/>
      <c r="B11" s="51" t="s">
        <v>289</v>
      </c>
      <c r="C11" s="52"/>
      <c r="D11" s="52"/>
      <c r="E11" s="53" t="e">
        <f>#REF!</f>
        <v>#REF!</v>
      </c>
    </row>
    <row r="12" spans="1:7" ht="31.5" x14ac:dyDescent="0.25">
      <c r="A12" s="17">
        <v>2</v>
      </c>
      <c r="B12" s="54" t="s">
        <v>290</v>
      </c>
      <c r="C12" s="24">
        <v>1</v>
      </c>
      <c r="D12" s="24" t="s">
        <v>286</v>
      </c>
      <c r="E12" s="49" t="e">
        <f>SUM(E13:E15)</f>
        <v>#REF!</v>
      </c>
      <c r="G12" s="55" t="e">
        <f>(E12/12)*1.1</f>
        <v>#REF!</v>
      </c>
    </row>
    <row r="13" spans="1:7" ht="15.75" x14ac:dyDescent="0.25">
      <c r="A13" s="11"/>
      <c r="B13" s="51" t="s">
        <v>291</v>
      </c>
      <c r="C13" s="52"/>
      <c r="D13" s="52"/>
      <c r="E13" s="53" t="e">
        <f>#REF!</f>
        <v>#REF!</v>
      </c>
    </row>
    <row r="14" spans="1:7" ht="15.75" x14ac:dyDescent="0.25">
      <c r="A14" s="11"/>
      <c r="B14" s="51" t="s">
        <v>292</v>
      </c>
      <c r="C14" s="52"/>
      <c r="D14" s="52"/>
      <c r="E14" s="53" t="e">
        <f>#REF!</f>
        <v>#REF!</v>
      </c>
    </row>
    <row r="15" spans="1:7" ht="15.75" x14ac:dyDescent="0.25">
      <c r="A15" s="11"/>
      <c r="B15" s="51" t="s">
        <v>293</v>
      </c>
      <c r="C15" s="52"/>
      <c r="D15" s="52"/>
      <c r="E15" s="53" t="e">
        <f>#REF!</f>
        <v>#REF!</v>
      </c>
    </row>
    <row r="16" spans="1:7" ht="15.75" x14ac:dyDescent="0.25">
      <c r="A16" s="271" t="s">
        <v>294</v>
      </c>
      <c r="B16" s="272"/>
      <c r="C16" s="56"/>
      <c r="D16" s="56"/>
      <c r="E16" s="49" t="e">
        <f>E8+E12</f>
        <v>#REF!</v>
      </c>
    </row>
    <row r="17" spans="1:5" ht="15.75" x14ac:dyDescent="0.25">
      <c r="A17" s="273" t="s">
        <v>295</v>
      </c>
      <c r="B17" s="272"/>
      <c r="C17" s="57"/>
      <c r="D17" s="57"/>
      <c r="E17" s="49" t="e">
        <f>E16*0.1</f>
        <v>#REF!</v>
      </c>
    </row>
    <row r="18" spans="1:5" ht="15.75" x14ac:dyDescent="0.25">
      <c r="A18" s="273" t="s">
        <v>296</v>
      </c>
      <c r="B18" s="272"/>
      <c r="C18" s="57"/>
      <c r="D18" s="57"/>
      <c r="E18" s="49" t="e">
        <f>ROUNDDOWN(E16+E17,-3)</f>
        <v>#REF!</v>
      </c>
    </row>
    <row r="19" spans="1:5" ht="15.75" customHeight="1" x14ac:dyDescent="0.25">
      <c r="A19" s="15" t="s">
        <v>297</v>
      </c>
      <c r="B19" s="265" t="e">
        <f>PROPER(IF(E18=0,"nol",IF(E18&lt;0,"minus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18),"000000000000000"),1,3)=0,"",MID(TEXT(ABS(E18),"000000000000000"),1,1)&amp;" ratus "&amp;MID(TEXT(ABS(E18),"000000000000000"),2,1)&amp;" puluh "&amp;MID(TEXT(ABS(E18),"000000000000000"),3,1)&amp;" trilyun ")&amp;IF(--MID(TEXT(ABS(E18),"000000000000000"),4,3)=0,"",MID(TEXT(ABS(E18),"000000000000000"),4,1)&amp;" ratus "&amp;MID(TEXT(ABS(E18),"000000000000000"),5,1)&amp;" puluh "&amp;MID(TEXT(ABS(E18),"000000000000000"),6,1)&amp;" milyar ")&amp;IF(--MID(TEXT(ABS(E18),"000000000000000"),7,3)=0,"",MID(TEXT(ABS(E18),"000000000000000"),7,1)&amp;" ratus "&amp;MID(TEXT(ABS(E18),"000000000000000"),8,1)&amp;" puluh "&amp;MID(TEXT(ABS(E18),"000000000000000"),9,1)&amp;" juta ")&amp;IF(--MID(TEXT(ABS(E18),"000000000000000"),10,3)=0,"",IF(--MID(TEXT(ABS(E18),"000000000000000"),10,3)=1,"*",MID(TEXT(ABS(E18),"000000000000000"),10,1)&amp;" ratus "&amp;MID(TEXT(ABS(E18),"000000000000000"),11,1)&amp;" puluh ")&amp;MID(TEXT(ABS(E18),"000000000000000"),12,1)&amp;" ribu ")&amp;IF(--MID(TEXT(ABS(E18),"000000000000000"),13,3)=0,"",MID(TEXT(ABS(E18),"000000000000000"),13,1)&amp;" ratus "&amp;MID(TEXT(ABS(E18),"000000000000000"),14,1)&amp;" puluh "&amp;MID(TEXT(ABS(E18),"000000000000000"),15,1)),1,"satu"),2,"dua"),3,"tiga"),4,"empat"),5,"lima"),6,"enam"),7,"tujuh"),8,"delapan"),9,"sembilan"),"0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#REF!</v>
      </c>
      <c r="C19" s="266"/>
      <c r="D19" s="266"/>
      <c r="E19" s="266"/>
    </row>
    <row r="20" spans="1:5" ht="15.75" x14ac:dyDescent="0.25">
      <c r="A20" s="58"/>
      <c r="B20" s="267"/>
      <c r="C20" s="267"/>
      <c r="D20" s="267"/>
      <c r="E20" s="267"/>
    </row>
    <row r="21" spans="1:5" ht="15.75" x14ac:dyDescent="0.25">
      <c r="C21" s="268" t="s">
        <v>298</v>
      </c>
      <c r="D21" s="267"/>
      <c r="E21" s="267"/>
    </row>
  </sheetData>
  <mergeCells count="7">
    <mergeCell ref="B19:E20"/>
    <mergeCell ref="C21:E21"/>
    <mergeCell ref="A4:E4"/>
    <mergeCell ref="A5:E5"/>
    <mergeCell ref="A16:B16"/>
    <mergeCell ref="A17:B17"/>
    <mergeCell ref="A18:B18"/>
  </mergeCells>
  <printOptions horizontalCentered="1"/>
  <pageMargins left="0.7" right="0.7" top="0.75" bottom="0.75" header="0" footer="0"/>
  <pageSetup paperSize="9" scale="9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95"/>
  <sheetViews>
    <sheetView workbookViewId="0"/>
  </sheetViews>
  <sheetFormatPr defaultColWidth="11.25" defaultRowHeight="15" customHeight="1" x14ac:dyDescent="0.25"/>
  <cols>
    <col min="1" max="1" width="9" customWidth="1"/>
    <col min="2" max="2" width="6.25" customWidth="1"/>
    <col min="3" max="3" width="55.125" customWidth="1"/>
    <col min="4" max="4" width="6.25" customWidth="1"/>
    <col min="5" max="5" width="3.375" customWidth="1"/>
    <col min="6" max="6" width="6" customWidth="1"/>
    <col min="7" max="8" width="16.75" customWidth="1"/>
    <col min="9" max="26" width="9" customWidth="1"/>
  </cols>
  <sheetData>
    <row r="3" spans="2:8" ht="15" customHeight="1" x14ac:dyDescent="0.35">
      <c r="B3" s="59"/>
      <c r="C3" s="59" t="s">
        <v>323</v>
      </c>
      <c r="D3" s="60"/>
      <c r="E3" s="61"/>
      <c r="F3" s="62"/>
      <c r="G3" s="59"/>
      <c r="H3" s="59"/>
    </row>
    <row r="4" spans="2:8" ht="15.75" x14ac:dyDescent="0.25">
      <c r="B4" s="1"/>
      <c r="C4" s="1"/>
      <c r="D4" s="46"/>
      <c r="E4" s="63"/>
      <c r="F4" s="64"/>
      <c r="G4" s="1"/>
      <c r="H4" s="1"/>
    </row>
    <row r="5" spans="2:8" ht="18.75" x14ac:dyDescent="0.25">
      <c r="B5" s="278" t="s">
        <v>6</v>
      </c>
      <c r="C5" s="280" t="s">
        <v>324</v>
      </c>
      <c r="D5" s="280" t="s">
        <v>325</v>
      </c>
      <c r="E5" s="282" t="s">
        <v>2</v>
      </c>
      <c r="F5" s="283"/>
      <c r="G5" s="276" t="s">
        <v>326</v>
      </c>
      <c r="H5" s="277"/>
    </row>
    <row r="6" spans="2:8" ht="56.25" x14ac:dyDescent="0.25">
      <c r="B6" s="291"/>
      <c r="C6" s="292"/>
      <c r="D6" s="292"/>
      <c r="E6" s="293"/>
      <c r="F6" s="294"/>
      <c r="G6" s="65" t="s">
        <v>327</v>
      </c>
      <c r="H6" s="66" t="s">
        <v>328</v>
      </c>
    </row>
    <row r="7" spans="2:8" ht="15" customHeight="1" x14ac:dyDescent="0.3">
      <c r="B7" s="67" t="s">
        <v>33</v>
      </c>
      <c r="C7" s="274" t="s">
        <v>329</v>
      </c>
      <c r="D7" s="275"/>
      <c r="E7" s="275"/>
      <c r="F7" s="275"/>
      <c r="G7" s="275"/>
      <c r="H7" s="272"/>
    </row>
    <row r="8" spans="2:8" ht="30" x14ac:dyDescent="0.25">
      <c r="B8" s="68">
        <v>1</v>
      </c>
      <c r="C8" s="69" t="s">
        <v>330</v>
      </c>
      <c r="D8" s="70" t="s">
        <v>331</v>
      </c>
      <c r="E8" s="71">
        <v>17</v>
      </c>
      <c r="F8" s="72" t="s">
        <v>106</v>
      </c>
      <c r="G8" s="73">
        <v>722000</v>
      </c>
      <c r="H8" s="74">
        <f t="shared" ref="H8:H43" si="0">G8*E8</f>
        <v>12274000</v>
      </c>
    </row>
    <row r="9" spans="2:8" ht="30" x14ac:dyDescent="0.25">
      <c r="B9" s="68">
        <v>2</v>
      </c>
      <c r="C9" s="69" t="s">
        <v>330</v>
      </c>
      <c r="D9" s="70" t="s">
        <v>331</v>
      </c>
      <c r="E9" s="71">
        <v>30</v>
      </c>
      <c r="F9" s="72" t="s">
        <v>106</v>
      </c>
      <c r="G9" s="75">
        <v>722000</v>
      </c>
      <c r="H9" s="74">
        <f t="shared" si="0"/>
        <v>21660000</v>
      </c>
    </row>
    <row r="10" spans="2:8" ht="30" x14ac:dyDescent="0.25">
      <c r="B10" s="68">
        <v>3</v>
      </c>
      <c r="C10" s="69" t="s">
        <v>330</v>
      </c>
      <c r="D10" s="70" t="s">
        <v>331</v>
      </c>
      <c r="E10" s="71">
        <v>16</v>
      </c>
      <c r="F10" s="72" t="s">
        <v>106</v>
      </c>
      <c r="G10" s="75">
        <v>722000</v>
      </c>
      <c r="H10" s="74">
        <f t="shared" si="0"/>
        <v>11552000</v>
      </c>
    </row>
    <row r="11" spans="2:8" ht="30" x14ac:dyDescent="0.25">
      <c r="B11" s="68">
        <v>4</v>
      </c>
      <c r="C11" s="69" t="s">
        <v>332</v>
      </c>
      <c r="D11" s="70" t="s">
        <v>331</v>
      </c>
      <c r="E11" s="76">
        <v>1</v>
      </c>
      <c r="F11" s="69" t="s">
        <v>38</v>
      </c>
      <c r="G11" s="75">
        <v>535000</v>
      </c>
      <c r="H11" s="74">
        <f t="shared" si="0"/>
        <v>535000</v>
      </c>
    </row>
    <row r="12" spans="2:8" ht="15.75" x14ac:dyDescent="0.25">
      <c r="B12" s="68">
        <v>5</v>
      </c>
      <c r="C12" s="72" t="s">
        <v>333</v>
      </c>
      <c r="D12" s="70" t="s">
        <v>331</v>
      </c>
      <c r="E12" s="71">
        <v>1</v>
      </c>
      <c r="F12" s="72" t="s">
        <v>38</v>
      </c>
      <c r="G12" s="75">
        <v>250000</v>
      </c>
      <c r="H12" s="74">
        <f t="shared" si="0"/>
        <v>250000</v>
      </c>
    </row>
    <row r="13" spans="2:8" ht="30" x14ac:dyDescent="0.25">
      <c r="B13" s="68">
        <v>6</v>
      </c>
      <c r="C13" s="69" t="s">
        <v>330</v>
      </c>
      <c r="D13" s="70" t="s">
        <v>331</v>
      </c>
      <c r="E13" s="71">
        <v>4</v>
      </c>
      <c r="F13" s="72" t="s">
        <v>106</v>
      </c>
      <c r="G13" s="73">
        <v>722000</v>
      </c>
      <c r="H13" s="74">
        <f t="shared" si="0"/>
        <v>2888000</v>
      </c>
    </row>
    <row r="14" spans="2:8" ht="30" x14ac:dyDescent="0.25">
      <c r="B14" s="68">
        <v>7</v>
      </c>
      <c r="C14" s="69" t="s">
        <v>334</v>
      </c>
      <c r="D14" s="70" t="s">
        <v>331</v>
      </c>
      <c r="E14" s="71">
        <v>17</v>
      </c>
      <c r="F14" s="72" t="s">
        <v>106</v>
      </c>
      <c r="G14" s="77">
        <v>715000</v>
      </c>
      <c r="H14" s="74">
        <f t="shared" si="0"/>
        <v>12155000</v>
      </c>
    </row>
    <row r="15" spans="2:8" ht="15.75" x14ac:dyDescent="0.25">
      <c r="B15" s="68">
        <v>11</v>
      </c>
      <c r="C15" s="69" t="s">
        <v>335</v>
      </c>
      <c r="D15" s="70" t="s">
        <v>331</v>
      </c>
      <c r="E15" s="71">
        <v>2</v>
      </c>
      <c r="F15" s="72" t="s">
        <v>38</v>
      </c>
      <c r="G15" s="73">
        <v>375000</v>
      </c>
      <c r="H15" s="74">
        <f t="shared" si="0"/>
        <v>750000</v>
      </c>
    </row>
    <row r="16" spans="2:8" ht="30" x14ac:dyDescent="0.25">
      <c r="B16" s="68">
        <v>12</v>
      </c>
      <c r="C16" s="69" t="s">
        <v>334</v>
      </c>
      <c r="D16" s="70" t="s">
        <v>336</v>
      </c>
      <c r="E16" s="71">
        <v>23</v>
      </c>
      <c r="F16" s="72" t="s">
        <v>106</v>
      </c>
      <c r="G16" s="75">
        <v>715000</v>
      </c>
      <c r="H16" s="74">
        <f t="shared" si="0"/>
        <v>16445000</v>
      </c>
    </row>
    <row r="17" spans="2:8" ht="30" x14ac:dyDescent="0.25">
      <c r="B17" s="68">
        <v>13</v>
      </c>
      <c r="C17" s="69" t="s">
        <v>337</v>
      </c>
      <c r="D17" s="70" t="s">
        <v>336</v>
      </c>
      <c r="E17" s="71">
        <v>1</v>
      </c>
      <c r="F17" s="72" t="s">
        <v>38</v>
      </c>
      <c r="G17" s="78">
        <v>540000</v>
      </c>
      <c r="H17" s="74">
        <f t="shared" si="0"/>
        <v>540000</v>
      </c>
    </row>
    <row r="18" spans="2:8" ht="15.75" x14ac:dyDescent="0.25">
      <c r="B18" s="68">
        <v>14</v>
      </c>
      <c r="C18" s="72" t="s">
        <v>338</v>
      </c>
      <c r="D18" s="70" t="s">
        <v>336</v>
      </c>
      <c r="E18" s="71">
        <v>2</v>
      </c>
      <c r="F18" s="72" t="s">
        <v>106</v>
      </c>
      <c r="G18" s="79">
        <v>105000</v>
      </c>
      <c r="H18" s="74">
        <f t="shared" si="0"/>
        <v>210000</v>
      </c>
    </row>
    <row r="19" spans="2:8" ht="15.75" x14ac:dyDescent="0.25">
      <c r="B19" s="68">
        <v>15</v>
      </c>
      <c r="C19" s="69" t="s">
        <v>339</v>
      </c>
      <c r="D19" s="70" t="s">
        <v>336</v>
      </c>
      <c r="E19" s="71">
        <v>1</v>
      </c>
      <c r="F19" s="72" t="s">
        <v>38</v>
      </c>
      <c r="G19" s="78">
        <v>75000</v>
      </c>
      <c r="H19" s="74">
        <f t="shared" si="0"/>
        <v>75000</v>
      </c>
    </row>
    <row r="20" spans="2:8" ht="30" x14ac:dyDescent="0.25">
      <c r="B20" s="68">
        <v>16</v>
      </c>
      <c r="C20" s="69" t="s">
        <v>337</v>
      </c>
      <c r="D20" s="70" t="s">
        <v>336</v>
      </c>
      <c r="E20" s="71">
        <v>1</v>
      </c>
      <c r="F20" s="72" t="s">
        <v>38</v>
      </c>
      <c r="G20" s="78">
        <v>540000</v>
      </c>
      <c r="H20" s="74">
        <f t="shared" si="0"/>
        <v>540000</v>
      </c>
    </row>
    <row r="21" spans="2:8" ht="15.75" x14ac:dyDescent="0.25">
      <c r="B21" s="68">
        <v>17</v>
      </c>
      <c r="C21" s="72" t="s">
        <v>340</v>
      </c>
      <c r="D21" s="70" t="s">
        <v>336</v>
      </c>
      <c r="E21" s="71">
        <v>1</v>
      </c>
      <c r="F21" s="72" t="s">
        <v>38</v>
      </c>
      <c r="G21" s="78">
        <v>18720000</v>
      </c>
      <c r="H21" s="74">
        <f t="shared" si="0"/>
        <v>18720000</v>
      </c>
    </row>
    <row r="22" spans="2:8" ht="30" x14ac:dyDescent="0.25">
      <c r="B22" s="68">
        <v>18</v>
      </c>
      <c r="C22" s="69" t="s">
        <v>341</v>
      </c>
      <c r="D22" s="70" t="s">
        <v>336</v>
      </c>
      <c r="E22" s="71">
        <v>1</v>
      </c>
      <c r="F22" s="72" t="s">
        <v>38</v>
      </c>
      <c r="G22" s="79">
        <v>500000</v>
      </c>
      <c r="H22" s="74">
        <f t="shared" si="0"/>
        <v>500000</v>
      </c>
    </row>
    <row r="23" spans="2:8" ht="15.75" x14ac:dyDescent="0.25">
      <c r="B23" s="68">
        <v>19</v>
      </c>
      <c r="C23" s="69" t="s">
        <v>342</v>
      </c>
      <c r="D23" s="70" t="s">
        <v>336</v>
      </c>
      <c r="E23" s="71">
        <v>4</v>
      </c>
      <c r="F23" s="72" t="s">
        <v>106</v>
      </c>
      <c r="G23" s="79">
        <v>775000</v>
      </c>
      <c r="H23" s="74">
        <f t="shared" si="0"/>
        <v>3100000</v>
      </c>
    </row>
    <row r="24" spans="2:8" ht="15.75" x14ac:dyDescent="0.25">
      <c r="B24" s="68">
        <v>20</v>
      </c>
      <c r="C24" s="72" t="s">
        <v>343</v>
      </c>
      <c r="D24" s="70" t="s">
        <v>336</v>
      </c>
      <c r="E24" s="71">
        <v>1</v>
      </c>
      <c r="F24" s="72" t="s">
        <v>38</v>
      </c>
      <c r="G24" s="79">
        <v>450000</v>
      </c>
      <c r="H24" s="74">
        <f t="shared" si="0"/>
        <v>450000</v>
      </c>
    </row>
    <row r="25" spans="2:8" ht="30" x14ac:dyDescent="0.25">
      <c r="B25" s="68">
        <v>21</v>
      </c>
      <c r="C25" s="69" t="s">
        <v>344</v>
      </c>
      <c r="D25" s="70" t="s">
        <v>345</v>
      </c>
      <c r="E25" s="71">
        <v>1</v>
      </c>
      <c r="F25" s="72" t="s">
        <v>38</v>
      </c>
      <c r="G25" s="73">
        <v>4329000</v>
      </c>
      <c r="H25" s="74">
        <f t="shared" si="0"/>
        <v>4329000</v>
      </c>
    </row>
    <row r="26" spans="2:8" ht="30" x14ac:dyDescent="0.25">
      <c r="B26" s="68">
        <v>22</v>
      </c>
      <c r="C26" s="69" t="s">
        <v>346</v>
      </c>
      <c r="D26" s="70" t="s">
        <v>345</v>
      </c>
      <c r="E26" s="71">
        <v>1</v>
      </c>
      <c r="F26" s="72" t="s">
        <v>38</v>
      </c>
      <c r="G26" s="77">
        <v>1375000</v>
      </c>
      <c r="H26" s="74">
        <f t="shared" si="0"/>
        <v>1375000</v>
      </c>
    </row>
    <row r="27" spans="2:8" ht="30" x14ac:dyDescent="0.25">
      <c r="B27" s="68">
        <v>23</v>
      </c>
      <c r="C27" s="69" t="s">
        <v>330</v>
      </c>
      <c r="D27" s="70" t="s">
        <v>345</v>
      </c>
      <c r="E27" s="71">
        <v>6</v>
      </c>
      <c r="F27" s="72" t="s">
        <v>106</v>
      </c>
      <c r="G27" s="77">
        <v>722000</v>
      </c>
      <c r="H27" s="74">
        <f t="shared" si="0"/>
        <v>4332000</v>
      </c>
    </row>
    <row r="28" spans="2:8" ht="30" x14ac:dyDescent="0.25">
      <c r="B28" s="68">
        <v>24</v>
      </c>
      <c r="C28" s="69" t="s">
        <v>334</v>
      </c>
      <c r="D28" s="70" t="s">
        <v>345</v>
      </c>
      <c r="E28" s="71">
        <v>2</v>
      </c>
      <c r="F28" s="72" t="s">
        <v>106</v>
      </c>
      <c r="G28" s="78">
        <v>715000</v>
      </c>
      <c r="H28" s="74">
        <f t="shared" si="0"/>
        <v>1430000</v>
      </c>
    </row>
    <row r="29" spans="2:8" ht="30" x14ac:dyDescent="0.25">
      <c r="B29" s="68">
        <v>28</v>
      </c>
      <c r="C29" s="69" t="s">
        <v>347</v>
      </c>
      <c r="D29" s="70" t="s">
        <v>345</v>
      </c>
      <c r="E29" s="71">
        <v>8</v>
      </c>
      <c r="F29" s="72" t="s">
        <v>106</v>
      </c>
      <c r="G29" s="73">
        <v>125000</v>
      </c>
      <c r="H29" s="74">
        <f t="shared" si="0"/>
        <v>1000000</v>
      </c>
    </row>
    <row r="30" spans="2:8" ht="15.75" x14ac:dyDescent="0.25">
      <c r="B30" s="68">
        <v>29</v>
      </c>
      <c r="C30" s="69" t="s">
        <v>348</v>
      </c>
      <c r="D30" s="70" t="s">
        <v>349</v>
      </c>
      <c r="E30" s="71">
        <v>1</v>
      </c>
      <c r="F30" s="72" t="s">
        <v>10</v>
      </c>
      <c r="G30" s="73">
        <v>26637300</v>
      </c>
      <c r="H30" s="74">
        <f t="shared" si="0"/>
        <v>26637300</v>
      </c>
    </row>
    <row r="31" spans="2:8" ht="15.75" x14ac:dyDescent="0.25">
      <c r="B31" s="68">
        <v>30</v>
      </c>
      <c r="C31" s="69" t="s">
        <v>350</v>
      </c>
      <c r="D31" s="70" t="s">
        <v>349</v>
      </c>
      <c r="E31" s="71">
        <v>6</v>
      </c>
      <c r="F31" s="72" t="s">
        <v>106</v>
      </c>
      <c r="G31" s="77">
        <v>20000</v>
      </c>
      <c r="H31" s="74">
        <f t="shared" si="0"/>
        <v>120000</v>
      </c>
    </row>
    <row r="32" spans="2:8" ht="15.75" x14ac:dyDescent="0.25">
      <c r="B32" s="68">
        <v>31</v>
      </c>
      <c r="C32" s="69" t="s">
        <v>351</v>
      </c>
      <c r="D32" s="70" t="s">
        <v>349</v>
      </c>
      <c r="E32" s="71">
        <v>1</v>
      </c>
      <c r="F32" s="72" t="s">
        <v>38</v>
      </c>
      <c r="G32" s="73">
        <v>33795000</v>
      </c>
      <c r="H32" s="74">
        <f t="shared" si="0"/>
        <v>33795000</v>
      </c>
    </row>
    <row r="33" spans="2:8" ht="30" x14ac:dyDescent="0.25">
      <c r="B33" s="295">
        <v>32</v>
      </c>
      <c r="C33" s="69" t="s">
        <v>352</v>
      </c>
      <c r="D33" s="70" t="s">
        <v>349</v>
      </c>
      <c r="E33" s="71">
        <v>2</v>
      </c>
      <c r="F33" s="72" t="s">
        <v>47</v>
      </c>
      <c r="G33" s="73">
        <v>11111300</v>
      </c>
      <c r="H33" s="74">
        <f t="shared" si="0"/>
        <v>22222600</v>
      </c>
    </row>
    <row r="34" spans="2:8" ht="15.75" x14ac:dyDescent="0.25">
      <c r="B34" s="296"/>
      <c r="C34" s="69" t="s">
        <v>353</v>
      </c>
      <c r="D34" s="70" t="s">
        <v>349</v>
      </c>
      <c r="E34" s="71">
        <v>2</v>
      </c>
      <c r="F34" s="72" t="s">
        <v>47</v>
      </c>
      <c r="G34" s="77"/>
      <c r="H34" s="74">
        <f t="shared" si="0"/>
        <v>0</v>
      </c>
    </row>
    <row r="35" spans="2:8" ht="15.75" x14ac:dyDescent="0.25">
      <c r="B35" s="296"/>
      <c r="C35" s="69" t="s">
        <v>354</v>
      </c>
      <c r="D35" s="70" t="s">
        <v>349</v>
      </c>
      <c r="E35" s="71">
        <v>12</v>
      </c>
      <c r="F35" s="72" t="s">
        <v>355</v>
      </c>
      <c r="G35" s="77"/>
      <c r="H35" s="74">
        <f t="shared" si="0"/>
        <v>0</v>
      </c>
    </row>
    <row r="36" spans="2:8" ht="15.75" x14ac:dyDescent="0.25">
      <c r="B36" s="292"/>
      <c r="C36" s="69" t="s">
        <v>356</v>
      </c>
      <c r="D36" s="70" t="s">
        <v>349</v>
      </c>
      <c r="E36" s="71">
        <v>12</v>
      </c>
      <c r="F36" s="72" t="s">
        <v>355</v>
      </c>
      <c r="G36" s="77"/>
      <c r="H36" s="74">
        <f t="shared" si="0"/>
        <v>0</v>
      </c>
    </row>
    <row r="37" spans="2:8" ht="15.75" x14ac:dyDescent="0.25">
      <c r="B37" s="68">
        <v>33</v>
      </c>
      <c r="C37" s="69" t="s">
        <v>357</v>
      </c>
      <c r="D37" s="70" t="s">
        <v>349</v>
      </c>
      <c r="E37" s="71">
        <v>2</v>
      </c>
      <c r="F37" s="72" t="s">
        <v>106</v>
      </c>
      <c r="G37" s="77">
        <v>3056000</v>
      </c>
      <c r="H37" s="74">
        <f t="shared" si="0"/>
        <v>6112000</v>
      </c>
    </row>
    <row r="38" spans="2:8" ht="15.75" x14ac:dyDescent="0.25">
      <c r="B38" s="68">
        <v>34</v>
      </c>
      <c r="C38" s="72" t="s">
        <v>358</v>
      </c>
      <c r="D38" s="70" t="s">
        <v>349</v>
      </c>
      <c r="E38" s="71">
        <v>1</v>
      </c>
      <c r="F38" s="72" t="s">
        <v>38</v>
      </c>
      <c r="G38" s="77">
        <v>16110000</v>
      </c>
      <c r="H38" s="74">
        <f t="shared" si="0"/>
        <v>16110000</v>
      </c>
    </row>
    <row r="39" spans="2:8" ht="30" x14ac:dyDescent="0.25">
      <c r="B39" s="68">
        <v>35</v>
      </c>
      <c r="C39" s="69" t="s">
        <v>359</v>
      </c>
      <c r="D39" s="70" t="s">
        <v>360</v>
      </c>
      <c r="E39" s="71">
        <v>1</v>
      </c>
      <c r="F39" s="72" t="s">
        <v>47</v>
      </c>
      <c r="G39" s="73">
        <v>540000</v>
      </c>
      <c r="H39" s="74">
        <f t="shared" si="0"/>
        <v>540000</v>
      </c>
    </row>
    <row r="40" spans="2:8" ht="30" x14ac:dyDescent="0.25">
      <c r="B40" s="68">
        <v>36</v>
      </c>
      <c r="C40" s="69" t="s">
        <v>361</v>
      </c>
      <c r="D40" s="70" t="s">
        <v>360</v>
      </c>
      <c r="E40" s="71">
        <v>1</v>
      </c>
      <c r="F40" s="72" t="s">
        <v>38</v>
      </c>
      <c r="G40" s="73">
        <v>600000</v>
      </c>
      <c r="H40" s="74">
        <f t="shared" si="0"/>
        <v>600000</v>
      </c>
    </row>
    <row r="41" spans="2:8" ht="30" x14ac:dyDescent="0.25">
      <c r="B41" s="68">
        <v>37</v>
      </c>
      <c r="C41" s="69" t="s">
        <v>344</v>
      </c>
      <c r="D41" s="70" t="s">
        <v>360</v>
      </c>
      <c r="E41" s="71">
        <v>1</v>
      </c>
      <c r="F41" s="72" t="s">
        <v>38</v>
      </c>
      <c r="G41" s="73">
        <v>4329000</v>
      </c>
      <c r="H41" s="74">
        <f t="shared" si="0"/>
        <v>4329000</v>
      </c>
    </row>
    <row r="42" spans="2:8" ht="15.75" x14ac:dyDescent="0.25">
      <c r="B42" s="68">
        <v>38</v>
      </c>
      <c r="C42" s="72" t="s">
        <v>362</v>
      </c>
      <c r="D42" s="70" t="s">
        <v>360</v>
      </c>
      <c r="E42" s="71">
        <v>2</v>
      </c>
      <c r="F42" s="72" t="s">
        <v>38</v>
      </c>
      <c r="G42" s="73">
        <v>1000000</v>
      </c>
      <c r="H42" s="74">
        <f t="shared" si="0"/>
        <v>2000000</v>
      </c>
    </row>
    <row r="43" spans="2:8" ht="15.75" x14ac:dyDescent="0.25">
      <c r="B43" s="68">
        <v>41</v>
      </c>
      <c r="C43" s="69" t="s">
        <v>363</v>
      </c>
      <c r="D43" s="70" t="s">
        <v>360</v>
      </c>
      <c r="E43" s="71">
        <v>1</v>
      </c>
      <c r="F43" s="72" t="s">
        <v>106</v>
      </c>
      <c r="G43" s="77">
        <v>23108000</v>
      </c>
      <c r="H43" s="74">
        <f t="shared" si="0"/>
        <v>23108000</v>
      </c>
    </row>
    <row r="44" spans="2:8" ht="15.75" x14ac:dyDescent="0.25">
      <c r="D44" s="7"/>
      <c r="E44" s="12"/>
      <c r="F44" s="21"/>
    </row>
    <row r="45" spans="2:8" ht="21" x14ac:dyDescent="0.35">
      <c r="B45" s="59"/>
      <c r="C45" s="59" t="s">
        <v>364</v>
      </c>
      <c r="D45" s="60"/>
      <c r="E45" s="61"/>
      <c r="F45" s="62"/>
      <c r="G45" s="59"/>
      <c r="H45" s="59"/>
    </row>
    <row r="46" spans="2:8" ht="15.75" x14ac:dyDescent="0.25">
      <c r="B46" s="1"/>
      <c r="C46" s="1"/>
      <c r="D46" s="46"/>
      <c r="E46" s="63"/>
      <c r="F46" s="64"/>
      <c r="G46" s="1"/>
      <c r="H46" s="1"/>
    </row>
    <row r="47" spans="2:8" ht="18.75" x14ac:dyDescent="0.25">
      <c r="B47" s="278" t="s">
        <v>6</v>
      </c>
      <c r="C47" s="280" t="s">
        <v>324</v>
      </c>
      <c r="D47" s="280" t="s">
        <v>325</v>
      </c>
      <c r="E47" s="282" t="s">
        <v>2</v>
      </c>
      <c r="F47" s="283"/>
      <c r="G47" s="276" t="s">
        <v>326</v>
      </c>
      <c r="H47" s="277"/>
    </row>
    <row r="48" spans="2:8" ht="56.25" x14ac:dyDescent="0.25">
      <c r="B48" s="291"/>
      <c r="C48" s="292"/>
      <c r="D48" s="292"/>
      <c r="E48" s="293"/>
      <c r="F48" s="294"/>
      <c r="G48" s="65" t="s">
        <v>327</v>
      </c>
      <c r="H48" s="66" t="s">
        <v>328</v>
      </c>
    </row>
    <row r="49" spans="2:8" ht="18.75" x14ac:dyDescent="0.3">
      <c r="B49" s="67" t="s">
        <v>33</v>
      </c>
      <c r="C49" s="274" t="s">
        <v>329</v>
      </c>
      <c r="D49" s="275"/>
      <c r="E49" s="275"/>
      <c r="F49" s="275"/>
      <c r="G49" s="275"/>
      <c r="H49" s="272"/>
    </row>
    <row r="50" spans="2:8" ht="15.75" x14ac:dyDescent="0.25">
      <c r="B50" s="68">
        <v>1</v>
      </c>
      <c r="C50" s="69" t="s">
        <v>365</v>
      </c>
      <c r="D50" s="70" t="s">
        <v>331</v>
      </c>
      <c r="E50" s="71">
        <v>2</v>
      </c>
      <c r="F50" s="72" t="s">
        <v>106</v>
      </c>
      <c r="G50" s="73">
        <v>375000</v>
      </c>
      <c r="H50" s="74">
        <f t="shared" ref="H50:H69" si="1">G50*E50</f>
        <v>750000</v>
      </c>
    </row>
    <row r="51" spans="2:8" ht="15.75" x14ac:dyDescent="0.25">
      <c r="B51" s="68">
        <v>2</v>
      </c>
      <c r="C51" s="69" t="s">
        <v>366</v>
      </c>
      <c r="D51" s="70" t="s">
        <v>331</v>
      </c>
      <c r="E51" s="71">
        <v>2</v>
      </c>
      <c r="F51" s="72" t="s">
        <v>106</v>
      </c>
      <c r="G51" s="75">
        <v>110000</v>
      </c>
      <c r="H51" s="74">
        <f t="shared" si="1"/>
        <v>220000</v>
      </c>
    </row>
    <row r="52" spans="2:8" ht="30" x14ac:dyDescent="0.25">
      <c r="B52" s="68">
        <v>3</v>
      </c>
      <c r="C52" s="69" t="s">
        <v>347</v>
      </c>
      <c r="D52" s="70" t="s">
        <v>331</v>
      </c>
      <c r="E52" s="71">
        <v>8</v>
      </c>
      <c r="F52" s="72" t="s">
        <v>106</v>
      </c>
      <c r="G52" s="75">
        <v>125000</v>
      </c>
      <c r="H52" s="74">
        <f t="shared" si="1"/>
        <v>1000000</v>
      </c>
    </row>
    <row r="53" spans="2:8" ht="15.75" x14ac:dyDescent="0.25">
      <c r="B53" s="68">
        <v>7</v>
      </c>
      <c r="C53" s="69" t="s">
        <v>367</v>
      </c>
      <c r="D53" s="70" t="s">
        <v>331</v>
      </c>
      <c r="E53" s="71">
        <v>2</v>
      </c>
      <c r="F53" s="72" t="s">
        <v>106</v>
      </c>
      <c r="G53" s="77">
        <v>75000</v>
      </c>
      <c r="H53" s="74">
        <f t="shared" si="1"/>
        <v>150000</v>
      </c>
    </row>
    <row r="54" spans="2:8" ht="30" x14ac:dyDescent="0.25">
      <c r="B54" s="68">
        <v>12</v>
      </c>
      <c r="C54" s="69" t="s">
        <v>347</v>
      </c>
      <c r="D54" s="70" t="s">
        <v>336</v>
      </c>
      <c r="E54" s="71">
        <v>8</v>
      </c>
      <c r="F54" s="72" t="s">
        <v>106</v>
      </c>
      <c r="G54" s="77">
        <v>125000</v>
      </c>
      <c r="H54" s="74">
        <f t="shared" si="1"/>
        <v>1000000</v>
      </c>
    </row>
    <row r="55" spans="2:8" ht="15.75" x14ac:dyDescent="0.25">
      <c r="B55" s="68">
        <v>19</v>
      </c>
      <c r="C55" s="69" t="s">
        <v>368</v>
      </c>
      <c r="D55" s="70" t="s">
        <v>336</v>
      </c>
      <c r="E55" s="71">
        <v>1</v>
      </c>
      <c r="F55" s="72" t="s">
        <v>38</v>
      </c>
      <c r="G55" s="78">
        <v>12000</v>
      </c>
      <c r="H55" s="74">
        <f t="shared" si="1"/>
        <v>12000</v>
      </c>
    </row>
    <row r="56" spans="2:8" ht="30" x14ac:dyDescent="0.25">
      <c r="B56" s="68">
        <v>20</v>
      </c>
      <c r="C56" s="69" t="s">
        <v>369</v>
      </c>
      <c r="D56" s="70" t="s">
        <v>345</v>
      </c>
      <c r="E56" s="71">
        <v>1</v>
      </c>
      <c r="F56" s="72" t="s">
        <v>370</v>
      </c>
      <c r="G56" s="77">
        <v>160538000</v>
      </c>
      <c r="H56" s="74">
        <f t="shared" si="1"/>
        <v>160538000</v>
      </c>
    </row>
    <row r="57" spans="2:8" ht="15.75" x14ac:dyDescent="0.25">
      <c r="B57" s="68">
        <v>21</v>
      </c>
      <c r="C57" s="69" t="s">
        <v>371</v>
      </c>
      <c r="D57" s="70" t="s">
        <v>345</v>
      </c>
      <c r="E57" s="71">
        <v>1</v>
      </c>
      <c r="F57" s="72" t="s">
        <v>38</v>
      </c>
      <c r="G57" s="77">
        <v>6417000</v>
      </c>
      <c r="H57" s="74">
        <f t="shared" si="1"/>
        <v>6417000</v>
      </c>
    </row>
    <row r="58" spans="2:8" ht="15.75" x14ac:dyDescent="0.25">
      <c r="B58" s="68">
        <v>22</v>
      </c>
      <c r="C58" s="69" t="s">
        <v>372</v>
      </c>
      <c r="D58" s="70" t="s">
        <v>345</v>
      </c>
      <c r="E58" s="71">
        <v>1</v>
      </c>
      <c r="F58" s="72" t="s">
        <v>38</v>
      </c>
      <c r="G58" s="77">
        <v>135000</v>
      </c>
      <c r="H58" s="74">
        <f t="shared" si="1"/>
        <v>135000</v>
      </c>
    </row>
    <row r="59" spans="2:8" ht="15.75" x14ac:dyDescent="0.25">
      <c r="B59" s="68">
        <v>23</v>
      </c>
      <c r="C59" s="69" t="s">
        <v>373</v>
      </c>
      <c r="D59" s="70" t="s">
        <v>345</v>
      </c>
      <c r="E59" s="71">
        <v>1</v>
      </c>
      <c r="F59" s="72" t="s">
        <v>38</v>
      </c>
      <c r="G59" s="78">
        <v>149000</v>
      </c>
      <c r="H59" s="74">
        <f t="shared" si="1"/>
        <v>149000</v>
      </c>
    </row>
    <row r="60" spans="2:8" ht="15.75" x14ac:dyDescent="0.25">
      <c r="B60" s="68">
        <v>24</v>
      </c>
      <c r="C60" s="69" t="s">
        <v>374</v>
      </c>
      <c r="D60" s="70" t="s">
        <v>345</v>
      </c>
      <c r="E60" s="71">
        <v>1</v>
      </c>
      <c r="F60" s="72" t="s">
        <v>38</v>
      </c>
      <c r="G60" s="77">
        <v>104000</v>
      </c>
      <c r="H60" s="74">
        <f t="shared" si="1"/>
        <v>104000</v>
      </c>
    </row>
    <row r="61" spans="2:8" ht="15.75" x14ac:dyDescent="0.25">
      <c r="B61" s="68">
        <v>25</v>
      </c>
      <c r="C61" s="80" t="s">
        <v>375</v>
      </c>
      <c r="D61" s="70" t="s">
        <v>345</v>
      </c>
      <c r="E61" s="71">
        <v>4</v>
      </c>
      <c r="F61" s="72" t="s">
        <v>106</v>
      </c>
      <c r="G61" s="74">
        <v>525000</v>
      </c>
      <c r="H61" s="74">
        <f t="shared" si="1"/>
        <v>2100000</v>
      </c>
    </row>
    <row r="62" spans="2:8" ht="30" x14ac:dyDescent="0.25">
      <c r="B62" s="68">
        <v>29</v>
      </c>
      <c r="C62" s="69" t="s">
        <v>347</v>
      </c>
      <c r="D62" s="70" t="s">
        <v>349</v>
      </c>
      <c r="E62" s="71">
        <v>8</v>
      </c>
      <c r="F62" s="72" t="s">
        <v>106</v>
      </c>
      <c r="G62" s="77">
        <v>125000</v>
      </c>
      <c r="H62" s="74">
        <f t="shared" si="1"/>
        <v>1000000</v>
      </c>
    </row>
    <row r="63" spans="2:8" ht="15.75" x14ac:dyDescent="0.25">
      <c r="B63" s="68">
        <v>30</v>
      </c>
      <c r="C63" s="69" t="s">
        <v>376</v>
      </c>
      <c r="D63" s="70" t="s">
        <v>349</v>
      </c>
      <c r="E63" s="71">
        <v>1</v>
      </c>
      <c r="F63" s="72" t="s">
        <v>38</v>
      </c>
      <c r="G63" s="77">
        <v>189000</v>
      </c>
      <c r="H63" s="74">
        <f t="shared" si="1"/>
        <v>189000</v>
      </c>
    </row>
    <row r="64" spans="2:8" ht="30" x14ac:dyDescent="0.25">
      <c r="B64" s="68">
        <v>31</v>
      </c>
      <c r="C64" s="69" t="s">
        <v>347</v>
      </c>
      <c r="D64" s="70" t="s">
        <v>360</v>
      </c>
      <c r="E64" s="71">
        <v>8</v>
      </c>
      <c r="F64" s="72" t="s">
        <v>106</v>
      </c>
      <c r="G64" s="77">
        <v>125000</v>
      </c>
      <c r="H64" s="74">
        <f t="shared" si="1"/>
        <v>1000000</v>
      </c>
    </row>
    <row r="65" spans="2:8" ht="15.75" x14ac:dyDescent="0.25">
      <c r="B65" s="68">
        <v>36</v>
      </c>
      <c r="C65" s="69" t="s">
        <v>377</v>
      </c>
      <c r="D65" s="70" t="s">
        <v>360</v>
      </c>
      <c r="E65" s="71">
        <v>1</v>
      </c>
      <c r="F65" s="72" t="s">
        <v>38</v>
      </c>
      <c r="G65" s="77">
        <v>85000</v>
      </c>
      <c r="H65" s="74">
        <f t="shared" si="1"/>
        <v>85000</v>
      </c>
    </row>
    <row r="66" spans="2:8" ht="30" x14ac:dyDescent="0.25">
      <c r="B66" s="68">
        <v>37</v>
      </c>
      <c r="C66" s="81" t="s">
        <v>369</v>
      </c>
      <c r="D66" s="70" t="s">
        <v>360</v>
      </c>
      <c r="E66" s="71">
        <v>1</v>
      </c>
      <c r="F66" s="72" t="s">
        <v>370</v>
      </c>
      <c r="G66" s="77">
        <v>160538000</v>
      </c>
      <c r="H66" s="74">
        <f t="shared" si="1"/>
        <v>160538000</v>
      </c>
    </row>
    <row r="67" spans="2:8" ht="15.75" x14ac:dyDescent="0.25">
      <c r="B67" s="68">
        <v>38</v>
      </c>
      <c r="C67" s="81" t="s">
        <v>376</v>
      </c>
      <c r="D67" s="70" t="s">
        <v>360</v>
      </c>
      <c r="E67" s="71">
        <v>1</v>
      </c>
      <c r="F67" s="72" t="s">
        <v>38</v>
      </c>
      <c r="G67" s="77">
        <v>189000</v>
      </c>
      <c r="H67" s="74">
        <f t="shared" si="1"/>
        <v>189000</v>
      </c>
    </row>
    <row r="68" spans="2:8" ht="30" x14ac:dyDescent="0.25">
      <c r="B68" s="68">
        <v>39</v>
      </c>
      <c r="C68" s="81" t="s">
        <v>330</v>
      </c>
      <c r="D68" s="70" t="s">
        <v>360</v>
      </c>
      <c r="E68" s="71">
        <v>15</v>
      </c>
      <c r="F68" s="72" t="s">
        <v>106</v>
      </c>
      <c r="G68" s="77">
        <v>722000</v>
      </c>
      <c r="H68" s="74">
        <f t="shared" si="1"/>
        <v>10830000</v>
      </c>
    </row>
    <row r="69" spans="2:8" ht="30" x14ac:dyDescent="0.25">
      <c r="B69" s="68">
        <v>40</v>
      </c>
      <c r="C69" s="69" t="s">
        <v>334</v>
      </c>
      <c r="D69" s="70" t="s">
        <v>360</v>
      </c>
      <c r="E69" s="71">
        <v>29</v>
      </c>
      <c r="F69" s="72" t="s">
        <v>106</v>
      </c>
      <c r="G69" s="77">
        <v>715000</v>
      </c>
      <c r="H69" s="74">
        <f t="shared" si="1"/>
        <v>20735000</v>
      </c>
    </row>
    <row r="70" spans="2:8" ht="15.75" x14ac:dyDescent="0.25">
      <c r="D70" s="7"/>
      <c r="E70" s="12"/>
      <c r="F70" s="21"/>
    </row>
    <row r="71" spans="2:8" ht="15.75" x14ac:dyDescent="0.25">
      <c r="B71" s="82"/>
      <c r="C71" s="82"/>
      <c r="D71" s="82"/>
      <c r="E71" s="83"/>
      <c r="F71" s="84"/>
      <c r="G71" s="85"/>
    </row>
    <row r="72" spans="2:8" ht="21" x14ac:dyDescent="0.35">
      <c r="B72" s="82"/>
      <c r="C72" s="59" t="s">
        <v>378</v>
      </c>
      <c r="D72" s="82"/>
      <c r="E72" s="83"/>
      <c r="F72" s="84"/>
      <c r="G72" s="85"/>
    </row>
    <row r="73" spans="2:8" ht="15.75" x14ac:dyDescent="0.25">
      <c r="B73" s="286"/>
      <c r="C73" s="287"/>
      <c r="D73" s="287"/>
      <c r="E73" s="288"/>
      <c r="F73" s="86"/>
      <c r="G73" s="85"/>
    </row>
    <row r="74" spans="2:8" ht="18.75" x14ac:dyDescent="0.25">
      <c r="B74" s="278" t="s">
        <v>6</v>
      </c>
      <c r="C74" s="280" t="s">
        <v>324</v>
      </c>
      <c r="D74" s="280" t="s">
        <v>325</v>
      </c>
      <c r="E74" s="282" t="s">
        <v>2</v>
      </c>
      <c r="F74" s="283"/>
      <c r="G74" s="276" t="s">
        <v>326</v>
      </c>
      <c r="H74" s="277"/>
    </row>
    <row r="75" spans="2:8" ht="56.25" x14ac:dyDescent="0.25">
      <c r="B75" s="279"/>
      <c r="C75" s="281"/>
      <c r="D75" s="281"/>
      <c r="E75" s="284"/>
      <c r="F75" s="285"/>
      <c r="G75" s="87" t="s">
        <v>327</v>
      </c>
      <c r="H75" s="88" t="s">
        <v>328</v>
      </c>
    </row>
    <row r="76" spans="2:8" ht="18.75" x14ac:dyDescent="0.3">
      <c r="B76" s="67" t="s">
        <v>33</v>
      </c>
      <c r="C76" s="274" t="s">
        <v>329</v>
      </c>
      <c r="D76" s="275"/>
      <c r="E76" s="275"/>
      <c r="F76" s="275"/>
      <c r="G76" s="275"/>
      <c r="H76" s="272"/>
    </row>
    <row r="77" spans="2:8" ht="25.5" x14ac:dyDescent="0.25">
      <c r="B77" s="89">
        <v>1</v>
      </c>
      <c r="C77" s="90" t="s">
        <v>379</v>
      </c>
      <c r="D77" s="91" t="s">
        <v>331</v>
      </c>
      <c r="E77" s="91">
        <v>1</v>
      </c>
      <c r="F77" s="92" t="s">
        <v>38</v>
      </c>
      <c r="G77" s="93">
        <v>500000</v>
      </c>
      <c r="H77" s="93">
        <v>500000</v>
      </c>
    </row>
    <row r="78" spans="2:8" ht="25.5" x14ac:dyDescent="0.25">
      <c r="B78" s="89">
        <v>2</v>
      </c>
      <c r="C78" s="90" t="s">
        <v>380</v>
      </c>
      <c r="D78" s="91" t="s">
        <v>331</v>
      </c>
      <c r="E78" s="91">
        <v>1</v>
      </c>
      <c r="F78" s="92" t="s">
        <v>38</v>
      </c>
      <c r="G78" s="93">
        <v>525000</v>
      </c>
      <c r="H78" s="93">
        <v>525000</v>
      </c>
    </row>
    <row r="79" spans="2:8" ht="15.75" x14ac:dyDescent="0.25">
      <c r="B79" s="89">
        <v>3</v>
      </c>
      <c r="C79" s="90" t="s">
        <v>381</v>
      </c>
      <c r="D79" s="91" t="s">
        <v>331</v>
      </c>
      <c r="E79" s="91">
        <v>1</v>
      </c>
      <c r="F79" s="92" t="s">
        <v>10</v>
      </c>
      <c r="G79" s="93">
        <v>300000</v>
      </c>
      <c r="H79" s="93">
        <v>300000</v>
      </c>
    </row>
    <row r="80" spans="2:8" ht="15.75" x14ac:dyDescent="0.25">
      <c r="B80" s="89"/>
      <c r="C80" s="94" t="s">
        <v>377</v>
      </c>
      <c r="D80" s="91" t="s">
        <v>336</v>
      </c>
      <c r="E80" s="91">
        <v>1</v>
      </c>
      <c r="F80" s="92" t="s">
        <v>38</v>
      </c>
      <c r="G80" s="93">
        <v>85000</v>
      </c>
      <c r="H80" s="93">
        <v>85000</v>
      </c>
    </row>
    <row r="81" spans="2:8" ht="38.25" x14ac:dyDescent="0.25">
      <c r="B81" s="89"/>
      <c r="C81" s="95" t="s">
        <v>382</v>
      </c>
      <c r="D81" s="91" t="s">
        <v>336</v>
      </c>
      <c r="E81" s="91">
        <v>1</v>
      </c>
      <c r="F81" s="92" t="s">
        <v>38</v>
      </c>
      <c r="G81" s="93">
        <v>650000</v>
      </c>
      <c r="H81" s="93">
        <v>650000</v>
      </c>
    </row>
    <row r="82" spans="2:8" ht="15.75" x14ac:dyDescent="0.25">
      <c r="B82" s="89"/>
      <c r="C82" s="94" t="s">
        <v>383</v>
      </c>
      <c r="D82" s="91" t="s">
        <v>336</v>
      </c>
      <c r="E82" s="91">
        <v>1</v>
      </c>
      <c r="F82" s="92" t="s">
        <v>38</v>
      </c>
      <c r="G82" s="93">
        <v>779000</v>
      </c>
      <c r="H82" s="93">
        <v>779000</v>
      </c>
    </row>
    <row r="83" spans="2:8" ht="25.5" x14ac:dyDescent="0.25">
      <c r="B83" s="89"/>
      <c r="C83" s="95" t="s">
        <v>379</v>
      </c>
      <c r="D83" s="91" t="s">
        <v>345</v>
      </c>
      <c r="E83" s="91">
        <v>1</v>
      </c>
      <c r="F83" s="92" t="s">
        <v>38</v>
      </c>
      <c r="G83" s="93">
        <v>500000</v>
      </c>
      <c r="H83" s="93">
        <v>500000</v>
      </c>
    </row>
    <row r="84" spans="2:8" ht="25.5" x14ac:dyDescent="0.25">
      <c r="B84" s="89"/>
      <c r="C84" s="95" t="s">
        <v>384</v>
      </c>
      <c r="D84" s="91" t="s">
        <v>349</v>
      </c>
      <c r="E84" s="91">
        <v>8</v>
      </c>
      <c r="F84" s="92" t="s">
        <v>106</v>
      </c>
      <c r="G84" s="93">
        <v>550000</v>
      </c>
      <c r="H84" s="93">
        <v>4400000</v>
      </c>
    </row>
    <row r="85" spans="2:8" ht="25.5" x14ac:dyDescent="0.25">
      <c r="B85" s="89"/>
      <c r="C85" s="95" t="s">
        <v>330</v>
      </c>
      <c r="D85" s="91" t="s">
        <v>349</v>
      </c>
      <c r="E85" s="91">
        <v>29</v>
      </c>
      <c r="F85" s="92" t="s">
        <v>106</v>
      </c>
      <c r="G85" s="93">
        <v>722000</v>
      </c>
      <c r="H85" s="93">
        <v>20938000</v>
      </c>
    </row>
    <row r="86" spans="2:8" ht="25.5" x14ac:dyDescent="0.25">
      <c r="B86" s="89"/>
      <c r="C86" s="95" t="s">
        <v>334</v>
      </c>
      <c r="D86" s="91" t="s">
        <v>349</v>
      </c>
      <c r="E86" s="91">
        <v>9</v>
      </c>
      <c r="F86" s="92" t="s">
        <v>106</v>
      </c>
      <c r="G86" s="93">
        <v>715000</v>
      </c>
      <c r="H86" s="93">
        <v>6435000</v>
      </c>
    </row>
    <row r="87" spans="2:8" ht="25.5" x14ac:dyDescent="0.25">
      <c r="B87" s="89"/>
      <c r="C87" s="95" t="s">
        <v>379</v>
      </c>
      <c r="D87" s="91" t="s">
        <v>349</v>
      </c>
      <c r="E87" s="91">
        <v>1</v>
      </c>
      <c r="F87" s="92" t="s">
        <v>38</v>
      </c>
      <c r="G87" s="93">
        <v>500000</v>
      </c>
      <c r="H87" s="93">
        <v>500000</v>
      </c>
    </row>
    <row r="88" spans="2:8" ht="15.75" x14ac:dyDescent="0.25">
      <c r="B88" s="89"/>
      <c r="C88" s="94" t="s">
        <v>375</v>
      </c>
      <c r="D88" s="91" t="s">
        <v>349</v>
      </c>
      <c r="E88" s="91">
        <v>2</v>
      </c>
      <c r="F88" s="92" t="s">
        <v>106</v>
      </c>
      <c r="G88" s="93">
        <v>525000</v>
      </c>
      <c r="H88" s="93">
        <v>1050000</v>
      </c>
    </row>
    <row r="89" spans="2:8" ht="25.5" x14ac:dyDescent="0.25">
      <c r="B89" s="89"/>
      <c r="C89" s="95" t="s">
        <v>330</v>
      </c>
      <c r="D89" s="91" t="s">
        <v>360</v>
      </c>
      <c r="E89" s="91">
        <v>4</v>
      </c>
      <c r="F89" s="92" t="s">
        <v>106</v>
      </c>
      <c r="G89" s="93">
        <v>722000</v>
      </c>
      <c r="H89" s="93">
        <v>2888000</v>
      </c>
    </row>
    <row r="90" spans="2:8" ht="15.75" x14ac:dyDescent="0.25">
      <c r="B90" s="89"/>
      <c r="C90" s="94" t="s">
        <v>385</v>
      </c>
      <c r="D90" s="91" t="s">
        <v>360</v>
      </c>
      <c r="E90" s="91">
        <v>2</v>
      </c>
      <c r="F90" s="92" t="s">
        <v>106</v>
      </c>
      <c r="G90" s="93">
        <v>3420000</v>
      </c>
      <c r="H90" s="93">
        <v>6840000</v>
      </c>
    </row>
    <row r="91" spans="2:8" ht="25.5" x14ac:dyDescent="0.25">
      <c r="B91" s="89"/>
      <c r="C91" s="95" t="s">
        <v>379</v>
      </c>
      <c r="D91" s="91" t="s">
        <v>360</v>
      </c>
      <c r="E91" s="91">
        <v>1</v>
      </c>
      <c r="F91" s="92" t="s">
        <v>38</v>
      </c>
      <c r="G91" s="93">
        <v>500000</v>
      </c>
      <c r="H91" s="93">
        <v>500000</v>
      </c>
    </row>
    <row r="92" spans="2:8" ht="25.5" x14ac:dyDescent="0.25">
      <c r="B92" s="89"/>
      <c r="C92" s="95" t="s">
        <v>380</v>
      </c>
      <c r="D92" s="91" t="s">
        <v>360</v>
      </c>
      <c r="E92" s="91">
        <v>1</v>
      </c>
      <c r="F92" s="92" t="s">
        <v>38</v>
      </c>
      <c r="G92" s="93">
        <v>525000</v>
      </c>
      <c r="H92" s="93">
        <v>525000</v>
      </c>
    </row>
    <row r="93" spans="2:8" ht="15.75" x14ac:dyDescent="0.25">
      <c r="B93" s="289" t="s">
        <v>220</v>
      </c>
      <c r="C93" s="275"/>
      <c r="D93" s="275"/>
      <c r="E93" s="275"/>
      <c r="F93" s="275"/>
      <c r="G93" s="272"/>
      <c r="H93" s="96">
        <f>SUM(H77:H92)</f>
        <v>47415000</v>
      </c>
    </row>
    <row r="94" spans="2:8" ht="15.75" x14ac:dyDescent="0.25">
      <c r="B94" s="289" t="s">
        <v>386</v>
      </c>
      <c r="C94" s="275"/>
      <c r="D94" s="275"/>
      <c r="E94" s="275"/>
      <c r="F94" s="275"/>
      <c r="G94" s="272"/>
      <c r="H94" s="97" t="e">
        <f>H93+#REF!</f>
        <v>#REF!</v>
      </c>
    </row>
    <row r="95" spans="2:8" ht="15.75" x14ac:dyDescent="0.25">
      <c r="B95" s="290" t="s">
        <v>387</v>
      </c>
      <c r="C95" s="275"/>
      <c r="D95" s="275"/>
      <c r="E95" s="275"/>
      <c r="F95" s="275"/>
      <c r="G95" s="272"/>
      <c r="H95" s="97" t="e">
        <f>H94*10%</f>
        <v>#REF!</v>
      </c>
    </row>
    <row r="96" spans="2:8" ht="15.75" x14ac:dyDescent="0.25">
      <c r="B96" s="290" t="s">
        <v>32</v>
      </c>
      <c r="C96" s="275"/>
      <c r="D96" s="275"/>
      <c r="E96" s="275"/>
      <c r="F96" s="275"/>
      <c r="G96" s="272"/>
      <c r="H96" s="97" t="e">
        <f>H95+H94</f>
        <v>#REF!</v>
      </c>
    </row>
    <row r="97" spans="2:8" ht="15.75" x14ac:dyDescent="0.25">
      <c r="B97" s="98"/>
      <c r="C97" s="99"/>
      <c r="D97" s="100"/>
      <c r="E97" s="100"/>
      <c r="F97" s="101"/>
      <c r="G97" s="102"/>
      <c r="H97" s="102"/>
    </row>
    <row r="98" spans="2:8" ht="15.75" x14ac:dyDescent="0.25">
      <c r="B98" s="98"/>
      <c r="C98" s="99"/>
      <c r="D98" s="100"/>
      <c r="E98" s="100"/>
      <c r="F98" s="101"/>
      <c r="G98" s="102"/>
      <c r="H98" s="102"/>
    </row>
    <row r="99" spans="2:8" ht="21" x14ac:dyDescent="0.35">
      <c r="B99" s="82"/>
      <c r="C99" s="59" t="s">
        <v>388</v>
      </c>
      <c r="D99" s="82"/>
      <c r="E99" s="83"/>
      <c r="F99" s="84"/>
      <c r="G99" s="85"/>
    </row>
    <row r="100" spans="2:8" ht="15.75" x14ac:dyDescent="0.25">
      <c r="B100" s="286"/>
      <c r="C100" s="287"/>
      <c r="D100" s="287"/>
      <c r="E100" s="288"/>
      <c r="F100" s="86"/>
      <c r="G100" s="85"/>
    </row>
    <row r="101" spans="2:8" ht="18.75" x14ac:dyDescent="0.25">
      <c r="B101" s="278" t="s">
        <v>6</v>
      </c>
      <c r="C101" s="280" t="s">
        <v>324</v>
      </c>
      <c r="D101" s="280" t="s">
        <v>325</v>
      </c>
      <c r="E101" s="282" t="s">
        <v>2</v>
      </c>
      <c r="F101" s="283"/>
      <c r="G101" s="276" t="s">
        <v>326</v>
      </c>
      <c r="H101" s="277"/>
    </row>
    <row r="102" spans="2:8" ht="56.25" x14ac:dyDescent="0.25">
      <c r="B102" s="279"/>
      <c r="C102" s="281"/>
      <c r="D102" s="281"/>
      <c r="E102" s="284"/>
      <c r="F102" s="285"/>
      <c r="G102" s="87" t="s">
        <v>327</v>
      </c>
      <c r="H102" s="88" t="s">
        <v>328</v>
      </c>
    </row>
    <row r="103" spans="2:8" ht="18.75" x14ac:dyDescent="0.3">
      <c r="B103" s="67" t="s">
        <v>33</v>
      </c>
      <c r="C103" s="274" t="s">
        <v>329</v>
      </c>
      <c r="D103" s="275"/>
      <c r="E103" s="275"/>
      <c r="F103" s="275"/>
      <c r="G103" s="275"/>
      <c r="H103" s="272"/>
    </row>
    <row r="104" spans="2:8" ht="25.5" x14ac:dyDescent="0.25">
      <c r="B104" s="89"/>
      <c r="C104" s="95" t="s">
        <v>389</v>
      </c>
      <c r="D104" s="103" t="s">
        <v>331</v>
      </c>
      <c r="E104" s="91">
        <v>2</v>
      </c>
      <c r="F104" s="92" t="s">
        <v>106</v>
      </c>
      <c r="G104" s="93">
        <v>525000</v>
      </c>
      <c r="H104" s="93">
        <v>1050000</v>
      </c>
    </row>
    <row r="105" spans="2:8" ht="25.5" x14ac:dyDescent="0.25">
      <c r="B105" s="89"/>
      <c r="C105" s="95" t="s">
        <v>390</v>
      </c>
      <c r="D105" s="103" t="s">
        <v>331</v>
      </c>
      <c r="E105" s="91">
        <v>2</v>
      </c>
      <c r="F105" s="92" t="s">
        <v>106</v>
      </c>
      <c r="G105" s="93">
        <v>14190000</v>
      </c>
      <c r="H105" s="93">
        <v>28380000</v>
      </c>
    </row>
    <row r="106" spans="2:8" ht="15.75" x14ac:dyDescent="0.25">
      <c r="B106" s="89"/>
      <c r="C106" s="94" t="s">
        <v>391</v>
      </c>
      <c r="D106" s="103" t="s">
        <v>331</v>
      </c>
      <c r="E106" s="91">
        <v>1</v>
      </c>
      <c r="F106" s="92" t="s">
        <v>38</v>
      </c>
      <c r="G106" s="93">
        <v>635000</v>
      </c>
      <c r="H106" s="93">
        <v>635000</v>
      </c>
    </row>
    <row r="107" spans="2:8" ht="15.75" x14ac:dyDescent="0.25">
      <c r="B107" s="89"/>
      <c r="C107" s="94" t="s">
        <v>392</v>
      </c>
      <c r="D107" s="103" t="s">
        <v>331</v>
      </c>
      <c r="E107" s="91">
        <v>1</v>
      </c>
      <c r="F107" s="92" t="s">
        <v>38</v>
      </c>
      <c r="G107" s="93">
        <v>383000</v>
      </c>
      <c r="H107" s="93">
        <v>383000</v>
      </c>
    </row>
    <row r="108" spans="2:8" ht="15.75" x14ac:dyDescent="0.25">
      <c r="B108" s="89"/>
      <c r="C108" s="94" t="s">
        <v>393</v>
      </c>
      <c r="D108" s="103" t="s">
        <v>331</v>
      </c>
      <c r="E108" s="91">
        <v>1</v>
      </c>
      <c r="F108" s="92" t="s">
        <v>38</v>
      </c>
      <c r="G108" s="93">
        <v>738000</v>
      </c>
      <c r="H108" s="93">
        <v>738000</v>
      </c>
    </row>
    <row r="109" spans="2:8" ht="15.75" x14ac:dyDescent="0.25">
      <c r="B109" s="89"/>
      <c r="C109" s="94" t="s">
        <v>376</v>
      </c>
      <c r="D109" s="103" t="s">
        <v>331</v>
      </c>
      <c r="E109" s="91">
        <v>1</v>
      </c>
      <c r="F109" s="92" t="s">
        <v>38</v>
      </c>
      <c r="G109" s="93">
        <v>189000</v>
      </c>
      <c r="H109" s="93">
        <v>189000</v>
      </c>
    </row>
    <row r="110" spans="2:8" ht="25.5" x14ac:dyDescent="0.25">
      <c r="B110" s="89"/>
      <c r="C110" s="95" t="s">
        <v>394</v>
      </c>
      <c r="D110" s="103" t="s">
        <v>331</v>
      </c>
      <c r="E110" s="91">
        <v>1</v>
      </c>
      <c r="F110" s="92" t="s">
        <v>38</v>
      </c>
      <c r="G110" s="93">
        <v>650000</v>
      </c>
      <c r="H110" s="93">
        <v>650000</v>
      </c>
    </row>
    <row r="111" spans="2:8" ht="15.75" x14ac:dyDescent="0.25">
      <c r="B111" s="89"/>
      <c r="C111" s="94" t="s">
        <v>395</v>
      </c>
      <c r="D111" s="103" t="s">
        <v>331</v>
      </c>
      <c r="E111" s="91">
        <v>1</v>
      </c>
      <c r="F111" s="92" t="s">
        <v>38</v>
      </c>
      <c r="G111" s="93">
        <v>230000</v>
      </c>
      <c r="H111" s="93">
        <v>230000</v>
      </c>
    </row>
    <row r="112" spans="2:8" ht="25.5" x14ac:dyDescent="0.25">
      <c r="B112" s="89"/>
      <c r="C112" s="95" t="s">
        <v>396</v>
      </c>
      <c r="D112" s="103" t="s">
        <v>336</v>
      </c>
      <c r="E112" s="91">
        <v>1</v>
      </c>
      <c r="F112" s="92" t="s">
        <v>38</v>
      </c>
      <c r="G112" s="93">
        <v>540000</v>
      </c>
      <c r="H112" s="93">
        <v>540000</v>
      </c>
    </row>
    <row r="113" spans="2:8" ht="15.75" x14ac:dyDescent="0.25">
      <c r="B113" s="89"/>
      <c r="C113" s="94" t="s">
        <v>397</v>
      </c>
      <c r="D113" s="103" t="s">
        <v>336</v>
      </c>
      <c r="E113" s="91">
        <v>2</v>
      </c>
      <c r="F113" s="92" t="s">
        <v>47</v>
      </c>
      <c r="G113" s="93">
        <v>11111300</v>
      </c>
      <c r="H113" s="93">
        <v>22222600</v>
      </c>
    </row>
    <row r="114" spans="2:8" ht="15.75" x14ac:dyDescent="0.25">
      <c r="B114" s="89"/>
      <c r="C114" s="94" t="s">
        <v>398</v>
      </c>
      <c r="D114" s="103" t="s">
        <v>336</v>
      </c>
      <c r="E114" s="91">
        <v>2</v>
      </c>
      <c r="F114" s="92" t="s">
        <v>106</v>
      </c>
      <c r="G114" s="93">
        <v>3420000</v>
      </c>
      <c r="H114" s="93">
        <v>6840000</v>
      </c>
    </row>
    <row r="115" spans="2:8" ht="15.75" x14ac:dyDescent="0.25">
      <c r="B115" s="89"/>
      <c r="C115" s="94" t="s">
        <v>399</v>
      </c>
      <c r="D115" s="103" t="s">
        <v>345</v>
      </c>
      <c r="E115" s="91">
        <v>1</v>
      </c>
      <c r="F115" s="92" t="s">
        <v>38</v>
      </c>
      <c r="G115" s="93">
        <v>189000</v>
      </c>
      <c r="H115" s="93">
        <v>189000</v>
      </c>
    </row>
    <row r="116" spans="2:8" ht="25.5" x14ac:dyDescent="0.25">
      <c r="B116" s="89"/>
      <c r="C116" s="95" t="s">
        <v>400</v>
      </c>
      <c r="D116" s="103" t="s">
        <v>345</v>
      </c>
      <c r="E116" s="91">
        <v>1</v>
      </c>
      <c r="F116" s="92" t="s">
        <v>38</v>
      </c>
      <c r="G116" s="93">
        <v>1643000</v>
      </c>
      <c r="H116" s="93">
        <v>1643000</v>
      </c>
    </row>
    <row r="117" spans="2:8" ht="15.75" x14ac:dyDescent="0.25">
      <c r="B117" s="89"/>
      <c r="C117" s="94" t="s">
        <v>401</v>
      </c>
      <c r="D117" s="103" t="s">
        <v>349</v>
      </c>
      <c r="E117" s="91">
        <v>1</v>
      </c>
      <c r="F117" s="92" t="s">
        <v>38</v>
      </c>
      <c r="G117" s="93">
        <v>5117000</v>
      </c>
      <c r="H117" s="93">
        <v>5117000</v>
      </c>
    </row>
    <row r="118" spans="2:8" ht="15.75" x14ac:dyDescent="0.25">
      <c r="B118" s="89"/>
      <c r="C118" s="94" t="s">
        <v>402</v>
      </c>
      <c r="D118" s="103" t="s">
        <v>349</v>
      </c>
      <c r="E118" s="91">
        <v>1</v>
      </c>
      <c r="F118" s="92" t="s">
        <v>38</v>
      </c>
      <c r="G118" s="93">
        <v>75000</v>
      </c>
      <c r="H118" s="93">
        <v>75000</v>
      </c>
    </row>
    <row r="119" spans="2:8" ht="25.5" x14ac:dyDescent="0.25">
      <c r="B119" s="89"/>
      <c r="C119" s="95" t="s">
        <v>390</v>
      </c>
      <c r="D119" s="103" t="s">
        <v>349</v>
      </c>
      <c r="E119" s="91">
        <v>1</v>
      </c>
      <c r="F119" s="92" t="s">
        <v>38</v>
      </c>
      <c r="G119" s="93">
        <v>14190000</v>
      </c>
      <c r="H119" s="93">
        <v>14190000</v>
      </c>
    </row>
    <row r="120" spans="2:8" ht="25.5" x14ac:dyDescent="0.25">
      <c r="B120" s="89"/>
      <c r="C120" s="95" t="s">
        <v>390</v>
      </c>
      <c r="D120" s="103" t="s">
        <v>349</v>
      </c>
      <c r="E120" s="91">
        <v>1</v>
      </c>
      <c r="F120" s="92" t="s">
        <v>38</v>
      </c>
      <c r="G120" s="93">
        <v>14190000</v>
      </c>
      <c r="H120" s="93">
        <v>14190000</v>
      </c>
    </row>
    <row r="121" spans="2:8" ht="15.75" x14ac:dyDescent="0.25">
      <c r="B121" s="89"/>
      <c r="C121" s="94" t="s">
        <v>403</v>
      </c>
      <c r="D121" s="103" t="s">
        <v>349</v>
      </c>
      <c r="E121" s="91">
        <v>1</v>
      </c>
      <c r="F121" s="92" t="s">
        <v>38</v>
      </c>
      <c r="G121" s="93">
        <v>23108000</v>
      </c>
      <c r="H121" s="93">
        <v>23108000</v>
      </c>
    </row>
    <row r="122" spans="2:8" ht="15.75" x14ac:dyDescent="0.25">
      <c r="B122" s="89"/>
      <c r="C122" s="94" t="s">
        <v>404</v>
      </c>
      <c r="D122" s="103" t="s">
        <v>349</v>
      </c>
      <c r="E122" s="91">
        <v>1</v>
      </c>
      <c r="F122" s="92" t="s">
        <v>38</v>
      </c>
      <c r="G122" s="93">
        <v>1575000</v>
      </c>
      <c r="H122" s="93">
        <v>1575000</v>
      </c>
    </row>
    <row r="123" spans="2:8" ht="25.5" x14ac:dyDescent="0.25">
      <c r="B123" s="89"/>
      <c r="C123" s="95" t="s">
        <v>400</v>
      </c>
      <c r="D123" s="103" t="s">
        <v>360</v>
      </c>
      <c r="E123" s="91">
        <v>1</v>
      </c>
      <c r="F123" s="92" t="s">
        <v>38</v>
      </c>
      <c r="G123" s="93">
        <v>1643000</v>
      </c>
      <c r="H123" s="93">
        <v>1643000</v>
      </c>
    </row>
    <row r="124" spans="2:8" ht="15.75" x14ac:dyDescent="0.25">
      <c r="B124" s="98"/>
      <c r="C124" s="99"/>
      <c r="D124" s="104"/>
      <c r="E124" s="100"/>
      <c r="F124" s="101"/>
      <c r="G124" s="102"/>
      <c r="H124" s="102"/>
    </row>
    <row r="125" spans="2:8" ht="21" x14ac:dyDescent="0.35">
      <c r="B125" s="82"/>
      <c r="C125" s="59" t="s">
        <v>405</v>
      </c>
      <c r="D125" s="82"/>
      <c r="E125" s="83"/>
      <c r="F125" s="84"/>
      <c r="G125" s="85"/>
    </row>
    <row r="126" spans="2:8" ht="15.75" x14ac:dyDescent="0.25">
      <c r="B126" s="286"/>
      <c r="C126" s="287"/>
      <c r="D126" s="287"/>
      <c r="E126" s="288"/>
      <c r="F126" s="86"/>
      <c r="G126" s="85"/>
    </row>
    <row r="127" spans="2:8" ht="18.75" x14ac:dyDescent="0.25">
      <c r="B127" s="278" t="s">
        <v>6</v>
      </c>
      <c r="C127" s="280" t="s">
        <v>324</v>
      </c>
      <c r="D127" s="280" t="s">
        <v>325</v>
      </c>
      <c r="E127" s="282" t="s">
        <v>2</v>
      </c>
      <c r="F127" s="283"/>
      <c r="G127" s="276" t="s">
        <v>326</v>
      </c>
      <c r="H127" s="277"/>
    </row>
    <row r="128" spans="2:8" ht="56.25" x14ac:dyDescent="0.25">
      <c r="B128" s="279"/>
      <c r="C128" s="281"/>
      <c r="D128" s="281"/>
      <c r="E128" s="284"/>
      <c r="F128" s="285"/>
      <c r="G128" s="87" t="s">
        <v>327</v>
      </c>
      <c r="H128" s="88" t="s">
        <v>328</v>
      </c>
    </row>
    <row r="129" spans="2:8" ht="18.75" x14ac:dyDescent="0.3">
      <c r="B129" s="67" t="s">
        <v>33</v>
      </c>
      <c r="C129" s="274" t="s">
        <v>329</v>
      </c>
      <c r="D129" s="275"/>
      <c r="E129" s="275"/>
      <c r="F129" s="275"/>
      <c r="G129" s="275"/>
      <c r="H129" s="272"/>
    </row>
    <row r="130" spans="2:8" ht="25.5" x14ac:dyDescent="0.25">
      <c r="B130" s="89"/>
      <c r="C130" s="95" t="s">
        <v>330</v>
      </c>
      <c r="D130" s="103" t="s">
        <v>331</v>
      </c>
      <c r="E130" s="91">
        <v>12</v>
      </c>
      <c r="F130" s="92" t="s">
        <v>106</v>
      </c>
      <c r="G130" s="93">
        <v>722000</v>
      </c>
      <c r="H130" s="93">
        <v>8664000</v>
      </c>
    </row>
    <row r="131" spans="2:8" ht="25.5" x14ac:dyDescent="0.25">
      <c r="B131" s="89"/>
      <c r="C131" s="95" t="s">
        <v>334</v>
      </c>
      <c r="D131" s="103" t="s">
        <v>331</v>
      </c>
      <c r="E131" s="91">
        <v>5</v>
      </c>
      <c r="F131" s="92" t="s">
        <v>106</v>
      </c>
      <c r="G131" s="93">
        <v>715000</v>
      </c>
      <c r="H131" s="93">
        <v>3575000</v>
      </c>
    </row>
    <row r="132" spans="2:8" ht="15.75" x14ac:dyDescent="0.25">
      <c r="B132" s="89"/>
      <c r="C132" s="95" t="s">
        <v>406</v>
      </c>
      <c r="D132" s="103" t="s">
        <v>331</v>
      </c>
      <c r="E132" s="91">
        <v>4</v>
      </c>
      <c r="F132" s="92" t="s">
        <v>106</v>
      </c>
      <c r="G132" s="93">
        <v>2660000</v>
      </c>
      <c r="H132" s="93">
        <v>10640000</v>
      </c>
    </row>
    <row r="133" spans="2:8" ht="15.75" x14ac:dyDescent="0.25">
      <c r="B133" s="89"/>
      <c r="C133" s="94" t="s">
        <v>385</v>
      </c>
      <c r="D133" s="103" t="s">
        <v>331</v>
      </c>
      <c r="E133" s="91">
        <v>2</v>
      </c>
      <c r="F133" s="92" t="s">
        <v>106</v>
      </c>
      <c r="G133" s="93">
        <v>3420000</v>
      </c>
      <c r="H133" s="93">
        <v>6840000</v>
      </c>
    </row>
    <row r="134" spans="2:8" ht="25.5" x14ac:dyDescent="0.25">
      <c r="B134" s="89"/>
      <c r="C134" s="95" t="s">
        <v>369</v>
      </c>
      <c r="D134" s="103" t="s">
        <v>331</v>
      </c>
      <c r="E134" s="91">
        <v>1</v>
      </c>
      <c r="F134" s="92" t="s">
        <v>370</v>
      </c>
      <c r="G134" s="93">
        <v>160538000</v>
      </c>
      <c r="H134" s="93">
        <v>160538000</v>
      </c>
    </row>
    <row r="135" spans="2:8" ht="25.5" x14ac:dyDescent="0.25">
      <c r="B135" s="89"/>
      <c r="C135" s="95" t="s">
        <v>407</v>
      </c>
      <c r="D135" s="103" t="s">
        <v>331</v>
      </c>
      <c r="E135" s="91">
        <v>1</v>
      </c>
      <c r="F135" s="92" t="s">
        <v>38</v>
      </c>
      <c r="G135" s="93">
        <v>1375000</v>
      </c>
      <c r="H135" s="93">
        <v>1375000</v>
      </c>
    </row>
    <row r="136" spans="2:8" ht="15.75" x14ac:dyDescent="0.25">
      <c r="B136" s="89"/>
      <c r="C136" s="94" t="s">
        <v>408</v>
      </c>
      <c r="D136" s="103" t="s">
        <v>331</v>
      </c>
      <c r="E136" s="91">
        <v>1</v>
      </c>
      <c r="F136" s="92" t="s">
        <v>38</v>
      </c>
      <c r="G136" s="93">
        <v>17780000</v>
      </c>
      <c r="H136" s="93">
        <v>17780000</v>
      </c>
    </row>
    <row r="137" spans="2:8" ht="15.75" x14ac:dyDescent="0.25">
      <c r="B137" s="89"/>
      <c r="C137" s="94" t="s">
        <v>409</v>
      </c>
      <c r="D137" s="103" t="s">
        <v>336</v>
      </c>
      <c r="E137" s="91">
        <v>1</v>
      </c>
      <c r="F137" s="92" t="s">
        <v>38</v>
      </c>
      <c r="G137" s="93">
        <v>7500000</v>
      </c>
      <c r="H137" s="93">
        <v>7500000</v>
      </c>
    </row>
    <row r="138" spans="2:8" ht="25.5" x14ac:dyDescent="0.25">
      <c r="B138" s="89"/>
      <c r="C138" s="95" t="s">
        <v>384</v>
      </c>
      <c r="D138" s="103" t="s">
        <v>336</v>
      </c>
      <c r="E138" s="91">
        <v>4</v>
      </c>
      <c r="F138" s="92" t="s">
        <v>106</v>
      </c>
      <c r="G138" s="93">
        <v>550000</v>
      </c>
      <c r="H138" s="93">
        <v>2200000</v>
      </c>
    </row>
    <row r="139" spans="2:8" ht="15.75" x14ac:dyDescent="0.25">
      <c r="B139" s="89"/>
      <c r="C139" s="94" t="s">
        <v>385</v>
      </c>
      <c r="D139" s="103" t="s">
        <v>345</v>
      </c>
      <c r="E139" s="91">
        <v>2</v>
      </c>
      <c r="F139" s="92" t="s">
        <v>106</v>
      </c>
      <c r="G139" s="93">
        <v>3420000</v>
      </c>
      <c r="H139" s="93">
        <v>6840000</v>
      </c>
    </row>
    <row r="140" spans="2:8" ht="15.75" x14ac:dyDescent="0.25">
      <c r="B140" s="89"/>
      <c r="C140" s="94" t="s">
        <v>410</v>
      </c>
      <c r="D140" s="103" t="s">
        <v>345</v>
      </c>
      <c r="E140" s="91">
        <v>2</v>
      </c>
      <c r="F140" s="92" t="s">
        <v>106</v>
      </c>
      <c r="G140" s="93"/>
      <c r="H140" s="93"/>
    </row>
    <row r="141" spans="2:8" ht="25.5" x14ac:dyDescent="0.25">
      <c r="B141" s="89"/>
      <c r="C141" s="95" t="s">
        <v>380</v>
      </c>
      <c r="D141" s="103" t="s">
        <v>349</v>
      </c>
      <c r="E141" s="91">
        <v>1</v>
      </c>
      <c r="F141" s="92" t="s">
        <v>38</v>
      </c>
      <c r="G141" s="93">
        <v>525000</v>
      </c>
      <c r="H141" s="93">
        <v>525000</v>
      </c>
    </row>
    <row r="142" spans="2:8" ht="15.75" x14ac:dyDescent="0.25">
      <c r="B142" s="89"/>
      <c r="C142" s="94" t="s">
        <v>385</v>
      </c>
      <c r="D142" s="103" t="s">
        <v>349</v>
      </c>
      <c r="E142" s="91">
        <v>1</v>
      </c>
      <c r="F142" s="92" t="s">
        <v>38</v>
      </c>
      <c r="G142" s="93">
        <v>3420000</v>
      </c>
      <c r="H142" s="93">
        <v>3420000</v>
      </c>
    </row>
    <row r="143" spans="2:8" ht="25.5" x14ac:dyDescent="0.25">
      <c r="B143" s="89"/>
      <c r="C143" s="95" t="s">
        <v>407</v>
      </c>
      <c r="D143" s="103" t="s">
        <v>349</v>
      </c>
      <c r="E143" s="91">
        <v>1</v>
      </c>
      <c r="F143" s="92" t="s">
        <v>38</v>
      </c>
      <c r="G143" s="93">
        <v>1375000</v>
      </c>
      <c r="H143" s="93">
        <v>1375000</v>
      </c>
    </row>
    <row r="144" spans="2:8" ht="15.75" x14ac:dyDescent="0.25">
      <c r="B144" s="89"/>
      <c r="C144" s="94" t="s">
        <v>408</v>
      </c>
      <c r="D144" s="103" t="s">
        <v>349</v>
      </c>
      <c r="E144" s="91">
        <v>1</v>
      </c>
      <c r="F144" s="92" t="s">
        <v>38</v>
      </c>
      <c r="G144" s="93">
        <v>17780000</v>
      </c>
      <c r="H144" s="93">
        <v>17780000</v>
      </c>
    </row>
    <row r="145" spans="2:8" ht="15.75" x14ac:dyDescent="0.25">
      <c r="B145" s="289" t="s">
        <v>220</v>
      </c>
      <c r="C145" s="275"/>
      <c r="D145" s="275"/>
      <c r="E145" s="275"/>
      <c r="F145" s="275"/>
      <c r="G145" s="272"/>
      <c r="H145" s="96">
        <f>SUM(H130:H144)</f>
        <v>249052000</v>
      </c>
    </row>
    <row r="146" spans="2:8" ht="15.75" x14ac:dyDescent="0.25">
      <c r="B146" s="289" t="s">
        <v>386</v>
      </c>
      <c r="C146" s="275"/>
      <c r="D146" s="275"/>
      <c r="E146" s="275"/>
      <c r="F146" s="275"/>
      <c r="G146" s="272"/>
      <c r="H146" s="97" t="e">
        <f>H145+#REF!</f>
        <v>#REF!</v>
      </c>
    </row>
    <row r="147" spans="2:8" ht="15.75" x14ac:dyDescent="0.25">
      <c r="B147" s="290" t="s">
        <v>387</v>
      </c>
      <c r="C147" s="275"/>
      <c r="D147" s="275"/>
      <c r="E147" s="275"/>
      <c r="F147" s="275"/>
      <c r="G147" s="272"/>
      <c r="H147" s="97" t="e">
        <f>H146*10%</f>
        <v>#REF!</v>
      </c>
    </row>
    <row r="148" spans="2:8" ht="15.75" x14ac:dyDescent="0.25">
      <c r="B148" s="290" t="s">
        <v>32</v>
      </c>
      <c r="C148" s="275"/>
      <c r="D148" s="275"/>
      <c r="E148" s="275"/>
      <c r="F148" s="275"/>
      <c r="G148" s="272"/>
      <c r="H148" s="97" t="e">
        <f>H147+H146</f>
        <v>#REF!</v>
      </c>
    </row>
    <row r="149" spans="2:8" ht="15.75" x14ac:dyDescent="0.25">
      <c r="B149" s="98"/>
      <c r="C149" s="99"/>
      <c r="D149" s="100"/>
      <c r="E149" s="100"/>
      <c r="F149" s="101"/>
      <c r="G149" s="102"/>
      <c r="H149" s="102"/>
    </row>
    <row r="150" spans="2:8" ht="15.75" x14ac:dyDescent="0.25">
      <c r="B150" s="98"/>
      <c r="C150" s="99"/>
      <c r="D150" s="100"/>
      <c r="E150" s="100"/>
      <c r="F150" s="101"/>
      <c r="G150" s="102"/>
      <c r="H150" s="102"/>
    </row>
    <row r="151" spans="2:8" ht="21" x14ac:dyDescent="0.35">
      <c r="B151" s="82"/>
      <c r="C151" s="59" t="s">
        <v>411</v>
      </c>
      <c r="D151" s="82"/>
      <c r="E151" s="83"/>
      <c r="F151" s="84"/>
      <c r="G151" s="85"/>
    </row>
    <row r="152" spans="2:8" ht="15.75" x14ac:dyDescent="0.25">
      <c r="B152" s="286"/>
      <c r="C152" s="287"/>
      <c r="D152" s="287"/>
      <c r="E152" s="288"/>
      <c r="F152" s="86"/>
      <c r="G152" s="85"/>
    </row>
    <row r="153" spans="2:8" ht="18.75" x14ac:dyDescent="0.25">
      <c r="B153" s="278" t="s">
        <v>6</v>
      </c>
      <c r="C153" s="280" t="s">
        <v>324</v>
      </c>
      <c r="D153" s="280" t="s">
        <v>325</v>
      </c>
      <c r="E153" s="282" t="s">
        <v>2</v>
      </c>
      <c r="F153" s="283"/>
      <c r="G153" s="276" t="s">
        <v>326</v>
      </c>
      <c r="H153" s="277"/>
    </row>
    <row r="154" spans="2:8" ht="56.25" x14ac:dyDescent="0.25">
      <c r="B154" s="279"/>
      <c r="C154" s="281"/>
      <c r="D154" s="281"/>
      <c r="E154" s="284"/>
      <c r="F154" s="285"/>
      <c r="G154" s="87" t="s">
        <v>327</v>
      </c>
      <c r="H154" s="88" t="s">
        <v>328</v>
      </c>
    </row>
    <row r="155" spans="2:8" ht="18.75" x14ac:dyDescent="0.3">
      <c r="B155" s="67" t="s">
        <v>33</v>
      </c>
      <c r="C155" s="274" t="s">
        <v>329</v>
      </c>
      <c r="D155" s="275"/>
      <c r="E155" s="275"/>
      <c r="F155" s="275"/>
      <c r="G155" s="275"/>
      <c r="H155" s="272"/>
    </row>
    <row r="156" spans="2:8" ht="25.5" x14ac:dyDescent="0.25">
      <c r="B156" s="89"/>
      <c r="C156" s="95" t="s">
        <v>384</v>
      </c>
      <c r="D156" s="103" t="s">
        <v>331</v>
      </c>
      <c r="E156" s="91">
        <v>4</v>
      </c>
      <c r="F156" s="92" t="s">
        <v>106</v>
      </c>
      <c r="G156" s="93">
        <v>550000</v>
      </c>
      <c r="H156" s="93">
        <v>2200000</v>
      </c>
    </row>
    <row r="157" spans="2:8" ht="15.75" x14ac:dyDescent="0.25">
      <c r="B157" s="89"/>
      <c r="C157" s="94" t="s">
        <v>412</v>
      </c>
      <c r="D157" s="103" t="s">
        <v>331</v>
      </c>
      <c r="E157" s="91">
        <v>1</v>
      </c>
      <c r="F157" s="92" t="s">
        <v>38</v>
      </c>
      <c r="G157" s="93">
        <v>1750000</v>
      </c>
      <c r="H157" s="93">
        <v>1750000</v>
      </c>
    </row>
    <row r="158" spans="2:8" ht="25.5" x14ac:dyDescent="0.25">
      <c r="B158" s="89"/>
      <c r="C158" s="95" t="s">
        <v>344</v>
      </c>
      <c r="D158" s="103" t="s">
        <v>331</v>
      </c>
      <c r="E158" s="91">
        <v>1</v>
      </c>
      <c r="F158" s="92" t="s">
        <v>38</v>
      </c>
      <c r="G158" s="93">
        <v>4329000</v>
      </c>
      <c r="H158" s="93">
        <v>4329000</v>
      </c>
    </row>
    <row r="159" spans="2:8" ht="15.75" x14ac:dyDescent="0.25">
      <c r="B159" s="89"/>
      <c r="C159" s="94" t="s">
        <v>413</v>
      </c>
      <c r="D159" s="103" t="s">
        <v>336</v>
      </c>
      <c r="E159" s="91">
        <v>2</v>
      </c>
      <c r="F159" s="92" t="s">
        <v>106</v>
      </c>
      <c r="G159" s="93">
        <v>300000</v>
      </c>
      <c r="H159" s="93">
        <v>600000</v>
      </c>
    </row>
    <row r="160" spans="2:8" ht="15.75" x14ac:dyDescent="0.25">
      <c r="B160" s="89"/>
      <c r="C160" s="94" t="s">
        <v>414</v>
      </c>
      <c r="D160" s="103" t="s">
        <v>336</v>
      </c>
      <c r="E160" s="91">
        <v>2</v>
      </c>
      <c r="F160" s="92" t="s">
        <v>106</v>
      </c>
      <c r="G160" s="93">
        <v>90000</v>
      </c>
      <c r="H160" s="93">
        <v>180000</v>
      </c>
    </row>
    <row r="161" spans="2:8" ht="15.75" x14ac:dyDescent="0.25">
      <c r="B161" s="89"/>
      <c r="C161" s="94" t="s">
        <v>415</v>
      </c>
      <c r="D161" s="103" t="s">
        <v>345</v>
      </c>
      <c r="E161" s="91">
        <v>8</v>
      </c>
      <c r="F161" s="92" t="s">
        <v>106</v>
      </c>
      <c r="G161" s="93">
        <v>22000</v>
      </c>
      <c r="H161" s="93">
        <v>176000</v>
      </c>
    </row>
    <row r="162" spans="2:8" ht="15.75" x14ac:dyDescent="0.25">
      <c r="B162" s="89"/>
      <c r="C162" s="94" t="s">
        <v>416</v>
      </c>
      <c r="D162" s="103" t="s">
        <v>345</v>
      </c>
      <c r="E162" s="91">
        <v>8</v>
      </c>
      <c r="F162" s="92" t="s">
        <v>106</v>
      </c>
      <c r="G162" s="93">
        <v>10000</v>
      </c>
      <c r="H162" s="93">
        <v>80000</v>
      </c>
    </row>
    <row r="163" spans="2:8" ht="15.75" x14ac:dyDescent="0.25">
      <c r="B163" s="89"/>
      <c r="C163" s="94" t="s">
        <v>357</v>
      </c>
      <c r="D163" s="103" t="s">
        <v>345</v>
      </c>
      <c r="E163" s="91">
        <v>4</v>
      </c>
      <c r="F163" s="92" t="s">
        <v>106</v>
      </c>
      <c r="G163" s="93">
        <v>3056000</v>
      </c>
      <c r="H163" s="93">
        <v>12224000</v>
      </c>
    </row>
    <row r="164" spans="2:8" ht="15.75" x14ac:dyDescent="0.25">
      <c r="B164" s="89"/>
      <c r="C164" s="94" t="s">
        <v>417</v>
      </c>
      <c r="D164" s="103" t="s">
        <v>345</v>
      </c>
      <c r="E164" s="91">
        <v>6</v>
      </c>
      <c r="F164" s="92" t="s">
        <v>355</v>
      </c>
      <c r="G164" s="93">
        <v>25000</v>
      </c>
      <c r="H164" s="93">
        <v>150000</v>
      </c>
    </row>
    <row r="165" spans="2:8" ht="15.75" x14ac:dyDescent="0.25">
      <c r="B165" s="89"/>
      <c r="C165" s="95" t="s">
        <v>406</v>
      </c>
      <c r="D165" s="103" t="s">
        <v>345</v>
      </c>
      <c r="E165" s="91">
        <v>8</v>
      </c>
      <c r="F165" s="92" t="s">
        <v>106</v>
      </c>
      <c r="G165" s="93">
        <v>2660000</v>
      </c>
      <c r="H165" s="93">
        <v>21280000</v>
      </c>
    </row>
    <row r="166" spans="2:8" ht="25.5" x14ac:dyDescent="0.25">
      <c r="B166" s="89"/>
      <c r="C166" s="95" t="s">
        <v>344</v>
      </c>
      <c r="D166" s="103" t="s">
        <v>345</v>
      </c>
      <c r="E166" s="91">
        <v>1</v>
      </c>
      <c r="F166" s="92" t="s">
        <v>38</v>
      </c>
      <c r="G166" s="93">
        <v>4329000</v>
      </c>
      <c r="H166" s="93">
        <v>4329000</v>
      </c>
    </row>
    <row r="167" spans="2:8" ht="15.75" x14ac:dyDescent="0.25">
      <c r="B167" s="89"/>
      <c r="C167" s="94" t="s">
        <v>335</v>
      </c>
      <c r="D167" s="103" t="s">
        <v>345</v>
      </c>
      <c r="E167" s="91">
        <v>1</v>
      </c>
      <c r="F167" s="92" t="s">
        <v>38</v>
      </c>
      <c r="G167" s="93">
        <v>375000</v>
      </c>
      <c r="H167" s="93">
        <v>375000</v>
      </c>
    </row>
    <row r="168" spans="2:8" ht="15.75" x14ac:dyDescent="0.25">
      <c r="B168" s="89"/>
      <c r="C168" s="94" t="s">
        <v>418</v>
      </c>
      <c r="D168" s="103" t="s">
        <v>349</v>
      </c>
      <c r="E168" s="91">
        <v>2</v>
      </c>
      <c r="F168" s="92" t="s">
        <v>106</v>
      </c>
      <c r="G168" s="93">
        <v>3596000</v>
      </c>
      <c r="H168" s="93">
        <v>7192000</v>
      </c>
    </row>
    <row r="169" spans="2:8" ht="15.75" x14ac:dyDescent="0.25">
      <c r="B169" s="89"/>
      <c r="C169" s="95" t="s">
        <v>406</v>
      </c>
      <c r="D169" s="103" t="s">
        <v>349</v>
      </c>
      <c r="E169" s="91">
        <v>5</v>
      </c>
      <c r="F169" s="92" t="s">
        <v>106</v>
      </c>
      <c r="G169" s="93">
        <v>2660000</v>
      </c>
      <c r="H169" s="93">
        <v>13300000</v>
      </c>
    </row>
    <row r="170" spans="2:8" ht="15.75" x14ac:dyDescent="0.25">
      <c r="B170" s="89"/>
      <c r="C170" s="94" t="s">
        <v>412</v>
      </c>
      <c r="D170" s="103" t="s">
        <v>360</v>
      </c>
      <c r="E170" s="91">
        <v>1</v>
      </c>
      <c r="F170" s="92" t="s">
        <v>38</v>
      </c>
      <c r="G170" s="93">
        <v>1750000</v>
      </c>
      <c r="H170" s="93">
        <v>1750000</v>
      </c>
    </row>
    <row r="171" spans="2:8" ht="15.75" x14ac:dyDescent="0.25">
      <c r="B171" s="289" t="s">
        <v>220</v>
      </c>
      <c r="C171" s="275"/>
      <c r="D171" s="275"/>
      <c r="E171" s="275"/>
      <c r="F171" s="275"/>
      <c r="G171" s="272"/>
      <c r="H171" s="96">
        <f>SUM(H156:H170)</f>
        <v>69915000</v>
      </c>
    </row>
    <row r="172" spans="2:8" ht="15.75" x14ac:dyDescent="0.25">
      <c r="B172" s="289" t="s">
        <v>386</v>
      </c>
      <c r="C172" s="275"/>
      <c r="D172" s="275"/>
      <c r="E172" s="275"/>
      <c r="F172" s="275"/>
      <c r="G172" s="272"/>
      <c r="H172" s="97" t="e">
        <f>H171+#REF!</f>
        <v>#REF!</v>
      </c>
    </row>
    <row r="173" spans="2:8" ht="15.75" x14ac:dyDescent="0.25">
      <c r="B173" s="290" t="s">
        <v>387</v>
      </c>
      <c r="C173" s="275"/>
      <c r="D173" s="275"/>
      <c r="E173" s="275"/>
      <c r="F173" s="275"/>
      <c r="G173" s="272"/>
      <c r="H173" s="97" t="e">
        <f>H172*10%</f>
        <v>#REF!</v>
      </c>
    </row>
    <row r="174" spans="2:8" ht="15.75" x14ac:dyDescent="0.25">
      <c r="B174" s="290" t="s">
        <v>32</v>
      </c>
      <c r="C174" s="275"/>
      <c r="D174" s="275"/>
      <c r="E174" s="275"/>
      <c r="F174" s="275"/>
      <c r="G174" s="272"/>
      <c r="H174" s="97" t="e">
        <f>H173+H172</f>
        <v>#REF!</v>
      </c>
    </row>
    <row r="175" spans="2:8" ht="18.75" x14ac:dyDescent="0.25">
      <c r="B175" s="278" t="s">
        <v>6</v>
      </c>
      <c r="C175" s="280" t="s">
        <v>324</v>
      </c>
      <c r="D175" s="280" t="s">
        <v>325</v>
      </c>
      <c r="E175" s="282" t="s">
        <v>2</v>
      </c>
      <c r="F175" s="283"/>
      <c r="G175" s="276" t="s">
        <v>326</v>
      </c>
      <c r="H175" s="277"/>
    </row>
    <row r="176" spans="2:8" ht="56.25" x14ac:dyDescent="0.25">
      <c r="B176" s="279"/>
      <c r="C176" s="281"/>
      <c r="D176" s="281"/>
      <c r="E176" s="284"/>
      <c r="F176" s="285"/>
      <c r="G176" s="87" t="s">
        <v>327</v>
      </c>
      <c r="H176" s="88" t="s">
        <v>328</v>
      </c>
    </row>
    <row r="177" spans="2:8" ht="18.75" x14ac:dyDescent="0.3">
      <c r="B177" s="67" t="s">
        <v>33</v>
      </c>
      <c r="C177" s="274" t="s">
        <v>329</v>
      </c>
      <c r="D177" s="275"/>
      <c r="E177" s="275"/>
      <c r="F177" s="275"/>
      <c r="G177" s="275"/>
      <c r="H177" s="272"/>
    </row>
    <row r="178" spans="2:8" ht="15.75" x14ac:dyDescent="0.25">
      <c r="B178" s="89"/>
      <c r="C178" s="95" t="s">
        <v>415</v>
      </c>
      <c r="D178" s="103" t="s">
        <v>331</v>
      </c>
      <c r="E178" s="91">
        <v>15</v>
      </c>
      <c r="F178" s="92" t="s">
        <v>106</v>
      </c>
      <c r="G178" s="93">
        <v>22000</v>
      </c>
      <c r="H178" s="93">
        <v>330000</v>
      </c>
    </row>
    <row r="179" spans="2:8" ht="15.75" x14ac:dyDescent="0.25">
      <c r="B179" s="89"/>
      <c r="C179" s="94" t="s">
        <v>416</v>
      </c>
      <c r="D179" s="103" t="s">
        <v>331</v>
      </c>
      <c r="E179" s="91">
        <v>10</v>
      </c>
      <c r="F179" s="92" t="s">
        <v>106</v>
      </c>
      <c r="G179" s="93">
        <v>10000</v>
      </c>
      <c r="H179" s="93">
        <v>100000</v>
      </c>
    </row>
    <row r="180" spans="2:8" ht="25.5" x14ac:dyDescent="0.25">
      <c r="B180" s="89"/>
      <c r="C180" s="95" t="s">
        <v>419</v>
      </c>
      <c r="D180" s="103" t="s">
        <v>331</v>
      </c>
      <c r="E180" s="91">
        <v>1</v>
      </c>
      <c r="F180" s="92" t="s">
        <v>38</v>
      </c>
      <c r="G180" s="93">
        <v>1375000</v>
      </c>
      <c r="H180" s="93">
        <v>1375000</v>
      </c>
    </row>
    <row r="181" spans="2:8" ht="25.5" x14ac:dyDescent="0.25">
      <c r="B181" s="89"/>
      <c r="C181" s="95" t="s">
        <v>420</v>
      </c>
      <c r="D181" s="103" t="s">
        <v>331</v>
      </c>
      <c r="E181" s="91">
        <v>1</v>
      </c>
      <c r="F181" s="92" t="s">
        <v>38</v>
      </c>
      <c r="G181" s="93">
        <v>14190000</v>
      </c>
      <c r="H181" s="93">
        <v>14190000</v>
      </c>
    </row>
    <row r="182" spans="2:8" ht="38.25" x14ac:dyDescent="0.25">
      <c r="B182" s="89"/>
      <c r="C182" s="95" t="s">
        <v>421</v>
      </c>
      <c r="D182" s="103" t="s">
        <v>331</v>
      </c>
      <c r="E182" s="91">
        <v>1</v>
      </c>
      <c r="F182" s="92" t="s">
        <v>10</v>
      </c>
      <c r="G182" s="93">
        <v>1375000</v>
      </c>
      <c r="H182" s="93">
        <v>1375000</v>
      </c>
    </row>
    <row r="183" spans="2:8" ht="15.75" x14ac:dyDescent="0.25">
      <c r="B183" s="89"/>
      <c r="C183" s="94" t="s">
        <v>422</v>
      </c>
      <c r="D183" s="103" t="s">
        <v>331</v>
      </c>
      <c r="E183" s="91">
        <v>1</v>
      </c>
      <c r="F183" s="92" t="s">
        <v>47</v>
      </c>
      <c r="G183" s="93">
        <v>334008</v>
      </c>
      <c r="H183" s="93">
        <v>334008</v>
      </c>
    </row>
    <row r="184" spans="2:8" ht="15.75" x14ac:dyDescent="0.25">
      <c r="B184" s="89"/>
      <c r="C184" s="94" t="s">
        <v>423</v>
      </c>
      <c r="D184" s="103" t="s">
        <v>331</v>
      </c>
      <c r="E184" s="91">
        <v>4</v>
      </c>
      <c r="F184" s="92" t="s">
        <v>106</v>
      </c>
      <c r="G184" s="93">
        <v>775000</v>
      </c>
      <c r="H184" s="93">
        <v>3100000</v>
      </c>
    </row>
    <row r="185" spans="2:8" ht="15.75" x14ac:dyDescent="0.25">
      <c r="B185" s="89"/>
      <c r="C185" s="94" t="s">
        <v>424</v>
      </c>
      <c r="D185" s="103" t="s">
        <v>331</v>
      </c>
      <c r="E185" s="91">
        <v>4</v>
      </c>
      <c r="F185" s="92" t="s">
        <v>106</v>
      </c>
      <c r="G185" s="93">
        <v>450000</v>
      </c>
      <c r="H185" s="93">
        <v>1800000</v>
      </c>
    </row>
    <row r="186" spans="2:8" ht="15.75" x14ac:dyDescent="0.25">
      <c r="B186" s="89"/>
      <c r="C186" s="94" t="s">
        <v>425</v>
      </c>
      <c r="D186" s="103" t="s">
        <v>331</v>
      </c>
      <c r="E186" s="91">
        <v>2</v>
      </c>
      <c r="F186" s="92" t="s">
        <v>106</v>
      </c>
      <c r="G186" s="93">
        <v>200000</v>
      </c>
      <c r="H186" s="93">
        <v>400000</v>
      </c>
    </row>
    <row r="187" spans="2:8" ht="15.75" x14ac:dyDescent="0.25">
      <c r="B187" s="89"/>
      <c r="C187" s="95" t="s">
        <v>426</v>
      </c>
      <c r="D187" s="103" t="s">
        <v>331</v>
      </c>
      <c r="E187" s="91">
        <v>6</v>
      </c>
      <c r="F187" s="92" t="s">
        <v>106</v>
      </c>
      <c r="G187" s="93">
        <v>175000</v>
      </c>
      <c r="H187" s="93">
        <v>1050000</v>
      </c>
    </row>
    <row r="188" spans="2:8" ht="25.5" x14ac:dyDescent="0.25">
      <c r="B188" s="89"/>
      <c r="C188" s="95" t="s">
        <v>427</v>
      </c>
      <c r="D188" s="103" t="s">
        <v>331</v>
      </c>
      <c r="E188" s="91">
        <v>1</v>
      </c>
      <c r="F188" s="92" t="s">
        <v>38</v>
      </c>
      <c r="G188" s="93">
        <v>500000</v>
      </c>
      <c r="H188" s="93">
        <v>500000</v>
      </c>
    </row>
    <row r="189" spans="2:8" ht="15.75" x14ac:dyDescent="0.25">
      <c r="B189" s="89"/>
      <c r="C189" s="95" t="s">
        <v>428</v>
      </c>
      <c r="D189" s="103" t="s">
        <v>331</v>
      </c>
      <c r="E189" s="91">
        <v>3</v>
      </c>
      <c r="F189" s="92" t="s">
        <v>106</v>
      </c>
      <c r="G189" s="93">
        <v>200000</v>
      </c>
      <c r="H189" s="93">
        <v>600000</v>
      </c>
    </row>
    <row r="190" spans="2:8" ht="25.5" x14ac:dyDescent="0.25">
      <c r="B190" s="89"/>
      <c r="C190" s="95" t="s">
        <v>429</v>
      </c>
      <c r="D190" s="103" t="s">
        <v>331</v>
      </c>
      <c r="E190" s="91">
        <v>1</v>
      </c>
      <c r="F190" s="92" t="s">
        <v>10</v>
      </c>
      <c r="G190" s="93">
        <v>4743750</v>
      </c>
      <c r="H190" s="93">
        <v>4743750</v>
      </c>
    </row>
    <row r="191" spans="2:8" ht="15.75" x14ac:dyDescent="0.25">
      <c r="B191" s="89"/>
      <c r="C191" s="95" t="s">
        <v>430</v>
      </c>
      <c r="D191" s="103" t="s">
        <v>331</v>
      </c>
      <c r="E191" s="91">
        <v>4</v>
      </c>
      <c r="F191" s="92" t="s">
        <v>106</v>
      </c>
      <c r="G191" s="93">
        <v>85000</v>
      </c>
      <c r="H191" s="93">
        <v>340000</v>
      </c>
    </row>
    <row r="192" spans="2:8" ht="15.75" x14ac:dyDescent="0.25">
      <c r="B192" s="89"/>
      <c r="C192" s="94" t="s">
        <v>431</v>
      </c>
      <c r="D192" s="103" t="s">
        <v>331</v>
      </c>
      <c r="E192" s="91"/>
      <c r="F192" s="92"/>
      <c r="G192" s="93"/>
      <c r="H192" s="93"/>
    </row>
    <row r="193" spans="2:8" ht="15.75" x14ac:dyDescent="0.25">
      <c r="B193" s="89"/>
      <c r="C193" s="94" t="s">
        <v>432</v>
      </c>
      <c r="D193" s="103" t="s">
        <v>331</v>
      </c>
      <c r="E193" s="91">
        <v>8</v>
      </c>
      <c r="F193" s="92" t="s">
        <v>106</v>
      </c>
      <c r="G193" s="93">
        <v>15000</v>
      </c>
      <c r="H193" s="93">
        <v>120000</v>
      </c>
    </row>
    <row r="194" spans="2:8" ht="15.75" x14ac:dyDescent="0.25">
      <c r="B194" s="89"/>
      <c r="C194" s="94" t="s">
        <v>433</v>
      </c>
      <c r="D194" s="103" t="s">
        <v>331</v>
      </c>
      <c r="E194" s="91">
        <v>1</v>
      </c>
      <c r="F194" s="92" t="s">
        <v>10</v>
      </c>
      <c r="G194" s="93">
        <v>1500000</v>
      </c>
      <c r="H194" s="93">
        <v>1500000</v>
      </c>
    </row>
    <row r="195" spans="2:8" ht="25.5" x14ac:dyDescent="0.25">
      <c r="B195" s="89"/>
      <c r="C195" s="95" t="s">
        <v>419</v>
      </c>
      <c r="D195" s="103" t="s">
        <v>336</v>
      </c>
      <c r="E195" s="91">
        <v>1</v>
      </c>
      <c r="F195" s="92" t="s">
        <v>38</v>
      </c>
      <c r="G195" s="93">
        <v>1375000</v>
      </c>
      <c r="H195" s="93">
        <v>1375000</v>
      </c>
    </row>
    <row r="196" spans="2:8" ht="25.5" x14ac:dyDescent="0.25">
      <c r="B196" s="89"/>
      <c r="C196" s="95" t="s">
        <v>434</v>
      </c>
      <c r="D196" s="103" t="s">
        <v>336</v>
      </c>
      <c r="E196" s="91">
        <v>1</v>
      </c>
      <c r="F196" s="92" t="s">
        <v>38</v>
      </c>
      <c r="G196" s="93">
        <v>750000</v>
      </c>
      <c r="H196" s="93">
        <v>750000</v>
      </c>
    </row>
    <row r="197" spans="2:8" ht="15.75" x14ac:dyDescent="0.25">
      <c r="B197" s="89"/>
      <c r="C197" s="94" t="s">
        <v>435</v>
      </c>
      <c r="D197" s="103" t="s">
        <v>336</v>
      </c>
      <c r="E197" s="91">
        <v>1</v>
      </c>
      <c r="F197" s="92" t="s">
        <v>47</v>
      </c>
      <c r="G197" s="93">
        <v>334008</v>
      </c>
      <c r="H197" s="93">
        <v>334008</v>
      </c>
    </row>
    <row r="198" spans="2:8" ht="15.75" x14ac:dyDescent="0.25">
      <c r="B198" s="89"/>
      <c r="C198" s="94" t="s">
        <v>436</v>
      </c>
      <c r="D198" s="103" t="s">
        <v>336</v>
      </c>
      <c r="E198" s="91">
        <v>1</v>
      </c>
      <c r="F198" s="92" t="s">
        <v>38</v>
      </c>
      <c r="G198" s="93">
        <v>4750000</v>
      </c>
      <c r="H198" s="93">
        <v>4750000</v>
      </c>
    </row>
    <row r="199" spans="2:8" ht="15.75" x14ac:dyDescent="0.25">
      <c r="B199" s="89"/>
      <c r="C199" s="94" t="s">
        <v>423</v>
      </c>
      <c r="D199" s="103" t="s">
        <v>336</v>
      </c>
      <c r="E199" s="91">
        <v>4</v>
      </c>
      <c r="F199" s="92" t="s">
        <v>106</v>
      </c>
      <c r="G199" s="93">
        <v>775000</v>
      </c>
      <c r="H199" s="93">
        <v>3100000</v>
      </c>
    </row>
    <row r="200" spans="2:8" ht="15.75" x14ac:dyDescent="0.25">
      <c r="B200" s="89"/>
      <c r="C200" s="94" t="s">
        <v>424</v>
      </c>
      <c r="D200" s="103" t="s">
        <v>336</v>
      </c>
      <c r="E200" s="91">
        <v>4</v>
      </c>
      <c r="F200" s="92" t="s">
        <v>106</v>
      </c>
      <c r="G200" s="93">
        <v>450000</v>
      </c>
      <c r="H200" s="93">
        <v>1800000</v>
      </c>
    </row>
    <row r="201" spans="2:8" ht="15.75" x14ac:dyDescent="0.25">
      <c r="B201" s="89"/>
      <c r="C201" s="94" t="s">
        <v>425</v>
      </c>
      <c r="D201" s="103" t="s">
        <v>336</v>
      </c>
      <c r="E201" s="91">
        <v>2</v>
      </c>
      <c r="F201" s="92" t="s">
        <v>106</v>
      </c>
      <c r="G201" s="93">
        <v>200000</v>
      </c>
      <c r="H201" s="93">
        <v>400000</v>
      </c>
    </row>
    <row r="202" spans="2:8" ht="15.75" x14ac:dyDescent="0.25">
      <c r="B202" s="89"/>
      <c r="C202" s="95" t="s">
        <v>426</v>
      </c>
      <c r="D202" s="103" t="s">
        <v>336</v>
      </c>
      <c r="E202" s="91">
        <v>6</v>
      </c>
      <c r="F202" s="92" t="s">
        <v>106</v>
      </c>
      <c r="G202" s="93">
        <v>170000</v>
      </c>
      <c r="H202" s="93">
        <v>1020000</v>
      </c>
    </row>
    <row r="203" spans="2:8" ht="25.5" x14ac:dyDescent="0.25">
      <c r="B203" s="89"/>
      <c r="C203" s="95" t="s">
        <v>427</v>
      </c>
      <c r="D203" s="103" t="s">
        <v>336</v>
      </c>
      <c r="E203" s="91">
        <v>1</v>
      </c>
      <c r="F203" s="92" t="s">
        <v>38</v>
      </c>
      <c r="G203" s="93">
        <v>500000</v>
      </c>
      <c r="H203" s="93">
        <v>500000</v>
      </c>
    </row>
    <row r="204" spans="2:8" ht="15.75" x14ac:dyDescent="0.25">
      <c r="B204" s="89"/>
      <c r="C204" s="95" t="s">
        <v>428</v>
      </c>
      <c r="D204" s="103" t="s">
        <v>336</v>
      </c>
      <c r="E204" s="91">
        <v>3</v>
      </c>
      <c r="F204" s="92" t="s">
        <v>106</v>
      </c>
      <c r="G204" s="93">
        <v>200000</v>
      </c>
      <c r="H204" s="93">
        <v>600000</v>
      </c>
    </row>
    <row r="205" spans="2:8" ht="15.75" x14ac:dyDescent="0.25">
      <c r="B205" s="89"/>
      <c r="C205" s="94" t="s">
        <v>418</v>
      </c>
      <c r="D205" s="103" t="s">
        <v>345</v>
      </c>
      <c r="E205" s="91">
        <v>2</v>
      </c>
      <c r="F205" s="92" t="s">
        <v>106</v>
      </c>
      <c r="G205" s="93">
        <v>3596000</v>
      </c>
      <c r="H205" s="93">
        <v>7192000</v>
      </c>
    </row>
    <row r="206" spans="2:8" ht="15.75" x14ac:dyDescent="0.25">
      <c r="B206" s="89"/>
      <c r="C206" s="94" t="s">
        <v>376</v>
      </c>
      <c r="D206" s="103" t="s">
        <v>345</v>
      </c>
      <c r="E206" s="91">
        <v>2</v>
      </c>
      <c r="F206" s="92" t="s">
        <v>106</v>
      </c>
      <c r="G206" s="93">
        <v>189000</v>
      </c>
      <c r="H206" s="93">
        <v>378000</v>
      </c>
    </row>
    <row r="207" spans="2:8" ht="15.75" x14ac:dyDescent="0.25">
      <c r="B207" s="89"/>
      <c r="C207" s="94" t="s">
        <v>437</v>
      </c>
      <c r="D207" s="103" t="s">
        <v>345</v>
      </c>
      <c r="E207" s="91">
        <v>6</v>
      </c>
      <c r="F207" s="92" t="s">
        <v>106</v>
      </c>
      <c r="G207" s="93">
        <v>25000</v>
      </c>
      <c r="H207" s="93">
        <v>150000</v>
      </c>
    </row>
    <row r="208" spans="2:8" ht="25.5" x14ac:dyDescent="0.25">
      <c r="B208" s="89"/>
      <c r="C208" s="95" t="s">
        <v>379</v>
      </c>
      <c r="D208" s="103" t="s">
        <v>345</v>
      </c>
      <c r="E208" s="91">
        <v>1</v>
      </c>
      <c r="F208" s="92" t="s">
        <v>47</v>
      </c>
      <c r="G208" s="93">
        <v>500000</v>
      </c>
      <c r="H208" s="93">
        <v>500000</v>
      </c>
    </row>
    <row r="209" spans="2:8" ht="15.75" x14ac:dyDescent="0.25">
      <c r="B209" s="89"/>
      <c r="C209" s="94" t="s">
        <v>438</v>
      </c>
      <c r="D209" s="103" t="s">
        <v>345</v>
      </c>
      <c r="E209" s="91">
        <v>1</v>
      </c>
      <c r="F209" s="92" t="s">
        <v>47</v>
      </c>
      <c r="G209" s="93">
        <v>2850000</v>
      </c>
      <c r="H209" s="93">
        <v>2850000</v>
      </c>
    </row>
    <row r="210" spans="2:8" ht="25.5" x14ac:dyDescent="0.25">
      <c r="B210" s="89"/>
      <c r="C210" s="95" t="s">
        <v>439</v>
      </c>
      <c r="D210" s="103" t="s">
        <v>349</v>
      </c>
      <c r="E210" s="91">
        <v>3</v>
      </c>
      <c r="F210" s="92" t="s">
        <v>106</v>
      </c>
      <c r="G210" s="93">
        <v>540000</v>
      </c>
      <c r="H210" s="93">
        <v>1620000</v>
      </c>
    </row>
    <row r="211" spans="2:8" ht="15.75" x14ac:dyDescent="0.25">
      <c r="B211" s="89"/>
      <c r="C211" s="94" t="s">
        <v>440</v>
      </c>
      <c r="D211" s="103" t="s">
        <v>349</v>
      </c>
      <c r="E211" s="91">
        <v>1</v>
      </c>
      <c r="F211" s="92" t="s">
        <v>106</v>
      </c>
      <c r="G211" s="93">
        <v>375000</v>
      </c>
      <c r="H211" s="93">
        <v>375000</v>
      </c>
    </row>
    <row r="212" spans="2:8" ht="25.5" x14ac:dyDescent="0.25">
      <c r="B212" s="89"/>
      <c r="C212" s="95" t="s">
        <v>330</v>
      </c>
      <c r="D212" s="103" t="s">
        <v>360</v>
      </c>
      <c r="E212" s="91">
        <v>2</v>
      </c>
      <c r="F212" s="92" t="s">
        <v>106</v>
      </c>
      <c r="G212" s="93">
        <v>722000</v>
      </c>
      <c r="H212" s="93">
        <v>1444000</v>
      </c>
    </row>
    <row r="213" spans="2:8" ht="25.5" x14ac:dyDescent="0.25">
      <c r="B213" s="89"/>
      <c r="C213" s="95" t="s">
        <v>334</v>
      </c>
      <c r="D213" s="103" t="s">
        <v>360</v>
      </c>
      <c r="E213" s="91">
        <v>1</v>
      </c>
      <c r="F213" s="92" t="s">
        <v>38</v>
      </c>
      <c r="G213" s="93">
        <v>715000</v>
      </c>
      <c r="H213" s="93">
        <v>715000</v>
      </c>
    </row>
    <row r="214" spans="2:8" ht="15.75" x14ac:dyDescent="0.25">
      <c r="B214" s="89"/>
      <c r="C214" s="94" t="s">
        <v>441</v>
      </c>
      <c r="D214" s="103" t="s">
        <v>360</v>
      </c>
      <c r="E214" s="91">
        <v>1</v>
      </c>
      <c r="F214" s="92" t="s">
        <v>10</v>
      </c>
      <c r="G214" s="93">
        <v>1000000</v>
      </c>
      <c r="H214" s="93">
        <v>1000000</v>
      </c>
    </row>
    <row r="215" spans="2:8" ht="25.5" x14ac:dyDescent="0.25">
      <c r="B215" s="89"/>
      <c r="C215" s="95" t="s">
        <v>344</v>
      </c>
      <c r="D215" s="103" t="s">
        <v>360</v>
      </c>
      <c r="E215" s="91">
        <v>1</v>
      </c>
      <c r="F215" s="92" t="s">
        <v>38</v>
      </c>
      <c r="G215" s="93">
        <v>4329000</v>
      </c>
      <c r="H215" s="93">
        <v>4329000</v>
      </c>
    </row>
    <row r="216" spans="2:8" ht="15.75" x14ac:dyDescent="0.25">
      <c r="B216" s="289" t="s">
        <v>220</v>
      </c>
      <c r="C216" s="275"/>
      <c r="D216" s="275"/>
      <c r="E216" s="275"/>
      <c r="F216" s="275"/>
      <c r="G216" s="272"/>
      <c r="H216" s="96">
        <f>SUM(H178:H215)</f>
        <v>67039766</v>
      </c>
    </row>
    <row r="217" spans="2:8" ht="15.75" x14ac:dyDescent="0.25">
      <c r="B217" s="289" t="s">
        <v>386</v>
      </c>
      <c r="C217" s="275"/>
      <c r="D217" s="275"/>
      <c r="E217" s="275"/>
      <c r="F217" s="275"/>
      <c r="G217" s="272"/>
      <c r="H217" s="97" t="e">
        <f>H216+#REF!</f>
        <v>#REF!</v>
      </c>
    </row>
    <row r="218" spans="2:8" ht="15.75" x14ac:dyDescent="0.25">
      <c r="B218" s="290" t="s">
        <v>387</v>
      </c>
      <c r="C218" s="275"/>
      <c r="D218" s="275"/>
      <c r="E218" s="275"/>
      <c r="F218" s="275"/>
      <c r="G218" s="272"/>
      <c r="H218" s="97" t="e">
        <f>H217*10%</f>
        <v>#REF!</v>
      </c>
    </row>
    <row r="219" spans="2:8" ht="15.75" x14ac:dyDescent="0.25">
      <c r="B219" s="290" t="s">
        <v>32</v>
      </c>
      <c r="C219" s="275"/>
      <c r="D219" s="275"/>
      <c r="E219" s="275"/>
      <c r="F219" s="275"/>
      <c r="G219" s="272"/>
      <c r="H219" s="97" t="e">
        <f>H218+H217</f>
        <v>#REF!</v>
      </c>
    </row>
    <row r="220" spans="2:8" ht="18.75" x14ac:dyDescent="0.25">
      <c r="B220" s="278" t="s">
        <v>6</v>
      </c>
      <c r="C220" s="280" t="s">
        <v>324</v>
      </c>
      <c r="D220" s="280" t="s">
        <v>325</v>
      </c>
      <c r="E220" s="282" t="s">
        <v>2</v>
      </c>
      <c r="F220" s="283"/>
      <c r="G220" s="276" t="s">
        <v>326</v>
      </c>
      <c r="H220" s="277"/>
    </row>
    <row r="221" spans="2:8" ht="56.25" x14ac:dyDescent="0.25">
      <c r="B221" s="279"/>
      <c r="C221" s="281"/>
      <c r="D221" s="281"/>
      <c r="E221" s="284"/>
      <c r="F221" s="285"/>
      <c r="G221" s="87" t="s">
        <v>327</v>
      </c>
      <c r="H221" s="88" t="s">
        <v>328</v>
      </c>
    </row>
    <row r="222" spans="2:8" ht="18.75" x14ac:dyDescent="0.3">
      <c r="B222" s="67" t="s">
        <v>33</v>
      </c>
      <c r="C222" s="274" t="s">
        <v>329</v>
      </c>
      <c r="D222" s="275"/>
      <c r="E222" s="275"/>
      <c r="F222" s="275"/>
      <c r="G222" s="275"/>
      <c r="H222" s="272"/>
    </row>
    <row r="223" spans="2:8" ht="15.75" x14ac:dyDescent="0.25">
      <c r="B223" s="89"/>
      <c r="C223" s="105" t="s">
        <v>442</v>
      </c>
      <c r="D223" s="106" t="s">
        <v>443</v>
      </c>
      <c r="E223" s="107">
        <v>1</v>
      </c>
      <c r="F223" s="108" t="s">
        <v>38</v>
      </c>
      <c r="G223" s="93">
        <v>21850000</v>
      </c>
      <c r="H223" s="93">
        <v>21850000</v>
      </c>
    </row>
    <row r="224" spans="2:8" ht="25.5" x14ac:dyDescent="0.25">
      <c r="B224" s="89"/>
      <c r="C224" s="105" t="s">
        <v>379</v>
      </c>
      <c r="D224" s="106" t="s">
        <v>443</v>
      </c>
      <c r="E224" s="107">
        <v>1</v>
      </c>
      <c r="F224" s="108" t="s">
        <v>38</v>
      </c>
      <c r="G224" s="93">
        <v>500000</v>
      </c>
      <c r="H224" s="93">
        <v>500000</v>
      </c>
    </row>
    <row r="225" spans="2:8" ht="15.75" x14ac:dyDescent="0.25">
      <c r="B225" s="89"/>
      <c r="C225" s="105" t="s">
        <v>438</v>
      </c>
      <c r="D225" s="106" t="s">
        <v>443</v>
      </c>
      <c r="E225" s="107">
        <v>1</v>
      </c>
      <c r="F225" s="108" t="s">
        <v>38</v>
      </c>
      <c r="G225" s="93">
        <v>2850000</v>
      </c>
      <c r="H225" s="93">
        <v>2850000</v>
      </c>
    </row>
    <row r="226" spans="2:8" ht="38.25" x14ac:dyDescent="0.25">
      <c r="B226" s="89"/>
      <c r="C226" s="105" t="s">
        <v>444</v>
      </c>
      <c r="D226" s="106" t="s">
        <v>443</v>
      </c>
      <c r="E226" s="107">
        <v>1</v>
      </c>
      <c r="F226" s="108" t="s">
        <v>38</v>
      </c>
      <c r="G226" s="93">
        <v>565000</v>
      </c>
      <c r="H226" s="93">
        <v>565000</v>
      </c>
    </row>
    <row r="227" spans="2:8" ht="30" x14ac:dyDescent="0.25">
      <c r="B227" s="89"/>
      <c r="C227" s="109" t="s">
        <v>344</v>
      </c>
      <c r="D227" s="106" t="s">
        <v>443</v>
      </c>
      <c r="E227" s="107">
        <v>1</v>
      </c>
      <c r="F227" s="108" t="s">
        <v>38</v>
      </c>
      <c r="G227" s="93">
        <v>4329000</v>
      </c>
      <c r="H227" s="93">
        <v>4329000</v>
      </c>
    </row>
    <row r="228" spans="2:8" ht="15.75" x14ac:dyDescent="0.25">
      <c r="B228" s="89"/>
      <c r="C228" s="109" t="s">
        <v>335</v>
      </c>
      <c r="D228" s="106" t="s">
        <v>445</v>
      </c>
      <c r="E228" s="107">
        <v>1</v>
      </c>
      <c r="F228" s="108" t="s">
        <v>38</v>
      </c>
      <c r="G228" s="93">
        <v>300000</v>
      </c>
      <c r="H228" s="93">
        <v>300000</v>
      </c>
    </row>
    <row r="229" spans="2:8" ht="30" x14ac:dyDescent="0.25">
      <c r="B229" s="89"/>
      <c r="C229" s="109" t="s">
        <v>446</v>
      </c>
      <c r="D229" s="106" t="s">
        <v>445</v>
      </c>
      <c r="E229" s="107">
        <v>1</v>
      </c>
      <c r="F229" s="108" t="s">
        <v>38</v>
      </c>
      <c r="G229" s="93">
        <v>540000</v>
      </c>
      <c r="H229" s="93">
        <v>540000</v>
      </c>
    </row>
    <row r="230" spans="2:8" ht="15.75" x14ac:dyDescent="0.25">
      <c r="B230" s="89"/>
      <c r="C230" s="105" t="s">
        <v>447</v>
      </c>
      <c r="D230" s="106" t="s">
        <v>448</v>
      </c>
      <c r="E230" s="107">
        <v>1</v>
      </c>
      <c r="F230" s="108" t="s">
        <v>38</v>
      </c>
      <c r="G230" s="93">
        <v>17780000</v>
      </c>
      <c r="H230" s="93">
        <v>17780000</v>
      </c>
    </row>
    <row r="231" spans="2:8" ht="15.75" x14ac:dyDescent="0.25">
      <c r="B231" s="89"/>
      <c r="C231" s="109" t="s">
        <v>432</v>
      </c>
      <c r="D231" s="106" t="s">
        <v>448</v>
      </c>
      <c r="E231" s="107">
        <v>4</v>
      </c>
      <c r="F231" s="108" t="s">
        <v>106</v>
      </c>
      <c r="G231" s="93">
        <v>15000</v>
      </c>
      <c r="H231" s="93">
        <v>60000</v>
      </c>
    </row>
    <row r="232" spans="2:8" ht="15.75" x14ac:dyDescent="0.25">
      <c r="B232" s="89"/>
      <c r="C232" s="105" t="s">
        <v>367</v>
      </c>
      <c r="D232" s="106" t="s">
        <v>448</v>
      </c>
      <c r="E232" s="107">
        <v>1</v>
      </c>
      <c r="F232" s="108" t="s">
        <v>38</v>
      </c>
      <c r="G232" s="93">
        <v>75000</v>
      </c>
      <c r="H232" s="93">
        <v>75000</v>
      </c>
    </row>
    <row r="233" spans="2:8" ht="30" x14ac:dyDescent="0.25">
      <c r="B233" s="89"/>
      <c r="C233" s="109" t="s">
        <v>337</v>
      </c>
      <c r="D233" s="106" t="s">
        <v>448</v>
      </c>
      <c r="E233" s="107">
        <v>1</v>
      </c>
      <c r="F233" s="108" t="s">
        <v>38</v>
      </c>
      <c r="G233" s="93">
        <v>500000</v>
      </c>
      <c r="H233" s="93">
        <v>500000</v>
      </c>
    </row>
    <row r="234" spans="2:8" ht="15.75" x14ac:dyDescent="0.25">
      <c r="B234" s="89"/>
      <c r="C234" s="105" t="s">
        <v>442</v>
      </c>
      <c r="D234" s="106" t="s">
        <v>448</v>
      </c>
      <c r="E234" s="107">
        <v>1</v>
      </c>
      <c r="F234" s="108" t="s">
        <v>38</v>
      </c>
      <c r="G234" s="93">
        <v>21850000</v>
      </c>
      <c r="H234" s="93">
        <v>21850000</v>
      </c>
    </row>
    <row r="235" spans="2:8" ht="15.75" x14ac:dyDescent="0.25">
      <c r="B235" s="89"/>
      <c r="C235" s="109" t="s">
        <v>449</v>
      </c>
      <c r="D235" s="106" t="s">
        <v>450</v>
      </c>
      <c r="E235" s="107">
        <v>1</v>
      </c>
      <c r="F235" s="108" t="s">
        <v>38</v>
      </c>
      <c r="G235" s="93">
        <v>95000</v>
      </c>
      <c r="H235" s="93">
        <v>95000</v>
      </c>
    </row>
    <row r="236" spans="2:8" ht="15.75" x14ac:dyDescent="0.25">
      <c r="B236" s="89"/>
      <c r="C236" s="105" t="s">
        <v>451</v>
      </c>
      <c r="D236" s="106" t="s">
        <v>450</v>
      </c>
      <c r="E236" s="107">
        <v>2</v>
      </c>
      <c r="F236" s="108" t="s">
        <v>106</v>
      </c>
      <c r="G236" s="93">
        <v>45200</v>
      </c>
      <c r="H236" s="93">
        <v>90400</v>
      </c>
    </row>
    <row r="237" spans="2:8" ht="15.75" x14ac:dyDescent="0.25">
      <c r="B237" s="89"/>
      <c r="C237" s="105" t="s">
        <v>452</v>
      </c>
      <c r="D237" s="106" t="s">
        <v>450</v>
      </c>
      <c r="E237" s="107">
        <v>1</v>
      </c>
      <c r="F237" s="108" t="s">
        <v>38</v>
      </c>
      <c r="G237" s="93">
        <v>29600</v>
      </c>
      <c r="H237" s="93">
        <v>29600</v>
      </c>
    </row>
    <row r="238" spans="2:8" ht="15.75" x14ac:dyDescent="0.25">
      <c r="B238" s="89"/>
      <c r="C238" s="105" t="s">
        <v>453</v>
      </c>
      <c r="D238" s="106" t="s">
        <v>450</v>
      </c>
      <c r="E238" s="107">
        <v>1</v>
      </c>
      <c r="F238" s="108" t="s">
        <v>38</v>
      </c>
      <c r="G238" s="93">
        <v>334008</v>
      </c>
      <c r="H238" s="93">
        <v>334008</v>
      </c>
    </row>
    <row r="239" spans="2:8" ht="15.75" x14ac:dyDescent="0.25">
      <c r="B239" s="89"/>
      <c r="C239" s="109" t="s">
        <v>406</v>
      </c>
      <c r="D239" s="106" t="s">
        <v>450</v>
      </c>
      <c r="E239" s="107">
        <v>1</v>
      </c>
      <c r="F239" s="108" t="s">
        <v>106</v>
      </c>
      <c r="G239" s="93">
        <v>2660000</v>
      </c>
      <c r="H239" s="93">
        <v>2660000</v>
      </c>
    </row>
    <row r="240" spans="2:8" ht="15.75" x14ac:dyDescent="0.25">
      <c r="B240" s="89"/>
      <c r="C240" s="109" t="s">
        <v>454</v>
      </c>
      <c r="D240" s="106" t="s">
        <v>450</v>
      </c>
      <c r="E240" s="107">
        <v>3</v>
      </c>
      <c r="F240" s="108" t="s">
        <v>106</v>
      </c>
      <c r="G240" s="93">
        <v>15000</v>
      </c>
      <c r="H240" s="93">
        <v>45000</v>
      </c>
    </row>
    <row r="241" spans="2:8" ht="15.75" x14ac:dyDescent="0.25">
      <c r="B241" s="89"/>
      <c r="C241" s="109" t="s">
        <v>455</v>
      </c>
      <c r="D241" s="106" t="s">
        <v>450</v>
      </c>
      <c r="E241" s="107">
        <v>1</v>
      </c>
      <c r="F241" s="108" t="s">
        <v>38</v>
      </c>
      <c r="G241" s="93">
        <v>250000</v>
      </c>
      <c r="H241" s="93">
        <v>250000</v>
      </c>
    </row>
    <row r="242" spans="2:8" ht="15.75" x14ac:dyDescent="0.25">
      <c r="B242" s="89"/>
      <c r="C242" s="105" t="s">
        <v>340</v>
      </c>
      <c r="D242" s="106" t="s">
        <v>450</v>
      </c>
      <c r="E242" s="107">
        <v>1</v>
      </c>
      <c r="F242" s="108" t="s">
        <v>38</v>
      </c>
      <c r="G242" s="93">
        <v>18720000</v>
      </c>
      <c r="H242" s="93">
        <v>18720000</v>
      </c>
    </row>
    <row r="243" spans="2:8" ht="15.75" x14ac:dyDescent="0.25">
      <c r="B243" s="89"/>
      <c r="C243" s="105" t="s">
        <v>442</v>
      </c>
      <c r="D243" s="106" t="s">
        <v>456</v>
      </c>
      <c r="E243" s="107">
        <v>1</v>
      </c>
      <c r="F243" s="108" t="s">
        <v>38</v>
      </c>
      <c r="G243" s="93">
        <v>21850000</v>
      </c>
      <c r="H243" s="93">
        <v>21850000</v>
      </c>
    </row>
    <row r="244" spans="2:8" ht="15.75" x14ac:dyDescent="0.25">
      <c r="B244" s="89"/>
      <c r="C244" s="105" t="s">
        <v>457</v>
      </c>
      <c r="D244" s="106" t="s">
        <v>456</v>
      </c>
      <c r="E244" s="107">
        <v>2</v>
      </c>
      <c r="F244" s="108" t="s">
        <v>106</v>
      </c>
      <c r="G244" s="93">
        <v>1575000</v>
      </c>
      <c r="H244" s="93">
        <v>3150000</v>
      </c>
    </row>
    <row r="245" spans="2:8" ht="25.5" x14ac:dyDescent="0.25">
      <c r="B245" s="89"/>
      <c r="C245" s="105" t="s">
        <v>458</v>
      </c>
      <c r="D245" s="106" t="s">
        <v>456</v>
      </c>
      <c r="E245" s="107">
        <v>1</v>
      </c>
      <c r="F245" s="108" t="s">
        <v>38</v>
      </c>
      <c r="G245" s="93">
        <v>540000</v>
      </c>
      <c r="H245" s="93">
        <v>540000</v>
      </c>
    </row>
    <row r="246" spans="2:8" ht="18.75" x14ac:dyDescent="0.25">
      <c r="B246" s="278" t="s">
        <v>6</v>
      </c>
      <c r="C246" s="280" t="s">
        <v>324</v>
      </c>
      <c r="D246" s="280" t="s">
        <v>325</v>
      </c>
      <c r="E246" s="282" t="s">
        <v>2</v>
      </c>
      <c r="F246" s="283"/>
      <c r="G246" s="276" t="s">
        <v>326</v>
      </c>
      <c r="H246" s="277"/>
    </row>
    <row r="247" spans="2:8" ht="56.25" x14ac:dyDescent="0.25">
      <c r="B247" s="279"/>
      <c r="C247" s="281"/>
      <c r="D247" s="281"/>
      <c r="E247" s="284"/>
      <c r="F247" s="285"/>
      <c r="G247" s="87" t="s">
        <v>327</v>
      </c>
      <c r="H247" s="88" t="s">
        <v>328</v>
      </c>
    </row>
    <row r="248" spans="2:8" ht="18.75" x14ac:dyDescent="0.3">
      <c r="B248" s="67" t="s">
        <v>33</v>
      </c>
      <c r="C248" s="274" t="s">
        <v>329</v>
      </c>
      <c r="D248" s="275"/>
      <c r="E248" s="275"/>
      <c r="F248" s="275"/>
      <c r="G248" s="275"/>
      <c r="H248" s="272"/>
    </row>
    <row r="249" spans="2:8" ht="15.75" x14ac:dyDescent="0.25">
      <c r="B249" s="89"/>
      <c r="C249" s="109" t="s">
        <v>459</v>
      </c>
      <c r="D249" s="106" t="s">
        <v>443</v>
      </c>
      <c r="E249" s="107">
        <v>4</v>
      </c>
      <c r="F249" s="108" t="s">
        <v>106</v>
      </c>
      <c r="G249" s="93">
        <v>52932</v>
      </c>
      <c r="H249" s="93">
        <v>211728</v>
      </c>
    </row>
    <row r="250" spans="2:8" ht="38.25" x14ac:dyDescent="0.25">
      <c r="B250" s="89"/>
      <c r="C250" s="105" t="s">
        <v>460</v>
      </c>
      <c r="D250" s="106" t="s">
        <v>443</v>
      </c>
      <c r="E250" s="107">
        <v>2</v>
      </c>
      <c r="F250" s="108" t="s">
        <v>106</v>
      </c>
      <c r="G250" s="93">
        <v>1375000</v>
      </c>
      <c r="H250" s="93">
        <v>2750000</v>
      </c>
    </row>
    <row r="251" spans="2:8" ht="38.25" x14ac:dyDescent="0.25">
      <c r="B251" s="89"/>
      <c r="C251" s="105" t="s">
        <v>461</v>
      </c>
      <c r="D251" s="106" t="s">
        <v>443</v>
      </c>
      <c r="E251" s="107">
        <v>1</v>
      </c>
      <c r="F251" s="108" t="s">
        <v>38</v>
      </c>
      <c r="G251" s="93">
        <v>540000</v>
      </c>
      <c r="H251" s="93">
        <v>540000</v>
      </c>
    </row>
    <row r="252" spans="2:8" ht="38.25" x14ac:dyDescent="0.25">
      <c r="B252" s="89"/>
      <c r="C252" s="110" t="s">
        <v>462</v>
      </c>
      <c r="D252" s="106" t="s">
        <v>443</v>
      </c>
      <c r="E252" s="107">
        <v>3</v>
      </c>
      <c r="F252" s="108" t="s">
        <v>106</v>
      </c>
      <c r="G252" s="93">
        <v>625000</v>
      </c>
      <c r="H252" s="93">
        <v>1875000</v>
      </c>
    </row>
    <row r="253" spans="2:8" ht="25.5" x14ac:dyDescent="0.25">
      <c r="B253" s="89"/>
      <c r="C253" s="105" t="s">
        <v>420</v>
      </c>
      <c r="D253" s="106" t="s">
        <v>443</v>
      </c>
      <c r="E253" s="107">
        <v>1</v>
      </c>
      <c r="F253" s="108" t="s">
        <v>38</v>
      </c>
      <c r="G253" s="93">
        <v>14190000</v>
      </c>
      <c r="H253" s="93">
        <v>14190000</v>
      </c>
    </row>
    <row r="254" spans="2:8" ht="15.75" x14ac:dyDescent="0.25">
      <c r="B254" s="89"/>
      <c r="C254" s="105" t="s">
        <v>415</v>
      </c>
      <c r="D254" s="106" t="s">
        <v>443</v>
      </c>
      <c r="E254" s="107">
        <v>4</v>
      </c>
      <c r="F254" s="108" t="s">
        <v>106</v>
      </c>
      <c r="G254" s="93">
        <v>22000</v>
      </c>
      <c r="H254" s="93">
        <v>88000</v>
      </c>
    </row>
    <row r="255" spans="2:8" ht="15.75" x14ac:dyDescent="0.25">
      <c r="B255" s="89"/>
      <c r="C255" s="109" t="s">
        <v>416</v>
      </c>
      <c r="D255" s="106" t="s">
        <v>443</v>
      </c>
      <c r="E255" s="107">
        <v>2</v>
      </c>
      <c r="F255" s="108" t="s">
        <v>106</v>
      </c>
      <c r="G255" s="93">
        <v>10000</v>
      </c>
      <c r="H255" s="93">
        <v>20000</v>
      </c>
    </row>
    <row r="256" spans="2:8" ht="15.75" x14ac:dyDescent="0.25">
      <c r="B256" s="89"/>
      <c r="C256" s="109" t="s">
        <v>340</v>
      </c>
      <c r="D256" s="106" t="s">
        <v>443</v>
      </c>
      <c r="E256" s="107">
        <v>1</v>
      </c>
      <c r="F256" s="108" t="s">
        <v>38</v>
      </c>
      <c r="G256" s="93">
        <v>18720000</v>
      </c>
      <c r="H256" s="93">
        <v>18720000</v>
      </c>
    </row>
    <row r="257" spans="2:8" ht="15.75" x14ac:dyDescent="0.25">
      <c r="B257" s="89"/>
      <c r="C257" s="109" t="s">
        <v>335</v>
      </c>
      <c r="D257" s="106" t="s">
        <v>443</v>
      </c>
      <c r="E257" s="107">
        <v>1</v>
      </c>
      <c r="F257" s="108" t="s">
        <v>38</v>
      </c>
      <c r="G257" s="93">
        <v>300000</v>
      </c>
      <c r="H257" s="93">
        <v>300000</v>
      </c>
    </row>
    <row r="258" spans="2:8" ht="30" x14ac:dyDescent="0.25">
      <c r="B258" s="89"/>
      <c r="C258" s="109" t="s">
        <v>463</v>
      </c>
      <c r="D258" s="106" t="s">
        <v>445</v>
      </c>
      <c r="E258" s="107">
        <v>1</v>
      </c>
      <c r="F258" s="108" t="s">
        <v>38</v>
      </c>
      <c r="G258" s="93">
        <v>14190000</v>
      </c>
      <c r="H258" s="93">
        <v>14190000</v>
      </c>
    </row>
    <row r="259" spans="2:8" ht="15.75" x14ac:dyDescent="0.25">
      <c r="B259" s="89"/>
      <c r="C259" s="109" t="s">
        <v>464</v>
      </c>
      <c r="D259" s="106" t="s">
        <v>445</v>
      </c>
      <c r="E259" s="107">
        <v>1</v>
      </c>
      <c r="F259" s="108" t="s">
        <v>38</v>
      </c>
      <c r="G259" s="93">
        <v>15777448.800000001</v>
      </c>
      <c r="H259" s="93">
        <v>15777448.800000001</v>
      </c>
    </row>
    <row r="260" spans="2:8" ht="15.75" x14ac:dyDescent="0.25">
      <c r="B260" s="89"/>
      <c r="C260" s="109" t="s">
        <v>415</v>
      </c>
      <c r="D260" s="106" t="s">
        <v>445</v>
      </c>
      <c r="E260" s="107">
        <v>6</v>
      </c>
      <c r="F260" s="108" t="s">
        <v>106</v>
      </c>
      <c r="G260" s="93">
        <v>22000</v>
      </c>
      <c r="H260" s="93">
        <v>132000</v>
      </c>
    </row>
    <row r="261" spans="2:8" ht="15.75" x14ac:dyDescent="0.25">
      <c r="B261" s="89"/>
      <c r="C261" s="109" t="s">
        <v>416</v>
      </c>
      <c r="D261" s="106" t="s">
        <v>445</v>
      </c>
      <c r="E261" s="107">
        <v>5</v>
      </c>
      <c r="F261" s="108" t="s">
        <v>106</v>
      </c>
      <c r="G261" s="93">
        <v>10000</v>
      </c>
      <c r="H261" s="93">
        <v>50000</v>
      </c>
    </row>
    <row r="262" spans="2:8" ht="15.75" x14ac:dyDescent="0.25">
      <c r="B262" s="89"/>
      <c r="C262" s="109" t="s">
        <v>377</v>
      </c>
      <c r="D262" s="106" t="s">
        <v>445</v>
      </c>
      <c r="E262" s="107">
        <v>1</v>
      </c>
      <c r="F262" s="108" t="s">
        <v>38</v>
      </c>
      <c r="G262" s="93">
        <v>85000</v>
      </c>
      <c r="H262" s="93">
        <v>85000</v>
      </c>
    </row>
    <row r="263" spans="2:8" ht="15.75" x14ac:dyDescent="0.25">
      <c r="B263" s="89"/>
      <c r="C263" s="109" t="s">
        <v>335</v>
      </c>
      <c r="D263" s="106" t="s">
        <v>445</v>
      </c>
      <c r="E263" s="107">
        <v>1</v>
      </c>
      <c r="F263" s="108" t="s">
        <v>38</v>
      </c>
      <c r="G263" s="93">
        <v>300000</v>
      </c>
      <c r="H263" s="93">
        <v>300000</v>
      </c>
    </row>
    <row r="264" spans="2:8" ht="30" x14ac:dyDescent="0.25">
      <c r="B264" s="89"/>
      <c r="C264" s="109" t="s">
        <v>420</v>
      </c>
      <c r="D264" s="106" t="s">
        <v>445</v>
      </c>
      <c r="E264" s="107">
        <v>1</v>
      </c>
      <c r="F264" s="108" t="s">
        <v>38</v>
      </c>
      <c r="G264" s="93">
        <v>14190000</v>
      </c>
      <c r="H264" s="93">
        <v>14190000</v>
      </c>
    </row>
    <row r="265" spans="2:8" ht="15.75" x14ac:dyDescent="0.25">
      <c r="B265" s="89"/>
      <c r="C265" s="111"/>
      <c r="D265" s="111"/>
      <c r="E265" s="111"/>
      <c r="F265" s="111"/>
      <c r="G265" s="93"/>
      <c r="H265" s="93"/>
    </row>
    <row r="266" spans="2:8" ht="30" x14ac:dyDescent="0.25">
      <c r="B266" s="89"/>
      <c r="C266" s="109" t="s">
        <v>465</v>
      </c>
      <c r="D266" s="106" t="s">
        <v>448</v>
      </c>
      <c r="E266" s="107">
        <v>1</v>
      </c>
      <c r="F266" s="108" t="s">
        <v>47</v>
      </c>
      <c r="G266" s="93">
        <v>11111300</v>
      </c>
      <c r="H266" s="93">
        <v>11111300</v>
      </c>
    </row>
    <row r="267" spans="2:8" ht="15.75" x14ac:dyDescent="0.25">
      <c r="B267" s="89"/>
      <c r="C267" s="109" t="s">
        <v>466</v>
      </c>
      <c r="D267" s="106" t="s">
        <v>450</v>
      </c>
      <c r="E267" s="107">
        <v>2</v>
      </c>
      <c r="F267" s="108" t="s">
        <v>106</v>
      </c>
      <c r="G267" s="93">
        <v>191250</v>
      </c>
      <c r="H267" s="93">
        <v>382500</v>
      </c>
    </row>
    <row r="268" spans="2:8" ht="25.5" x14ac:dyDescent="0.25">
      <c r="B268" s="89"/>
      <c r="C268" s="105" t="s">
        <v>467</v>
      </c>
      <c r="D268" s="106" t="s">
        <v>450</v>
      </c>
      <c r="E268" s="107">
        <v>2</v>
      </c>
      <c r="F268" s="108" t="s">
        <v>106</v>
      </c>
      <c r="G268" s="93">
        <v>535000</v>
      </c>
      <c r="H268" s="93">
        <v>1070000</v>
      </c>
    </row>
    <row r="269" spans="2:8" ht="15.75" x14ac:dyDescent="0.25">
      <c r="B269" s="89"/>
      <c r="C269" s="105" t="s">
        <v>363</v>
      </c>
      <c r="D269" s="106" t="s">
        <v>450</v>
      </c>
      <c r="E269" s="107">
        <v>1</v>
      </c>
      <c r="F269" s="108" t="s">
        <v>38</v>
      </c>
      <c r="G269" s="93">
        <v>23108000</v>
      </c>
      <c r="H269" s="93">
        <v>23108000</v>
      </c>
    </row>
    <row r="270" spans="2:8" ht="38.25" x14ac:dyDescent="0.25">
      <c r="B270" s="89"/>
      <c r="C270" s="105" t="s">
        <v>468</v>
      </c>
      <c r="D270" s="106" t="s">
        <v>450</v>
      </c>
      <c r="E270" s="107">
        <v>1</v>
      </c>
      <c r="F270" s="108" t="s">
        <v>38</v>
      </c>
      <c r="G270" s="93">
        <v>540000</v>
      </c>
      <c r="H270" s="93">
        <v>540000</v>
      </c>
    </row>
    <row r="271" spans="2:8" ht="38.25" x14ac:dyDescent="0.25">
      <c r="B271" s="89"/>
      <c r="C271" s="110" t="s">
        <v>468</v>
      </c>
      <c r="D271" s="106" t="s">
        <v>450</v>
      </c>
      <c r="E271" s="107">
        <v>2</v>
      </c>
      <c r="F271" s="108" t="s">
        <v>106</v>
      </c>
      <c r="G271" s="93">
        <v>540000</v>
      </c>
      <c r="H271" s="93">
        <v>1080000</v>
      </c>
    </row>
    <row r="272" spans="2:8" ht="30" x14ac:dyDescent="0.25">
      <c r="B272" s="89"/>
      <c r="C272" s="109" t="s">
        <v>379</v>
      </c>
      <c r="D272" s="106" t="s">
        <v>450</v>
      </c>
      <c r="E272" s="107">
        <v>1</v>
      </c>
      <c r="F272" s="108" t="s">
        <v>47</v>
      </c>
      <c r="G272" s="93">
        <v>500000</v>
      </c>
      <c r="H272" s="93">
        <v>500000</v>
      </c>
    </row>
    <row r="273" spans="2:8" ht="15.75" x14ac:dyDescent="0.25">
      <c r="B273" s="89"/>
      <c r="C273" s="109" t="s">
        <v>469</v>
      </c>
      <c r="D273" s="106" t="s">
        <v>450</v>
      </c>
      <c r="E273" s="107">
        <v>1</v>
      </c>
      <c r="F273" s="108" t="s">
        <v>38</v>
      </c>
      <c r="G273" s="93">
        <v>175000</v>
      </c>
      <c r="H273" s="93">
        <v>175000</v>
      </c>
    </row>
    <row r="274" spans="2:8" ht="25.5" x14ac:dyDescent="0.25">
      <c r="B274" s="89"/>
      <c r="C274" s="105" t="s">
        <v>470</v>
      </c>
      <c r="D274" s="106" t="s">
        <v>450</v>
      </c>
      <c r="E274" s="107">
        <v>1</v>
      </c>
      <c r="F274" s="108" t="s">
        <v>38</v>
      </c>
      <c r="G274" s="93">
        <v>500000</v>
      </c>
      <c r="H274" s="93">
        <v>500000</v>
      </c>
    </row>
    <row r="275" spans="2:8" ht="30" x14ac:dyDescent="0.25">
      <c r="B275" s="89"/>
      <c r="C275" s="109" t="s">
        <v>471</v>
      </c>
      <c r="D275" s="106" t="s">
        <v>450</v>
      </c>
      <c r="E275" s="107">
        <v>1</v>
      </c>
      <c r="F275" s="108" t="s">
        <v>38</v>
      </c>
      <c r="G275" s="93">
        <v>250000</v>
      </c>
      <c r="H275" s="93">
        <v>250000</v>
      </c>
    </row>
    <row r="276" spans="2:8" ht="45" x14ac:dyDescent="0.25">
      <c r="B276" s="89"/>
      <c r="C276" s="109" t="s">
        <v>472</v>
      </c>
      <c r="D276" s="106" t="s">
        <v>450</v>
      </c>
      <c r="E276" s="107">
        <v>1</v>
      </c>
      <c r="F276" s="108" t="s">
        <v>38</v>
      </c>
      <c r="G276" s="93">
        <v>1214166.66666667</v>
      </c>
      <c r="H276" s="93">
        <v>1214166.66666667</v>
      </c>
    </row>
    <row r="277" spans="2:8" ht="30" x14ac:dyDescent="0.25">
      <c r="B277" s="89"/>
      <c r="C277" s="109" t="s">
        <v>369</v>
      </c>
      <c r="D277" s="106" t="s">
        <v>450</v>
      </c>
      <c r="E277" s="107">
        <v>1</v>
      </c>
      <c r="F277" s="108" t="s">
        <v>370</v>
      </c>
      <c r="G277" s="93">
        <v>160538000</v>
      </c>
      <c r="H277" s="93">
        <v>160538000</v>
      </c>
    </row>
    <row r="278" spans="2:8" ht="30" x14ac:dyDescent="0.25">
      <c r="B278" s="89"/>
      <c r="C278" s="109" t="s">
        <v>463</v>
      </c>
      <c r="D278" s="106" t="s">
        <v>456</v>
      </c>
      <c r="E278" s="107">
        <v>1</v>
      </c>
      <c r="F278" s="108" t="s">
        <v>38</v>
      </c>
      <c r="G278" s="93">
        <v>14190000</v>
      </c>
      <c r="H278" s="93">
        <v>14190000</v>
      </c>
    </row>
    <row r="279" spans="2:8" ht="25.5" x14ac:dyDescent="0.25">
      <c r="B279" s="89"/>
      <c r="C279" s="105" t="s">
        <v>344</v>
      </c>
      <c r="D279" s="106" t="s">
        <v>456</v>
      </c>
      <c r="E279" s="107">
        <v>1</v>
      </c>
      <c r="F279" s="108" t="s">
        <v>38</v>
      </c>
      <c r="G279" s="93">
        <v>4329000</v>
      </c>
      <c r="H279" s="93">
        <v>4329000</v>
      </c>
    </row>
    <row r="280" spans="2:8" ht="15.75" x14ac:dyDescent="0.25">
      <c r="B280" s="89"/>
      <c r="C280" s="105" t="s">
        <v>473</v>
      </c>
      <c r="D280" s="106" t="s">
        <v>456</v>
      </c>
      <c r="E280" s="107"/>
      <c r="F280" s="108"/>
      <c r="G280" s="93"/>
      <c r="H280" s="93">
        <v>0</v>
      </c>
    </row>
    <row r="281" spans="2:8" ht="15.75" x14ac:dyDescent="0.25">
      <c r="B281" s="89"/>
      <c r="C281" s="112" t="s">
        <v>474</v>
      </c>
      <c r="D281" s="106" t="s">
        <v>456</v>
      </c>
      <c r="E281" s="107">
        <v>1</v>
      </c>
      <c r="F281" s="108" t="s">
        <v>38</v>
      </c>
      <c r="G281" s="93">
        <v>19350000</v>
      </c>
      <c r="H281" s="93">
        <v>19350000</v>
      </c>
    </row>
    <row r="282" spans="2:8" ht="15.75" x14ac:dyDescent="0.25">
      <c r="B282" s="89"/>
      <c r="C282" s="112" t="s">
        <v>475</v>
      </c>
      <c r="D282" s="106" t="s">
        <v>456</v>
      </c>
      <c r="E282" s="107">
        <v>1</v>
      </c>
      <c r="F282" s="108" t="s">
        <v>38</v>
      </c>
      <c r="G282" s="93">
        <v>3738880</v>
      </c>
      <c r="H282" s="93">
        <v>3738880</v>
      </c>
    </row>
    <row r="283" spans="2:8" ht="18.75" x14ac:dyDescent="0.25">
      <c r="B283" s="278" t="s">
        <v>6</v>
      </c>
      <c r="C283" s="280" t="s">
        <v>324</v>
      </c>
      <c r="D283" s="280" t="s">
        <v>325</v>
      </c>
      <c r="E283" s="282" t="s">
        <v>2</v>
      </c>
      <c r="F283" s="283"/>
      <c r="G283" s="276" t="s">
        <v>326</v>
      </c>
      <c r="H283" s="277"/>
    </row>
    <row r="284" spans="2:8" ht="56.25" x14ac:dyDescent="0.25">
      <c r="B284" s="279"/>
      <c r="C284" s="281"/>
      <c r="D284" s="281"/>
      <c r="E284" s="284"/>
      <c r="F284" s="285"/>
      <c r="G284" s="87" t="s">
        <v>327</v>
      </c>
      <c r="H284" s="88" t="s">
        <v>328</v>
      </c>
    </row>
    <row r="285" spans="2:8" ht="18.75" x14ac:dyDescent="0.3">
      <c r="B285" s="67" t="s">
        <v>33</v>
      </c>
      <c r="C285" s="274" t="s">
        <v>329</v>
      </c>
      <c r="D285" s="275"/>
      <c r="E285" s="275"/>
      <c r="F285" s="275"/>
      <c r="G285" s="275"/>
      <c r="H285" s="272"/>
    </row>
    <row r="286" spans="2:8" ht="15.75" x14ac:dyDescent="0.25">
      <c r="B286" s="11"/>
      <c r="C286" s="113" t="s">
        <v>335</v>
      </c>
      <c r="D286" s="106" t="s">
        <v>443</v>
      </c>
      <c r="E286" s="114">
        <v>1</v>
      </c>
      <c r="F286" s="115" t="s">
        <v>38</v>
      </c>
      <c r="G286" s="116">
        <v>300000</v>
      </c>
      <c r="H286" s="116">
        <v>300000</v>
      </c>
    </row>
    <row r="287" spans="2:8" ht="15.75" x14ac:dyDescent="0.25">
      <c r="B287" s="11"/>
      <c r="C287" s="117" t="s">
        <v>476</v>
      </c>
      <c r="D287" s="106" t="s">
        <v>443</v>
      </c>
      <c r="E287" s="114">
        <v>1</v>
      </c>
      <c r="F287" s="115" t="s">
        <v>477</v>
      </c>
      <c r="G287" s="118">
        <v>2500000</v>
      </c>
      <c r="H287" s="118">
        <v>2500000</v>
      </c>
    </row>
    <row r="288" spans="2:8" ht="15.75" x14ac:dyDescent="0.25">
      <c r="B288" s="11"/>
      <c r="C288" s="119" t="s">
        <v>478</v>
      </c>
      <c r="D288" s="106" t="s">
        <v>443</v>
      </c>
      <c r="E288" s="114">
        <v>2</v>
      </c>
      <c r="F288" s="115" t="s">
        <v>106</v>
      </c>
      <c r="G288" s="120"/>
      <c r="H288" s="120"/>
    </row>
    <row r="289" spans="2:8" ht="15.75" x14ac:dyDescent="0.25">
      <c r="B289" s="11"/>
      <c r="C289" s="119" t="s">
        <v>479</v>
      </c>
      <c r="D289" s="106" t="s">
        <v>443</v>
      </c>
      <c r="E289" s="114">
        <v>1</v>
      </c>
      <c r="F289" s="115" t="s">
        <v>477</v>
      </c>
      <c r="G289" s="120"/>
      <c r="H289" s="120"/>
    </row>
    <row r="290" spans="2:8" ht="15.75" x14ac:dyDescent="0.25">
      <c r="B290" s="11"/>
      <c r="C290" s="119" t="s">
        <v>480</v>
      </c>
      <c r="D290" s="106" t="s">
        <v>443</v>
      </c>
      <c r="E290" s="114">
        <v>1</v>
      </c>
      <c r="F290" s="115" t="s">
        <v>477</v>
      </c>
      <c r="G290" s="121"/>
      <c r="H290" s="121"/>
    </row>
    <row r="291" spans="2:8" ht="30" x14ac:dyDescent="0.25">
      <c r="B291" s="11"/>
      <c r="C291" s="117" t="s">
        <v>481</v>
      </c>
      <c r="D291" s="106" t="s">
        <v>445</v>
      </c>
      <c r="E291" s="114">
        <v>1</v>
      </c>
      <c r="F291" s="115" t="s">
        <v>38</v>
      </c>
      <c r="G291" s="116">
        <v>540000</v>
      </c>
      <c r="H291" s="116">
        <v>540000</v>
      </c>
    </row>
    <row r="292" spans="2:8" ht="15.75" x14ac:dyDescent="0.25">
      <c r="B292" s="11"/>
      <c r="C292" s="117" t="s">
        <v>335</v>
      </c>
      <c r="D292" s="106" t="s">
        <v>445</v>
      </c>
      <c r="E292" s="114">
        <v>1</v>
      </c>
      <c r="F292" s="115" t="s">
        <v>38</v>
      </c>
      <c r="G292" s="116">
        <v>300000</v>
      </c>
      <c r="H292" s="116">
        <v>300000</v>
      </c>
    </row>
    <row r="293" spans="2:8" ht="15.75" x14ac:dyDescent="0.25">
      <c r="B293" s="11"/>
      <c r="C293" s="117" t="s">
        <v>482</v>
      </c>
      <c r="D293" s="106" t="s">
        <v>445</v>
      </c>
      <c r="E293" s="114">
        <v>1</v>
      </c>
      <c r="F293" s="115" t="s">
        <v>47</v>
      </c>
      <c r="G293" s="116">
        <v>2443125</v>
      </c>
      <c r="H293" s="116">
        <v>2443125</v>
      </c>
    </row>
    <row r="294" spans="2:8" ht="30" x14ac:dyDescent="0.25">
      <c r="B294" s="11"/>
      <c r="C294" s="117" t="s">
        <v>337</v>
      </c>
      <c r="D294" s="106" t="s">
        <v>445</v>
      </c>
      <c r="E294" s="114">
        <v>2</v>
      </c>
      <c r="F294" s="115" t="s">
        <v>106</v>
      </c>
      <c r="G294" s="116">
        <v>540000</v>
      </c>
      <c r="H294" s="116">
        <v>1080000</v>
      </c>
    </row>
    <row r="295" spans="2:8" ht="15.75" x14ac:dyDescent="0.25">
      <c r="B295" s="11"/>
      <c r="C295" s="117" t="s">
        <v>483</v>
      </c>
      <c r="D295" s="106" t="s">
        <v>445</v>
      </c>
      <c r="E295" s="114">
        <v>7</v>
      </c>
      <c r="F295" s="115" t="s">
        <v>10</v>
      </c>
      <c r="G295" s="116">
        <v>300000</v>
      </c>
      <c r="H295" s="116">
        <v>2100000</v>
      </c>
    </row>
    <row r="296" spans="2:8" ht="15.75" x14ac:dyDescent="0.25">
      <c r="B296" s="11"/>
      <c r="C296" s="119" t="s">
        <v>484</v>
      </c>
      <c r="D296" s="106" t="s">
        <v>445</v>
      </c>
      <c r="E296" s="114">
        <v>2</v>
      </c>
      <c r="F296" s="115" t="s">
        <v>10</v>
      </c>
      <c r="G296" s="116">
        <v>1000000</v>
      </c>
      <c r="H296" s="116">
        <v>2000000</v>
      </c>
    </row>
    <row r="297" spans="2:8" ht="30" x14ac:dyDescent="0.25">
      <c r="B297" s="11"/>
      <c r="C297" s="117" t="s">
        <v>337</v>
      </c>
      <c r="D297" s="106" t="s">
        <v>445</v>
      </c>
      <c r="E297" s="114">
        <v>2</v>
      </c>
      <c r="F297" s="115" t="s">
        <v>106</v>
      </c>
      <c r="G297" s="116">
        <v>540000</v>
      </c>
      <c r="H297" s="116">
        <v>1080000</v>
      </c>
    </row>
    <row r="298" spans="2:8" ht="15.75" x14ac:dyDescent="0.25">
      <c r="B298" s="11"/>
      <c r="C298" s="117" t="s">
        <v>383</v>
      </c>
      <c r="D298" s="106" t="s">
        <v>445</v>
      </c>
      <c r="E298" s="114">
        <v>1</v>
      </c>
      <c r="F298" s="115" t="s">
        <v>38</v>
      </c>
      <c r="G298" s="116">
        <v>779000</v>
      </c>
      <c r="H298" s="116">
        <v>779000</v>
      </c>
    </row>
    <row r="299" spans="2:8" ht="30" x14ac:dyDescent="0.25">
      <c r="B299" s="11"/>
      <c r="C299" s="117" t="s">
        <v>330</v>
      </c>
      <c r="D299" s="106" t="s">
        <v>448</v>
      </c>
      <c r="E299" s="114">
        <v>10</v>
      </c>
      <c r="F299" s="115" t="s">
        <v>106</v>
      </c>
      <c r="G299" s="116">
        <v>722000</v>
      </c>
      <c r="H299" s="116">
        <v>7220000</v>
      </c>
    </row>
    <row r="300" spans="2:8" ht="25.5" x14ac:dyDescent="0.25">
      <c r="B300" s="11"/>
      <c r="C300" s="113" t="s">
        <v>334</v>
      </c>
      <c r="D300" s="106" t="s">
        <v>448</v>
      </c>
      <c r="E300" s="114">
        <v>4</v>
      </c>
      <c r="F300" s="115" t="s">
        <v>106</v>
      </c>
      <c r="G300" s="116">
        <v>715000</v>
      </c>
      <c r="H300" s="116">
        <v>2860000</v>
      </c>
    </row>
    <row r="301" spans="2:8" ht="30" x14ac:dyDescent="0.25">
      <c r="B301" s="11"/>
      <c r="C301" s="117" t="s">
        <v>485</v>
      </c>
      <c r="D301" s="106" t="s">
        <v>448</v>
      </c>
      <c r="E301" s="114">
        <v>1</v>
      </c>
      <c r="F301" s="115" t="s">
        <v>38</v>
      </c>
      <c r="G301" s="116">
        <v>1485000</v>
      </c>
      <c r="H301" s="116">
        <v>1485000</v>
      </c>
    </row>
    <row r="302" spans="2:8" ht="15.75" x14ac:dyDescent="0.25">
      <c r="B302" s="11"/>
      <c r="C302" s="117" t="s">
        <v>483</v>
      </c>
      <c r="D302" s="106" t="s">
        <v>448</v>
      </c>
      <c r="E302" s="114">
        <v>8</v>
      </c>
      <c r="F302" s="115" t="s">
        <v>10</v>
      </c>
      <c r="G302" s="116">
        <v>300000</v>
      </c>
      <c r="H302" s="116">
        <v>2400000</v>
      </c>
    </row>
    <row r="303" spans="2:8" ht="15.75" x14ac:dyDescent="0.25">
      <c r="B303" s="11"/>
      <c r="C303" s="119" t="s">
        <v>484</v>
      </c>
      <c r="D303" s="106" t="s">
        <v>448</v>
      </c>
      <c r="E303" s="114">
        <v>1</v>
      </c>
      <c r="F303" s="115" t="s">
        <v>10</v>
      </c>
      <c r="G303" s="116">
        <v>1000000</v>
      </c>
      <c r="H303" s="116">
        <v>1000000</v>
      </c>
    </row>
    <row r="304" spans="2:8" ht="15.75" x14ac:dyDescent="0.25">
      <c r="B304" s="11"/>
      <c r="C304" s="119" t="s">
        <v>410</v>
      </c>
      <c r="D304" s="106" t="s">
        <v>450</v>
      </c>
      <c r="E304" s="114">
        <v>2</v>
      </c>
      <c r="F304" s="115" t="s">
        <v>106</v>
      </c>
      <c r="G304" s="116"/>
      <c r="H304" s="116"/>
    </row>
    <row r="305" spans="2:8" ht="15.75" x14ac:dyDescent="0.25">
      <c r="B305" s="11"/>
      <c r="C305" s="117" t="s">
        <v>335</v>
      </c>
      <c r="D305" s="106" t="s">
        <v>450</v>
      </c>
      <c r="E305" s="114">
        <v>2</v>
      </c>
      <c r="F305" s="115" t="s">
        <v>106</v>
      </c>
      <c r="G305" s="116">
        <v>300000</v>
      </c>
      <c r="H305" s="116">
        <v>600000</v>
      </c>
    </row>
    <row r="306" spans="2:8" ht="15.75" x14ac:dyDescent="0.25">
      <c r="B306" s="11"/>
      <c r="C306" s="113" t="s">
        <v>383</v>
      </c>
      <c r="D306" s="106" t="s">
        <v>450</v>
      </c>
      <c r="E306" s="114">
        <v>1</v>
      </c>
      <c r="F306" s="115" t="s">
        <v>38</v>
      </c>
      <c r="G306" s="116">
        <v>779000</v>
      </c>
      <c r="H306" s="116">
        <v>779000</v>
      </c>
    </row>
    <row r="307" spans="2:8" ht="15.75" x14ac:dyDescent="0.25">
      <c r="B307" s="11"/>
      <c r="C307" s="117" t="s">
        <v>483</v>
      </c>
      <c r="D307" s="106" t="s">
        <v>450</v>
      </c>
      <c r="E307" s="114">
        <v>7</v>
      </c>
      <c r="F307" s="115" t="s">
        <v>10</v>
      </c>
      <c r="G307" s="116">
        <v>300000</v>
      </c>
      <c r="H307" s="116">
        <v>2100000</v>
      </c>
    </row>
    <row r="308" spans="2:8" ht="15.75" x14ac:dyDescent="0.25">
      <c r="B308" s="11"/>
      <c r="C308" s="119" t="s">
        <v>484</v>
      </c>
      <c r="D308" s="106" t="s">
        <v>450</v>
      </c>
      <c r="E308" s="114">
        <v>2</v>
      </c>
      <c r="F308" s="115" t="s">
        <v>10</v>
      </c>
      <c r="G308" s="116">
        <v>1000000</v>
      </c>
      <c r="H308" s="116">
        <v>2000000</v>
      </c>
    </row>
    <row r="309" spans="2:8" ht="45" x14ac:dyDescent="0.25">
      <c r="B309" s="11"/>
      <c r="C309" s="117" t="s">
        <v>468</v>
      </c>
      <c r="D309" s="106" t="s">
        <v>450</v>
      </c>
      <c r="E309" s="114">
        <v>1</v>
      </c>
      <c r="F309" s="115" t="s">
        <v>38</v>
      </c>
      <c r="G309" s="116">
        <v>650000</v>
      </c>
      <c r="H309" s="116">
        <v>650000</v>
      </c>
    </row>
    <row r="310" spans="2:8" ht="45" x14ac:dyDescent="0.25">
      <c r="B310" s="11"/>
      <c r="C310" s="117" t="s">
        <v>486</v>
      </c>
      <c r="D310" s="106" t="s">
        <v>450</v>
      </c>
      <c r="E310" s="114">
        <v>1</v>
      </c>
      <c r="F310" s="115" t="s">
        <v>10</v>
      </c>
      <c r="G310" s="116">
        <v>7000000</v>
      </c>
      <c r="H310" s="116">
        <v>7000000</v>
      </c>
    </row>
    <row r="311" spans="2:8" ht="15.75" x14ac:dyDescent="0.25">
      <c r="B311" s="11"/>
      <c r="C311" s="117" t="s">
        <v>385</v>
      </c>
      <c r="D311" s="106" t="s">
        <v>450</v>
      </c>
      <c r="E311" s="114">
        <v>2</v>
      </c>
      <c r="F311" s="115" t="s">
        <v>106</v>
      </c>
      <c r="G311" s="116">
        <v>3420000</v>
      </c>
      <c r="H311" s="116">
        <v>6840000</v>
      </c>
    </row>
    <row r="312" spans="2:8" ht="30" x14ac:dyDescent="0.25">
      <c r="B312" s="11"/>
      <c r="C312" s="117" t="s">
        <v>487</v>
      </c>
      <c r="D312" s="106" t="s">
        <v>450</v>
      </c>
      <c r="E312" s="114">
        <v>1</v>
      </c>
      <c r="F312" s="115" t="s">
        <v>38</v>
      </c>
      <c r="G312" s="116">
        <v>535000</v>
      </c>
      <c r="H312" s="116">
        <v>535000</v>
      </c>
    </row>
    <row r="313" spans="2:8" ht="15.75" x14ac:dyDescent="0.25">
      <c r="B313" s="11"/>
      <c r="C313" s="113" t="s">
        <v>383</v>
      </c>
      <c r="D313" s="106" t="s">
        <v>450</v>
      </c>
      <c r="E313" s="114">
        <v>1</v>
      </c>
      <c r="F313" s="115" t="s">
        <v>38</v>
      </c>
      <c r="G313" s="116">
        <v>779000</v>
      </c>
      <c r="H313" s="116">
        <v>779000</v>
      </c>
    </row>
    <row r="314" spans="2:8" ht="15.75" x14ac:dyDescent="0.25">
      <c r="B314" s="11"/>
      <c r="C314" s="113" t="s">
        <v>415</v>
      </c>
      <c r="D314" s="106" t="s">
        <v>456</v>
      </c>
      <c r="E314" s="114">
        <v>7</v>
      </c>
      <c r="F314" s="115" t="s">
        <v>106</v>
      </c>
      <c r="G314" s="116">
        <v>22000</v>
      </c>
      <c r="H314" s="116">
        <v>154000</v>
      </c>
    </row>
    <row r="315" spans="2:8" ht="15.75" x14ac:dyDescent="0.25">
      <c r="B315" s="11"/>
      <c r="C315" s="115" t="s">
        <v>416</v>
      </c>
      <c r="D315" s="106" t="s">
        <v>456</v>
      </c>
      <c r="E315" s="114">
        <v>7</v>
      </c>
      <c r="F315" s="115" t="s">
        <v>106</v>
      </c>
      <c r="G315" s="116">
        <v>10000</v>
      </c>
      <c r="H315" s="116">
        <v>70000</v>
      </c>
    </row>
    <row r="316" spans="2:8" ht="15.75" x14ac:dyDescent="0.25">
      <c r="B316" s="11"/>
      <c r="C316" s="122" t="s">
        <v>383</v>
      </c>
      <c r="D316" s="123" t="s">
        <v>456</v>
      </c>
      <c r="E316" s="124">
        <v>1</v>
      </c>
      <c r="F316" s="122" t="s">
        <v>38</v>
      </c>
      <c r="G316" s="116">
        <v>779000</v>
      </c>
      <c r="H316" s="116">
        <v>779000</v>
      </c>
    </row>
    <row r="317" spans="2:8" ht="18.75" x14ac:dyDescent="0.25">
      <c r="B317" s="278" t="s">
        <v>6</v>
      </c>
      <c r="C317" s="280" t="s">
        <v>324</v>
      </c>
      <c r="D317" s="280" t="s">
        <v>325</v>
      </c>
      <c r="E317" s="282" t="s">
        <v>2</v>
      </c>
      <c r="F317" s="283"/>
      <c r="G317" s="276" t="s">
        <v>326</v>
      </c>
      <c r="H317" s="277"/>
    </row>
    <row r="318" spans="2:8" ht="56.25" x14ac:dyDescent="0.25">
      <c r="B318" s="279"/>
      <c r="C318" s="281"/>
      <c r="D318" s="281"/>
      <c r="E318" s="284"/>
      <c r="F318" s="285"/>
      <c r="G318" s="87" t="s">
        <v>327</v>
      </c>
      <c r="H318" s="88" t="s">
        <v>328</v>
      </c>
    </row>
    <row r="319" spans="2:8" ht="18.75" x14ac:dyDescent="0.3">
      <c r="B319" s="67" t="s">
        <v>33</v>
      </c>
      <c r="C319" s="274" t="s">
        <v>329</v>
      </c>
      <c r="D319" s="275"/>
      <c r="E319" s="275"/>
      <c r="F319" s="275"/>
      <c r="G319" s="275"/>
      <c r="H319" s="272"/>
    </row>
    <row r="320" spans="2:8" ht="15.75" x14ac:dyDescent="0.25">
      <c r="B320" s="11"/>
      <c r="C320" s="109" t="s">
        <v>488</v>
      </c>
      <c r="D320" s="125" t="s">
        <v>443</v>
      </c>
      <c r="E320" s="126">
        <v>1</v>
      </c>
      <c r="F320" s="127" t="s">
        <v>38</v>
      </c>
      <c r="G320" s="116">
        <v>5828254</v>
      </c>
      <c r="H320" s="116">
        <v>5828254</v>
      </c>
    </row>
    <row r="321" spans="2:8" ht="15.75" x14ac:dyDescent="0.25">
      <c r="B321" s="11"/>
      <c r="C321" s="128" t="s">
        <v>489</v>
      </c>
      <c r="D321" s="125" t="s">
        <v>443</v>
      </c>
      <c r="E321" s="126">
        <v>2</v>
      </c>
      <c r="F321" s="127" t="s">
        <v>106</v>
      </c>
      <c r="G321" s="116">
        <v>375000</v>
      </c>
      <c r="H321" s="116">
        <v>750000</v>
      </c>
    </row>
    <row r="322" spans="2:8" ht="45" x14ac:dyDescent="0.25">
      <c r="B322" s="11"/>
      <c r="C322" s="109" t="s">
        <v>490</v>
      </c>
      <c r="D322" s="125" t="s">
        <v>443</v>
      </c>
      <c r="E322" s="126">
        <v>1</v>
      </c>
      <c r="F322" s="127" t="s">
        <v>38</v>
      </c>
      <c r="G322" s="116">
        <v>535000</v>
      </c>
      <c r="H322" s="116">
        <v>535000</v>
      </c>
    </row>
    <row r="323" spans="2:8" ht="45" x14ac:dyDescent="0.25">
      <c r="B323" s="11"/>
      <c r="C323" s="129" t="s">
        <v>491</v>
      </c>
      <c r="D323" s="125" t="s">
        <v>443</v>
      </c>
      <c r="E323" s="126">
        <v>2</v>
      </c>
      <c r="F323" s="127" t="s">
        <v>106</v>
      </c>
      <c r="G323" s="116">
        <v>540000</v>
      </c>
      <c r="H323" s="116">
        <v>1080000</v>
      </c>
    </row>
    <row r="324" spans="2:8" ht="15.75" x14ac:dyDescent="0.25">
      <c r="B324" s="11"/>
      <c r="C324" s="109" t="s">
        <v>488</v>
      </c>
      <c r="D324" s="125" t="s">
        <v>445</v>
      </c>
      <c r="E324" s="126">
        <v>1</v>
      </c>
      <c r="F324" s="127" t="s">
        <v>38</v>
      </c>
      <c r="G324" s="116">
        <v>5828254</v>
      </c>
      <c r="H324" s="116">
        <v>5828254</v>
      </c>
    </row>
    <row r="325" spans="2:8" ht="15.75" x14ac:dyDescent="0.25">
      <c r="B325" s="11"/>
      <c r="C325" s="109" t="s">
        <v>492</v>
      </c>
      <c r="D325" s="125" t="s">
        <v>445</v>
      </c>
      <c r="E325" s="126">
        <v>1</v>
      </c>
      <c r="F325" s="127" t="s">
        <v>38</v>
      </c>
      <c r="G325" s="116">
        <v>33263674</v>
      </c>
      <c r="H325" s="116">
        <v>33263674</v>
      </c>
    </row>
    <row r="326" spans="2:8" ht="15.75" x14ac:dyDescent="0.25">
      <c r="B326" s="11"/>
      <c r="C326" s="109" t="s">
        <v>383</v>
      </c>
      <c r="D326" s="125" t="s">
        <v>445</v>
      </c>
      <c r="E326" s="126">
        <v>1</v>
      </c>
      <c r="F326" s="127" t="s">
        <v>38</v>
      </c>
      <c r="G326" s="116">
        <v>779000</v>
      </c>
      <c r="H326" s="116">
        <v>779000</v>
      </c>
    </row>
    <row r="327" spans="2:8" ht="15.75" x14ac:dyDescent="0.25">
      <c r="B327" s="11"/>
      <c r="C327" s="109" t="s">
        <v>493</v>
      </c>
      <c r="D327" s="125" t="s">
        <v>445</v>
      </c>
      <c r="E327" s="126">
        <v>1</v>
      </c>
      <c r="F327" s="127" t="s">
        <v>38</v>
      </c>
      <c r="G327" s="116">
        <v>300000</v>
      </c>
      <c r="H327" s="116">
        <v>300000</v>
      </c>
    </row>
    <row r="328" spans="2:8" ht="30" x14ac:dyDescent="0.25">
      <c r="B328" s="11"/>
      <c r="C328" s="109" t="s">
        <v>494</v>
      </c>
      <c r="D328" s="125" t="s">
        <v>445</v>
      </c>
      <c r="E328" s="126">
        <v>1</v>
      </c>
      <c r="F328" s="127" t="s">
        <v>38</v>
      </c>
      <c r="G328" s="116">
        <v>300000</v>
      </c>
      <c r="H328" s="116">
        <v>300000</v>
      </c>
    </row>
    <row r="329" spans="2:8" ht="30" x14ac:dyDescent="0.25">
      <c r="B329" s="11"/>
      <c r="C329" s="129" t="s">
        <v>369</v>
      </c>
      <c r="D329" s="125" t="s">
        <v>445</v>
      </c>
      <c r="E329" s="126">
        <v>2</v>
      </c>
      <c r="F329" s="127" t="s">
        <v>370</v>
      </c>
      <c r="G329" s="116">
        <v>160538000</v>
      </c>
      <c r="H329" s="116">
        <v>321076000</v>
      </c>
    </row>
    <row r="330" spans="2:8" ht="15.75" x14ac:dyDescent="0.25">
      <c r="B330" s="11"/>
      <c r="C330" s="130" t="s">
        <v>383</v>
      </c>
      <c r="D330" s="125" t="s">
        <v>448</v>
      </c>
      <c r="E330" s="126">
        <v>1</v>
      </c>
      <c r="F330" s="127" t="s">
        <v>38</v>
      </c>
      <c r="G330" s="116">
        <v>779000</v>
      </c>
      <c r="H330" s="116">
        <v>779000</v>
      </c>
    </row>
    <row r="331" spans="2:8" ht="15.75" x14ac:dyDescent="0.25">
      <c r="B331" s="11"/>
      <c r="C331" s="109" t="s">
        <v>399</v>
      </c>
      <c r="D331" s="125" t="s">
        <v>448</v>
      </c>
      <c r="E331" s="126">
        <v>1</v>
      </c>
      <c r="F331" s="127" t="s">
        <v>38</v>
      </c>
      <c r="G331" s="116">
        <v>189000</v>
      </c>
      <c r="H331" s="116">
        <v>189000</v>
      </c>
    </row>
    <row r="332" spans="2:8" ht="15.75" x14ac:dyDescent="0.25">
      <c r="B332" s="11"/>
      <c r="C332" s="131" t="s">
        <v>495</v>
      </c>
      <c r="D332" s="125" t="s">
        <v>448</v>
      </c>
      <c r="E332" s="126">
        <v>2</v>
      </c>
      <c r="F332" s="127" t="s">
        <v>106</v>
      </c>
      <c r="G332" s="116">
        <v>250000</v>
      </c>
      <c r="H332" s="116">
        <v>500000</v>
      </c>
    </row>
    <row r="333" spans="2:8" ht="30" x14ac:dyDescent="0.25">
      <c r="B333" s="11"/>
      <c r="C333" s="130" t="s">
        <v>369</v>
      </c>
      <c r="D333" s="125" t="s">
        <v>450</v>
      </c>
      <c r="E333" s="126">
        <v>1</v>
      </c>
      <c r="F333" s="127" t="s">
        <v>370</v>
      </c>
      <c r="G333" s="116">
        <v>160538000</v>
      </c>
      <c r="H333" s="116">
        <v>160538000</v>
      </c>
    </row>
    <row r="334" spans="2:8" ht="15.75" x14ac:dyDescent="0.25">
      <c r="B334" s="11"/>
      <c r="C334" s="109" t="s">
        <v>495</v>
      </c>
      <c r="D334" s="125" t="s">
        <v>450</v>
      </c>
      <c r="E334" s="126">
        <v>2</v>
      </c>
      <c r="F334" s="127" t="s">
        <v>106</v>
      </c>
      <c r="G334" s="116">
        <v>250000</v>
      </c>
      <c r="H334" s="116">
        <v>500000</v>
      </c>
    </row>
    <row r="335" spans="2:8" ht="45" x14ac:dyDescent="0.25">
      <c r="B335" s="11"/>
      <c r="C335" s="131" t="s">
        <v>496</v>
      </c>
      <c r="D335" s="125" t="s">
        <v>450</v>
      </c>
      <c r="E335" s="126">
        <v>1</v>
      </c>
      <c r="F335" s="127" t="s">
        <v>10</v>
      </c>
      <c r="G335" s="116">
        <v>2000000</v>
      </c>
      <c r="H335" s="116">
        <v>2000000</v>
      </c>
    </row>
    <row r="336" spans="2:8" ht="15.75" x14ac:dyDescent="0.25">
      <c r="B336" s="11"/>
      <c r="C336" s="130" t="s">
        <v>497</v>
      </c>
      <c r="D336" s="125" t="s">
        <v>456</v>
      </c>
      <c r="E336" s="126">
        <v>1</v>
      </c>
      <c r="F336" s="127" t="s">
        <v>47</v>
      </c>
      <c r="G336" s="118">
        <v>22655000</v>
      </c>
      <c r="H336" s="118">
        <v>22655000</v>
      </c>
    </row>
    <row r="337" spans="2:8" ht="15.75" x14ac:dyDescent="0.25">
      <c r="B337" s="11"/>
      <c r="C337" s="132" t="s">
        <v>498</v>
      </c>
      <c r="D337" s="125" t="s">
        <v>456</v>
      </c>
      <c r="E337" s="126">
        <v>1</v>
      </c>
      <c r="F337" s="127" t="s">
        <v>38</v>
      </c>
      <c r="G337" s="120"/>
      <c r="H337" s="120"/>
    </row>
    <row r="338" spans="2:8" ht="15.75" x14ac:dyDescent="0.25">
      <c r="B338" s="11"/>
      <c r="C338" s="132" t="s">
        <v>499</v>
      </c>
      <c r="D338" s="125" t="s">
        <v>456</v>
      </c>
      <c r="E338" s="126">
        <v>2</v>
      </c>
      <c r="F338" s="127" t="s">
        <v>106</v>
      </c>
      <c r="G338" s="120"/>
      <c r="H338" s="120"/>
    </row>
    <row r="339" spans="2:8" ht="15.75" x14ac:dyDescent="0.25">
      <c r="B339" s="11"/>
      <c r="C339" s="132" t="s">
        <v>500</v>
      </c>
      <c r="D339" s="125" t="s">
        <v>456</v>
      </c>
      <c r="E339" s="126">
        <v>2</v>
      </c>
      <c r="F339" s="127" t="s">
        <v>106</v>
      </c>
      <c r="G339" s="121"/>
      <c r="H339" s="121"/>
    </row>
    <row r="340" spans="2:8" ht="30" x14ac:dyDescent="0.25">
      <c r="B340" s="11"/>
      <c r="C340" s="128" t="s">
        <v>330</v>
      </c>
      <c r="D340" s="125" t="s">
        <v>456</v>
      </c>
      <c r="E340" s="126">
        <v>6</v>
      </c>
      <c r="F340" s="127" t="s">
        <v>106</v>
      </c>
      <c r="G340" s="133">
        <v>722000</v>
      </c>
      <c r="H340" s="133">
        <v>4332000</v>
      </c>
    </row>
    <row r="341" spans="2:8" ht="30" x14ac:dyDescent="0.25">
      <c r="B341" s="11"/>
      <c r="C341" s="128" t="s">
        <v>334</v>
      </c>
      <c r="D341" s="125" t="s">
        <v>456</v>
      </c>
      <c r="E341" s="126">
        <v>11</v>
      </c>
      <c r="F341" s="127" t="s">
        <v>106</v>
      </c>
      <c r="G341" s="133">
        <v>715000</v>
      </c>
      <c r="H341" s="133">
        <v>7865000</v>
      </c>
    </row>
    <row r="342" spans="2:8" ht="45" x14ac:dyDescent="0.25">
      <c r="B342" s="11"/>
      <c r="C342" s="128" t="s">
        <v>468</v>
      </c>
      <c r="D342" s="125" t="s">
        <v>456</v>
      </c>
      <c r="E342" s="126">
        <v>1</v>
      </c>
      <c r="F342" s="127" t="s">
        <v>38</v>
      </c>
      <c r="G342" s="133">
        <v>650000</v>
      </c>
      <c r="H342" s="133">
        <v>650000</v>
      </c>
    </row>
    <row r="343" spans="2:8" ht="15.75" x14ac:dyDescent="0.25">
      <c r="B343" s="11"/>
      <c r="C343" s="127" t="s">
        <v>501</v>
      </c>
      <c r="D343" s="125" t="s">
        <v>456</v>
      </c>
      <c r="E343" s="126">
        <v>1</v>
      </c>
      <c r="F343" s="127" t="s">
        <v>38</v>
      </c>
      <c r="G343" s="133">
        <v>70000</v>
      </c>
      <c r="H343" s="133">
        <v>70000</v>
      </c>
    </row>
    <row r="344" spans="2:8" ht="45" x14ac:dyDescent="0.25">
      <c r="B344" s="134"/>
      <c r="C344" s="131" t="s">
        <v>496</v>
      </c>
      <c r="D344" s="135" t="s">
        <v>456</v>
      </c>
      <c r="E344" s="136">
        <v>1</v>
      </c>
      <c r="F344" s="137" t="s">
        <v>10</v>
      </c>
      <c r="G344" s="138">
        <v>2000000</v>
      </c>
      <c r="H344" s="133">
        <v>2000000</v>
      </c>
    </row>
    <row r="345" spans="2:8" ht="18.75" x14ac:dyDescent="0.25">
      <c r="B345" s="278" t="s">
        <v>6</v>
      </c>
      <c r="C345" s="280" t="s">
        <v>324</v>
      </c>
      <c r="D345" s="280" t="s">
        <v>325</v>
      </c>
      <c r="E345" s="282" t="s">
        <v>2</v>
      </c>
      <c r="F345" s="283"/>
      <c r="G345" s="276" t="s">
        <v>326</v>
      </c>
      <c r="H345" s="277"/>
    </row>
    <row r="346" spans="2:8" ht="56.25" x14ac:dyDescent="0.25">
      <c r="B346" s="279"/>
      <c r="C346" s="281"/>
      <c r="D346" s="281"/>
      <c r="E346" s="284"/>
      <c r="F346" s="285"/>
      <c r="G346" s="87" t="s">
        <v>327</v>
      </c>
      <c r="H346" s="88" t="s">
        <v>328</v>
      </c>
    </row>
    <row r="347" spans="2:8" ht="18.75" x14ac:dyDescent="0.3">
      <c r="B347" s="67" t="s">
        <v>33</v>
      </c>
      <c r="C347" s="274" t="s">
        <v>329</v>
      </c>
      <c r="D347" s="275"/>
      <c r="E347" s="275"/>
      <c r="F347" s="275"/>
      <c r="G347" s="275"/>
      <c r="H347" s="272"/>
    </row>
    <row r="348" spans="2:8" ht="15.75" x14ac:dyDescent="0.25">
      <c r="B348" s="11"/>
      <c r="C348" s="109" t="s">
        <v>502</v>
      </c>
      <c r="D348" s="106" t="s">
        <v>443</v>
      </c>
      <c r="E348" s="114">
        <v>1</v>
      </c>
      <c r="F348" s="115" t="s">
        <v>38</v>
      </c>
      <c r="G348" s="139">
        <v>240000</v>
      </c>
      <c r="H348" s="139">
        <v>240000</v>
      </c>
    </row>
    <row r="349" spans="2:8" ht="15.75" x14ac:dyDescent="0.25">
      <c r="B349" s="11"/>
      <c r="C349" s="109" t="s">
        <v>415</v>
      </c>
      <c r="D349" s="106" t="s">
        <v>443</v>
      </c>
      <c r="E349" s="114">
        <v>11</v>
      </c>
      <c r="F349" s="115" t="s">
        <v>106</v>
      </c>
      <c r="G349" s="139">
        <v>22000</v>
      </c>
      <c r="H349" s="139">
        <v>242000</v>
      </c>
    </row>
    <row r="350" spans="2:8" ht="15.75" x14ac:dyDescent="0.25">
      <c r="B350" s="11"/>
      <c r="C350" s="105" t="s">
        <v>503</v>
      </c>
      <c r="D350" s="106" t="s">
        <v>443</v>
      </c>
      <c r="E350" s="114">
        <v>4</v>
      </c>
      <c r="F350" s="115" t="s">
        <v>106</v>
      </c>
      <c r="G350" s="139">
        <v>40000</v>
      </c>
      <c r="H350" s="139">
        <v>160000</v>
      </c>
    </row>
    <row r="351" spans="2:8" ht="15.75" x14ac:dyDescent="0.25">
      <c r="B351" s="11"/>
      <c r="C351" s="105" t="s">
        <v>416</v>
      </c>
      <c r="D351" s="106" t="s">
        <v>443</v>
      </c>
      <c r="E351" s="114">
        <v>9</v>
      </c>
      <c r="F351" s="115" t="s">
        <v>106</v>
      </c>
      <c r="G351" s="139">
        <v>10000</v>
      </c>
      <c r="H351" s="139">
        <v>90000</v>
      </c>
    </row>
    <row r="352" spans="2:8" ht="15.75" x14ac:dyDescent="0.25">
      <c r="B352" s="11"/>
      <c r="C352" s="109" t="s">
        <v>504</v>
      </c>
      <c r="D352" s="106" t="s">
        <v>443</v>
      </c>
      <c r="E352" s="114">
        <v>1</v>
      </c>
      <c r="F352" s="115" t="s">
        <v>38</v>
      </c>
      <c r="G352" s="139">
        <v>7500000</v>
      </c>
      <c r="H352" s="139">
        <v>7500000</v>
      </c>
    </row>
    <row r="353" spans="2:8" ht="15.75" x14ac:dyDescent="0.25">
      <c r="B353" s="11"/>
      <c r="C353" s="105" t="s">
        <v>504</v>
      </c>
      <c r="D353" s="106" t="s">
        <v>443</v>
      </c>
      <c r="E353" s="114">
        <v>1</v>
      </c>
      <c r="F353" s="115" t="s">
        <v>38</v>
      </c>
      <c r="G353" s="139">
        <v>7500000</v>
      </c>
      <c r="H353" s="139">
        <v>7500000</v>
      </c>
    </row>
    <row r="354" spans="2:8" ht="15.75" x14ac:dyDescent="0.25">
      <c r="B354" s="11"/>
      <c r="C354" s="105" t="s">
        <v>505</v>
      </c>
      <c r="D354" s="106" t="s">
        <v>443</v>
      </c>
      <c r="E354" s="114">
        <v>1</v>
      </c>
      <c r="F354" s="115" t="s">
        <v>477</v>
      </c>
      <c r="G354" s="139"/>
      <c r="H354" s="139"/>
    </row>
    <row r="355" spans="2:8" ht="15.75" x14ac:dyDescent="0.25">
      <c r="B355" s="11"/>
      <c r="C355" s="112" t="s">
        <v>506</v>
      </c>
      <c r="D355" s="106" t="s">
        <v>443</v>
      </c>
      <c r="E355" s="114">
        <v>50</v>
      </c>
      <c r="F355" s="115" t="s">
        <v>106</v>
      </c>
      <c r="G355" s="139">
        <v>15000</v>
      </c>
      <c r="H355" s="139">
        <v>750000</v>
      </c>
    </row>
    <row r="356" spans="2:8" ht="30" x14ac:dyDescent="0.25">
      <c r="B356" s="11"/>
      <c r="C356" s="109" t="s">
        <v>369</v>
      </c>
      <c r="D356" s="106" t="s">
        <v>445</v>
      </c>
      <c r="E356" s="114">
        <v>1</v>
      </c>
      <c r="F356" s="115" t="s">
        <v>370</v>
      </c>
      <c r="G356" s="139">
        <v>160538000</v>
      </c>
      <c r="H356" s="139">
        <v>160538000</v>
      </c>
    </row>
    <row r="357" spans="2:8" ht="15.75" x14ac:dyDescent="0.25">
      <c r="B357" s="11"/>
      <c r="C357" s="109" t="s">
        <v>507</v>
      </c>
      <c r="D357" s="106" t="s">
        <v>445</v>
      </c>
      <c r="E357" s="114">
        <v>1</v>
      </c>
      <c r="F357" s="115" t="s">
        <v>38</v>
      </c>
      <c r="G357" s="139">
        <v>69000000</v>
      </c>
      <c r="H357" s="139">
        <v>69000000</v>
      </c>
    </row>
    <row r="358" spans="2:8" ht="15.75" x14ac:dyDescent="0.25">
      <c r="B358" s="11"/>
      <c r="C358" s="109" t="s">
        <v>508</v>
      </c>
      <c r="D358" s="106" t="s">
        <v>445</v>
      </c>
      <c r="E358" s="114">
        <v>1</v>
      </c>
      <c r="F358" s="115" t="s">
        <v>38</v>
      </c>
      <c r="G358" s="139"/>
      <c r="H358" s="139"/>
    </row>
    <row r="359" spans="2:8" ht="15.75" x14ac:dyDescent="0.25">
      <c r="B359" s="11"/>
      <c r="C359" s="109" t="s">
        <v>509</v>
      </c>
      <c r="D359" s="106" t="s">
        <v>445</v>
      </c>
      <c r="E359" s="114">
        <v>1</v>
      </c>
      <c r="F359" s="115" t="s">
        <v>38</v>
      </c>
      <c r="G359" s="139">
        <v>7360</v>
      </c>
      <c r="H359" s="139">
        <v>7360</v>
      </c>
    </row>
    <row r="360" spans="2:8" ht="15.75" x14ac:dyDescent="0.25">
      <c r="B360" s="11"/>
      <c r="C360" s="109" t="s">
        <v>510</v>
      </c>
      <c r="D360" s="106" t="s">
        <v>445</v>
      </c>
      <c r="E360" s="114">
        <v>8</v>
      </c>
      <c r="F360" s="115" t="s">
        <v>106</v>
      </c>
      <c r="G360" s="139">
        <v>1330000</v>
      </c>
      <c r="H360" s="139">
        <v>10640000</v>
      </c>
    </row>
    <row r="361" spans="2:8" ht="15.75" x14ac:dyDescent="0.25">
      <c r="B361" s="11"/>
      <c r="C361" s="109" t="s">
        <v>406</v>
      </c>
      <c r="D361" s="106" t="s">
        <v>448</v>
      </c>
      <c r="E361" s="114">
        <v>2</v>
      </c>
      <c r="F361" s="115" t="s">
        <v>106</v>
      </c>
      <c r="G361" s="139">
        <v>2660000</v>
      </c>
      <c r="H361" s="139">
        <v>5320000</v>
      </c>
    </row>
    <row r="362" spans="2:8" ht="15.75" x14ac:dyDescent="0.25">
      <c r="B362" s="11"/>
      <c r="C362" s="105" t="s">
        <v>510</v>
      </c>
      <c r="D362" s="106" t="s">
        <v>448</v>
      </c>
      <c r="E362" s="114">
        <v>8</v>
      </c>
      <c r="F362" s="115" t="s">
        <v>106</v>
      </c>
      <c r="G362" s="139">
        <v>1330000</v>
      </c>
      <c r="H362" s="139">
        <v>10640000</v>
      </c>
    </row>
    <row r="363" spans="2:8" ht="15.75" x14ac:dyDescent="0.25">
      <c r="B363" s="11"/>
      <c r="C363" s="109" t="s">
        <v>415</v>
      </c>
      <c r="D363" s="106" t="s">
        <v>448</v>
      </c>
      <c r="E363" s="114">
        <v>9</v>
      </c>
      <c r="F363" s="115" t="s">
        <v>106</v>
      </c>
      <c r="G363" s="139">
        <v>22000</v>
      </c>
      <c r="H363" s="139">
        <v>198000</v>
      </c>
    </row>
    <row r="364" spans="2:8" ht="15.75" x14ac:dyDescent="0.25">
      <c r="B364" s="11"/>
      <c r="C364" s="109" t="s">
        <v>503</v>
      </c>
      <c r="D364" s="106" t="s">
        <v>448</v>
      </c>
      <c r="E364" s="114">
        <v>2</v>
      </c>
      <c r="F364" s="115" t="s">
        <v>106</v>
      </c>
      <c r="G364" s="139">
        <v>40000</v>
      </c>
      <c r="H364" s="139">
        <v>80000</v>
      </c>
    </row>
    <row r="365" spans="2:8" ht="15.75" x14ac:dyDescent="0.25">
      <c r="B365" s="11"/>
      <c r="C365" s="109" t="s">
        <v>416</v>
      </c>
      <c r="D365" s="106" t="s">
        <v>448</v>
      </c>
      <c r="E365" s="114">
        <v>8</v>
      </c>
      <c r="F365" s="115" t="s">
        <v>106</v>
      </c>
      <c r="G365" s="139">
        <v>10000</v>
      </c>
      <c r="H365" s="139">
        <v>80000</v>
      </c>
    </row>
    <row r="366" spans="2:8" ht="45" x14ac:dyDescent="0.25">
      <c r="B366" s="11"/>
      <c r="C366" s="109" t="s">
        <v>468</v>
      </c>
      <c r="D366" s="106" t="s">
        <v>450</v>
      </c>
      <c r="E366" s="114">
        <v>1</v>
      </c>
      <c r="F366" s="115" t="s">
        <v>38</v>
      </c>
      <c r="G366" s="139">
        <v>540000</v>
      </c>
      <c r="H366" s="139">
        <v>540000</v>
      </c>
    </row>
    <row r="367" spans="2:8" ht="15.75" x14ac:dyDescent="0.25">
      <c r="B367" s="11"/>
      <c r="C367" s="105" t="s">
        <v>511</v>
      </c>
      <c r="D367" s="106" t="s">
        <v>450</v>
      </c>
      <c r="E367" s="114">
        <v>1</v>
      </c>
      <c r="F367" s="115" t="s">
        <v>10</v>
      </c>
      <c r="G367" s="139">
        <v>5000</v>
      </c>
      <c r="H367" s="139">
        <v>5000</v>
      </c>
    </row>
    <row r="368" spans="2:8" ht="45" x14ac:dyDescent="0.25">
      <c r="B368" s="11"/>
      <c r="C368" s="109" t="s">
        <v>468</v>
      </c>
      <c r="D368" s="106" t="s">
        <v>450</v>
      </c>
      <c r="E368" s="114">
        <v>1</v>
      </c>
      <c r="F368" s="115" t="s">
        <v>38</v>
      </c>
      <c r="G368" s="139">
        <v>540000</v>
      </c>
      <c r="H368" s="139">
        <v>540000</v>
      </c>
    </row>
    <row r="369" spans="2:8" ht="45" x14ac:dyDescent="0.25">
      <c r="B369" s="11"/>
      <c r="C369" s="109" t="s">
        <v>468</v>
      </c>
      <c r="D369" s="106" t="s">
        <v>450</v>
      </c>
      <c r="E369" s="114">
        <v>1</v>
      </c>
      <c r="F369" s="115" t="s">
        <v>38</v>
      </c>
      <c r="G369" s="139">
        <v>540000</v>
      </c>
      <c r="H369" s="139">
        <v>540000</v>
      </c>
    </row>
    <row r="370" spans="2:8" ht="30" x14ac:dyDescent="0.25">
      <c r="B370" s="11"/>
      <c r="C370" s="109" t="s">
        <v>380</v>
      </c>
      <c r="D370" s="106" t="s">
        <v>450</v>
      </c>
      <c r="E370" s="114">
        <v>1</v>
      </c>
      <c r="F370" s="115" t="s">
        <v>38</v>
      </c>
      <c r="G370" s="139">
        <v>525000</v>
      </c>
      <c r="H370" s="139">
        <v>525000</v>
      </c>
    </row>
    <row r="371" spans="2:8" ht="30" x14ac:dyDescent="0.25">
      <c r="B371" s="11"/>
      <c r="C371" s="109" t="s">
        <v>487</v>
      </c>
      <c r="D371" s="106" t="s">
        <v>450</v>
      </c>
      <c r="E371" s="114">
        <v>1</v>
      </c>
      <c r="F371" s="115" t="s">
        <v>38</v>
      </c>
      <c r="G371" s="139">
        <v>535000</v>
      </c>
      <c r="H371" s="139">
        <v>535000</v>
      </c>
    </row>
    <row r="372" spans="2:8" ht="30" x14ac:dyDescent="0.25">
      <c r="B372" s="11"/>
      <c r="C372" s="109" t="s">
        <v>379</v>
      </c>
      <c r="D372" s="106" t="s">
        <v>450</v>
      </c>
      <c r="E372" s="114">
        <v>1</v>
      </c>
      <c r="F372" s="115" t="s">
        <v>47</v>
      </c>
      <c r="G372" s="139">
        <v>500000</v>
      </c>
      <c r="H372" s="139">
        <v>500000</v>
      </c>
    </row>
    <row r="373" spans="2:8" ht="30" x14ac:dyDescent="0.25">
      <c r="B373" s="11"/>
      <c r="C373" s="109" t="s">
        <v>512</v>
      </c>
      <c r="D373" s="106" t="s">
        <v>450</v>
      </c>
      <c r="E373" s="114">
        <v>1</v>
      </c>
      <c r="F373" s="115" t="s">
        <v>38</v>
      </c>
      <c r="G373" s="139">
        <v>535000</v>
      </c>
      <c r="H373" s="139">
        <v>535000</v>
      </c>
    </row>
    <row r="374" spans="2:8" ht="15.75" x14ac:dyDescent="0.25">
      <c r="B374" s="11"/>
      <c r="C374" s="105" t="s">
        <v>513</v>
      </c>
      <c r="D374" s="106" t="s">
        <v>456</v>
      </c>
      <c r="E374" s="114">
        <v>8</v>
      </c>
      <c r="F374" s="115" t="s">
        <v>106</v>
      </c>
      <c r="G374" s="139">
        <v>1330000</v>
      </c>
      <c r="H374" s="139">
        <v>10640000</v>
      </c>
    </row>
    <row r="375" spans="2:8" ht="15.75" x14ac:dyDescent="0.25">
      <c r="B375" s="11"/>
      <c r="C375" s="140" t="s">
        <v>483</v>
      </c>
      <c r="D375" s="106" t="s">
        <v>456</v>
      </c>
      <c r="E375" s="114">
        <v>8</v>
      </c>
      <c r="F375" s="115" t="s">
        <v>10</v>
      </c>
      <c r="G375" s="139">
        <v>300000</v>
      </c>
      <c r="H375" s="139">
        <v>2400000</v>
      </c>
    </row>
    <row r="376" spans="2:8" ht="15.75" x14ac:dyDescent="0.25">
      <c r="B376" s="11"/>
      <c r="C376" s="140" t="s">
        <v>483</v>
      </c>
      <c r="D376" s="106" t="s">
        <v>456</v>
      </c>
      <c r="E376" s="114">
        <v>1</v>
      </c>
      <c r="F376" s="115" t="s">
        <v>10</v>
      </c>
      <c r="G376" s="139">
        <v>300000</v>
      </c>
      <c r="H376" s="139">
        <v>300000</v>
      </c>
    </row>
    <row r="377" spans="2:8" ht="45" x14ac:dyDescent="0.25">
      <c r="B377" s="11"/>
      <c r="C377" s="140" t="s">
        <v>514</v>
      </c>
      <c r="D377" s="106" t="s">
        <v>456</v>
      </c>
      <c r="E377" s="114">
        <v>2</v>
      </c>
      <c r="F377" s="115" t="s">
        <v>106</v>
      </c>
      <c r="G377" s="139">
        <v>540000</v>
      </c>
      <c r="H377" s="139">
        <v>1080000</v>
      </c>
    </row>
    <row r="378" spans="2:8" ht="15.75" x14ac:dyDescent="0.25">
      <c r="B378" s="11"/>
      <c r="C378" s="105" t="s">
        <v>509</v>
      </c>
      <c r="D378" s="106" t="s">
        <v>456</v>
      </c>
      <c r="E378" s="114">
        <v>2</v>
      </c>
      <c r="F378" s="115" t="s">
        <v>106</v>
      </c>
      <c r="G378" s="139">
        <v>7360</v>
      </c>
      <c r="H378" s="139">
        <v>14720</v>
      </c>
    </row>
    <row r="379" spans="2:8" ht="15.75" x14ac:dyDescent="0.25">
      <c r="B379" s="11"/>
      <c r="C379" s="108" t="s">
        <v>418</v>
      </c>
      <c r="D379" s="106" t="s">
        <v>456</v>
      </c>
      <c r="E379" s="114">
        <v>2</v>
      </c>
      <c r="F379" s="115" t="s">
        <v>106</v>
      </c>
      <c r="G379" s="139">
        <v>3596000</v>
      </c>
      <c r="H379" s="139">
        <v>7192000</v>
      </c>
    </row>
    <row r="380" spans="2:8" ht="18.75" x14ac:dyDescent="0.25">
      <c r="B380" s="278" t="s">
        <v>6</v>
      </c>
      <c r="C380" s="280" t="s">
        <v>324</v>
      </c>
      <c r="D380" s="280" t="s">
        <v>325</v>
      </c>
      <c r="E380" s="282" t="s">
        <v>2</v>
      </c>
      <c r="F380" s="283"/>
      <c r="G380" s="276" t="s">
        <v>326</v>
      </c>
      <c r="H380" s="277"/>
    </row>
    <row r="381" spans="2:8" ht="56.25" x14ac:dyDescent="0.25">
      <c r="B381" s="279"/>
      <c r="C381" s="281"/>
      <c r="D381" s="281"/>
      <c r="E381" s="284"/>
      <c r="F381" s="285"/>
      <c r="G381" s="87" t="s">
        <v>327</v>
      </c>
      <c r="H381" s="88" t="s">
        <v>328</v>
      </c>
    </row>
    <row r="382" spans="2:8" ht="18.75" x14ac:dyDescent="0.3">
      <c r="B382" s="67" t="s">
        <v>33</v>
      </c>
      <c r="C382" s="274" t="s">
        <v>329</v>
      </c>
      <c r="D382" s="275"/>
      <c r="E382" s="275"/>
      <c r="F382" s="275"/>
      <c r="G382" s="275"/>
      <c r="H382" s="272"/>
    </row>
    <row r="383" spans="2:8" ht="15.75" x14ac:dyDescent="0.25">
      <c r="B383" s="11"/>
      <c r="C383" s="141" t="s">
        <v>385</v>
      </c>
      <c r="D383" s="142" t="s">
        <v>443</v>
      </c>
      <c r="E383" s="143">
        <v>2</v>
      </c>
      <c r="F383" s="144" t="s">
        <v>106</v>
      </c>
      <c r="G383" s="139">
        <v>3420000</v>
      </c>
      <c r="H383" s="139">
        <v>6840000</v>
      </c>
    </row>
    <row r="384" spans="2:8" ht="15.75" x14ac:dyDescent="0.25">
      <c r="B384" s="11"/>
      <c r="C384" s="141" t="s">
        <v>515</v>
      </c>
      <c r="D384" s="142" t="s">
        <v>443</v>
      </c>
      <c r="E384" s="143">
        <v>1</v>
      </c>
      <c r="F384" s="144" t="s">
        <v>10</v>
      </c>
      <c r="G384" s="139">
        <v>4000000</v>
      </c>
      <c r="H384" s="139">
        <v>4000000</v>
      </c>
    </row>
    <row r="385" spans="2:8" ht="30" x14ac:dyDescent="0.25">
      <c r="B385" s="11"/>
      <c r="C385" s="141" t="s">
        <v>344</v>
      </c>
      <c r="D385" s="142" t="s">
        <v>445</v>
      </c>
      <c r="E385" s="143">
        <v>1</v>
      </c>
      <c r="F385" s="144" t="s">
        <v>38</v>
      </c>
      <c r="G385" s="139">
        <v>4329000</v>
      </c>
      <c r="H385" s="139">
        <v>4329000</v>
      </c>
    </row>
    <row r="386" spans="2:8" ht="15.75" x14ac:dyDescent="0.25">
      <c r="B386" s="11"/>
      <c r="C386" s="141" t="s">
        <v>447</v>
      </c>
      <c r="D386" s="142" t="s">
        <v>445</v>
      </c>
      <c r="E386" s="143">
        <v>1</v>
      </c>
      <c r="F386" s="144" t="s">
        <v>38</v>
      </c>
      <c r="G386" s="139">
        <v>17780000</v>
      </c>
      <c r="H386" s="139">
        <v>17780000</v>
      </c>
    </row>
    <row r="387" spans="2:8" ht="15.75" x14ac:dyDescent="0.25">
      <c r="B387" s="11"/>
      <c r="C387" s="141" t="s">
        <v>505</v>
      </c>
      <c r="D387" s="142" t="s">
        <v>445</v>
      </c>
      <c r="E387" s="143"/>
      <c r="F387" s="144"/>
      <c r="G387" s="139"/>
      <c r="H387" s="139"/>
    </row>
    <row r="388" spans="2:8" ht="15.75" x14ac:dyDescent="0.25">
      <c r="B388" s="11"/>
      <c r="C388" s="145" t="s">
        <v>516</v>
      </c>
      <c r="D388" s="142" t="s">
        <v>445</v>
      </c>
      <c r="E388" s="143">
        <v>50</v>
      </c>
      <c r="F388" s="144" t="s">
        <v>106</v>
      </c>
      <c r="G388" s="139">
        <v>15000</v>
      </c>
      <c r="H388" s="139">
        <v>750000</v>
      </c>
    </row>
    <row r="389" spans="2:8" ht="30" x14ac:dyDescent="0.25">
      <c r="B389" s="11"/>
      <c r="C389" s="141" t="s">
        <v>517</v>
      </c>
      <c r="D389" s="142" t="s">
        <v>445</v>
      </c>
      <c r="E389" s="143">
        <v>1</v>
      </c>
      <c r="F389" s="144" t="s">
        <v>38</v>
      </c>
      <c r="G389" s="139">
        <v>500000</v>
      </c>
      <c r="H389" s="139">
        <v>500000</v>
      </c>
    </row>
    <row r="390" spans="2:8" ht="15.75" x14ac:dyDescent="0.25">
      <c r="B390" s="11"/>
      <c r="C390" s="141" t="s">
        <v>335</v>
      </c>
      <c r="D390" s="142" t="s">
        <v>450</v>
      </c>
      <c r="E390" s="143">
        <v>1</v>
      </c>
      <c r="F390" s="144" t="s">
        <v>38</v>
      </c>
      <c r="G390" s="139">
        <v>300000</v>
      </c>
      <c r="H390" s="139">
        <v>300000</v>
      </c>
    </row>
    <row r="391" spans="2:8" ht="25.5" x14ac:dyDescent="0.25">
      <c r="B391" s="11"/>
      <c r="C391" s="146" t="s">
        <v>518</v>
      </c>
      <c r="D391" s="142" t="s">
        <v>450</v>
      </c>
      <c r="E391" s="143">
        <v>1</v>
      </c>
      <c r="F391" s="144" t="s">
        <v>38</v>
      </c>
      <c r="G391" s="139">
        <v>64985000</v>
      </c>
      <c r="H391" s="139">
        <v>64985000</v>
      </c>
    </row>
    <row r="392" spans="2:8" ht="30" x14ac:dyDescent="0.25">
      <c r="B392" s="11"/>
      <c r="C392" s="141" t="s">
        <v>519</v>
      </c>
      <c r="D392" s="142" t="s">
        <v>450</v>
      </c>
      <c r="E392" s="143">
        <v>1</v>
      </c>
      <c r="F392" s="144" t="s">
        <v>38</v>
      </c>
      <c r="G392" s="139">
        <v>53592000</v>
      </c>
      <c r="H392" s="139">
        <v>53592000</v>
      </c>
    </row>
    <row r="393" spans="2:8" ht="15.75" x14ac:dyDescent="0.25">
      <c r="B393" s="11"/>
      <c r="C393" s="146" t="s">
        <v>377</v>
      </c>
      <c r="D393" s="142" t="s">
        <v>456</v>
      </c>
      <c r="E393" s="143">
        <v>1</v>
      </c>
      <c r="F393" s="144" t="s">
        <v>38</v>
      </c>
      <c r="G393" s="139">
        <v>85000</v>
      </c>
      <c r="H393" s="139">
        <v>85000</v>
      </c>
    </row>
    <row r="394" spans="2:8" ht="15.75" x14ac:dyDescent="0.25">
      <c r="B394" s="11"/>
      <c r="C394" s="147" t="s">
        <v>335</v>
      </c>
      <c r="D394" s="142" t="s">
        <v>456</v>
      </c>
      <c r="E394" s="143">
        <v>2</v>
      </c>
      <c r="F394" s="144" t="s">
        <v>106</v>
      </c>
      <c r="G394" s="139">
        <v>300000</v>
      </c>
      <c r="H394" s="139">
        <v>600000</v>
      </c>
    </row>
    <row r="395" spans="2:8" ht="30" x14ac:dyDescent="0.25">
      <c r="B395" s="11"/>
      <c r="C395" s="147" t="s">
        <v>520</v>
      </c>
      <c r="D395" s="142" t="s">
        <v>456</v>
      </c>
      <c r="E395" s="143">
        <v>1</v>
      </c>
      <c r="F395" s="144" t="s">
        <v>38</v>
      </c>
      <c r="G395" s="139">
        <v>1643000</v>
      </c>
      <c r="H395" s="139">
        <v>1643000</v>
      </c>
    </row>
  </sheetData>
  <mergeCells count="99">
    <mergeCell ref="D153:D154"/>
    <mergeCell ref="E153:F154"/>
    <mergeCell ref="G153:H153"/>
    <mergeCell ref="C155:H155"/>
    <mergeCell ref="B145:G145"/>
    <mergeCell ref="B146:G146"/>
    <mergeCell ref="B147:G147"/>
    <mergeCell ref="B148:G148"/>
    <mergeCell ref="B152:E152"/>
    <mergeCell ref="B153:B154"/>
    <mergeCell ref="C153:C154"/>
    <mergeCell ref="E175:F176"/>
    <mergeCell ref="G175:H175"/>
    <mergeCell ref="C177:H177"/>
    <mergeCell ref="B171:G171"/>
    <mergeCell ref="B172:G172"/>
    <mergeCell ref="B173:G173"/>
    <mergeCell ref="B174:G174"/>
    <mergeCell ref="B175:B176"/>
    <mergeCell ref="C175:C176"/>
    <mergeCell ref="D175:D176"/>
    <mergeCell ref="B216:G216"/>
    <mergeCell ref="B217:G217"/>
    <mergeCell ref="B218:G218"/>
    <mergeCell ref="B219:G219"/>
    <mergeCell ref="B220:B221"/>
    <mergeCell ref="C220:C221"/>
    <mergeCell ref="D220:D221"/>
    <mergeCell ref="B283:B284"/>
    <mergeCell ref="C283:C284"/>
    <mergeCell ref="D283:D284"/>
    <mergeCell ref="E220:F221"/>
    <mergeCell ref="G220:H220"/>
    <mergeCell ref="C222:H222"/>
    <mergeCell ref="C49:H49"/>
    <mergeCell ref="B73:E73"/>
    <mergeCell ref="B74:B75"/>
    <mergeCell ref="C319:H319"/>
    <mergeCell ref="C345:C346"/>
    <mergeCell ref="D345:D346"/>
    <mergeCell ref="E345:F346"/>
    <mergeCell ref="G345:H345"/>
    <mergeCell ref="C285:H285"/>
    <mergeCell ref="B317:B318"/>
    <mergeCell ref="C317:C318"/>
    <mergeCell ref="D317:D318"/>
    <mergeCell ref="G317:H317"/>
    <mergeCell ref="E317:F318"/>
    <mergeCell ref="E283:F284"/>
    <mergeCell ref="G283:H283"/>
    <mergeCell ref="C7:H7"/>
    <mergeCell ref="B33:B36"/>
    <mergeCell ref="B47:B48"/>
    <mergeCell ref="C47:C48"/>
    <mergeCell ref="D47:D48"/>
    <mergeCell ref="E47:F48"/>
    <mergeCell ref="G47:H47"/>
    <mergeCell ref="B5:B6"/>
    <mergeCell ref="C5:C6"/>
    <mergeCell ref="D5:D6"/>
    <mergeCell ref="E5:F6"/>
    <mergeCell ref="G5:H5"/>
    <mergeCell ref="C74:C75"/>
    <mergeCell ref="D74:D75"/>
    <mergeCell ref="E74:F75"/>
    <mergeCell ref="G74:H74"/>
    <mergeCell ref="C76:H76"/>
    <mergeCell ref="B93:G93"/>
    <mergeCell ref="E101:F102"/>
    <mergeCell ref="G101:H101"/>
    <mergeCell ref="C103:H103"/>
    <mergeCell ref="B94:G94"/>
    <mergeCell ref="B95:G95"/>
    <mergeCell ref="B96:G96"/>
    <mergeCell ref="B100:E100"/>
    <mergeCell ref="B101:B102"/>
    <mergeCell ref="C101:C102"/>
    <mergeCell ref="D101:D102"/>
    <mergeCell ref="B126:E126"/>
    <mergeCell ref="B127:B128"/>
    <mergeCell ref="C127:C128"/>
    <mergeCell ref="D127:D128"/>
    <mergeCell ref="E127:F128"/>
    <mergeCell ref="C382:H382"/>
    <mergeCell ref="G127:H127"/>
    <mergeCell ref="C129:H129"/>
    <mergeCell ref="B345:B346"/>
    <mergeCell ref="B380:B381"/>
    <mergeCell ref="C380:C381"/>
    <mergeCell ref="D380:D381"/>
    <mergeCell ref="E380:F381"/>
    <mergeCell ref="G380:H380"/>
    <mergeCell ref="C347:H347"/>
    <mergeCell ref="B246:B247"/>
    <mergeCell ref="C246:C247"/>
    <mergeCell ref="D246:D247"/>
    <mergeCell ref="E246:F247"/>
    <mergeCell ref="G246:H246"/>
    <mergeCell ref="C248:H248"/>
  </mergeCells>
  <conditionalFormatting sqref="B1:H1000">
    <cfRule type="containsText" dxfId="7" priority="1" operator="containsText" text="Rewinding Stator Exciter">
      <formula>NOT(ISERROR(SEARCH(("Rewinding Stator Exciter"),(B1))))</formula>
    </cfRule>
  </conditionalFormatting>
  <conditionalFormatting sqref="B1:H1000">
    <cfRule type="containsText" dxfId="6" priority="2" operator="containsText" text="Separator Filter RK 22788 Merek Racor">
      <formula>NOT(ISERROR(SEARCH(("Separator Filter RK 22788 Merek Racor"),(B1))))</formula>
    </cfRule>
  </conditionalFormatting>
  <conditionalFormatting sqref="B1:H1000">
    <cfRule type="containsText" dxfId="5" priority="3" operator="containsText" text="Water Separator Element 2020 PM Merek PARKER">
      <formula>NOT(ISERROR(SEARCH(("Water Separator Element 2020 PM Merek PARKER"),(B1))))</formula>
    </cfRule>
  </conditionalFormatting>
  <conditionalFormatting sqref="B1:H1000">
    <cfRule type="containsText" dxfId="4" priority="4" operator="containsText" text="Fuel/Water Separator Filter Pn. 0756 Merek CAT">
      <formula>NOT(ISERROR(SEARCH(("Fuel/Water Separator Filter Pn. 0756 Merek CAT"),(B1))))</formula>
    </cfRule>
  </conditionalFormatting>
  <conditionalFormatting sqref="B1:H1000">
    <cfRule type="containsText" dxfId="3" priority="5" operator="containsText" text="Engine Oil Filter Pn. 0726 Merek CAT">
      <formula>NOT(ISERROR(SEARCH(("Engine Oil Filter Pn. 0726 Merek CAT"),(B1))))</formula>
    </cfRule>
  </conditionalFormatting>
  <conditionalFormatting sqref="B1:H1000">
    <cfRule type="containsText" dxfId="2" priority="6" operator="containsText" text="Fuel Filter Water Separator Pn. 326-1641 Merek CAT">
      <formula>NOT(ISERROR(SEARCH(("Fuel Filter Water Separator Pn. 326-1641 Merek CAT"),(B1))))</formula>
    </cfRule>
  </conditionalFormatting>
  <conditionalFormatting sqref="B1:H1000">
    <cfRule type="containsText" dxfId="1" priority="7" operator="containsText" text="Fuel Filter Pn. 1R-0749 Merek CAT">
      <formula>NOT(ISERROR(SEARCH(("Fuel Filter Pn. 1R-0749 Merek CAT"),(B1))))</formula>
    </cfRule>
  </conditionalFormatting>
  <conditionalFormatting sqref="B5:B14 B15:H395 C5:C13 D5:H14">
    <cfRule type="containsText" dxfId="0" priority="8" operator="containsText" text="Engine Oil Filter Pn. 1R-1808 Merek CAT">
      <formula>NOT(ISERROR(SEARCH(("Engine Oil Filter Pn. 1R-1808 Merek CAT"),(B5))))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F1DD"/>
  </sheetPr>
  <dimension ref="A4:Y25"/>
  <sheetViews>
    <sheetView workbookViewId="0">
      <selection activeCell="G29" sqref="G29"/>
    </sheetView>
  </sheetViews>
  <sheetFormatPr defaultColWidth="11.25" defaultRowHeight="15" customHeight="1" x14ac:dyDescent="0.25"/>
  <cols>
    <col min="1" max="1" width="4.5" customWidth="1"/>
    <col min="2" max="2" width="46.5" customWidth="1"/>
    <col min="3" max="3" width="5.125" customWidth="1"/>
    <col min="4" max="4" width="4.75" customWidth="1"/>
    <col min="5" max="6" width="21.5" customWidth="1"/>
    <col min="7" max="7" width="21.5" style="244" customWidth="1"/>
    <col min="8" max="25" width="9" customWidth="1"/>
  </cols>
  <sheetData>
    <row r="4" spans="1:7" ht="15.75" x14ac:dyDescent="0.25">
      <c r="A4" s="269" t="s">
        <v>521</v>
      </c>
      <c r="B4" s="267"/>
      <c r="C4" s="267"/>
      <c r="D4" s="267"/>
      <c r="E4" s="267"/>
    </row>
    <row r="5" spans="1:7" ht="15.75" x14ac:dyDescent="0.25">
      <c r="A5" s="270" t="str">
        <f>'RAB print'!A6:G6</f>
        <v>PEKERJAAN PEMELIHARAAN ALAT BONGKAR MUAT DI TERMINAL PETIKEMAS BELAWAN FASE 2</v>
      </c>
      <c r="B5" s="267"/>
      <c r="C5" s="267"/>
      <c r="D5" s="267"/>
      <c r="E5" s="267"/>
    </row>
    <row r="6" spans="1:7" ht="15.75" x14ac:dyDescent="0.25">
      <c r="A6" s="270"/>
      <c r="B6" s="267"/>
      <c r="C6" s="267"/>
      <c r="D6" s="267"/>
      <c r="E6" s="267"/>
    </row>
    <row r="7" spans="1:7" ht="15" customHeight="1" x14ac:dyDescent="0.25">
      <c r="E7" s="256" t="s">
        <v>574</v>
      </c>
      <c r="F7" s="256" t="s">
        <v>575</v>
      </c>
      <c r="G7" s="256" t="s">
        <v>576</v>
      </c>
    </row>
    <row r="8" spans="1:7" ht="31.5" x14ac:dyDescent="0.25">
      <c r="A8" s="148" t="s">
        <v>6</v>
      </c>
      <c r="B8" s="303" t="s">
        <v>1</v>
      </c>
      <c r="C8" s="275"/>
      <c r="D8" s="272"/>
      <c r="E8" s="255" t="s">
        <v>522</v>
      </c>
      <c r="F8" s="255" t="s">
        <v>522</v>
      </c>
      <c r="G8" s="255" t="s">
        <v>522</v>
      </c>
    </row>
    <row r="9" spans="1:7" ht="15.75" x14ac:dyDescent="0.25">
      <c r="A9" s="149">
        <v>1</v>
      </c>
      <c r="B9" s="304" t="s">
        <v>523</v>
      </c>
      <c r="C9" s="275"/>
      <c r="D9" s="275"/>
      <c r="E9" s="272"/>
    </row>
    <row r="10" spans="1:7" ht="15.75" x14ac:dyDescent="0.25">
      <c r="A10" s="150"/>
      <c r="B10" s="300" t="s">
        <v>287</v>
      </c>
      <c r="C10" s="275"/>
      <c r="D10" s="272"/>
      <c r="E10" s="151">
        <f>'RAB print'!G12</f>
        <v>4825884000</v>
      </c>
      <c r="F10" s="151">
        <f>'RAB print'!L12</f>
        <v>4664663279.999999</v>
      </c>
      <c r="G10" s="151">
        <f>'RAB print'!N12</f>
        <v>4616880000</v>
      </c>
    </row>
    <row r="11" spans="1:7" ht="15.75" x14ac:dyDescent="0.25">
      <c r="A11" s="150"/>
      <c r="B11" s="300" t="s">
        <v>524</v>
      </c>
      <c r="C11" s="275"/>
      <c r="D11" s="272"/>
      <c r="E11" s="151">
        <f>'RAB print'!G13</f>
        <v>95767400</v>
      </c>
      <c r="F11" s="151">
        <f>'RAB print'!L13</f>
        <v>66599339.999999985</v>
      </c>
      <c r="G11" s="151">
        <f>'RAB print'!N13</f>
        <v>66268000</v>
      </c>
    </row>
    <row r="12" spans="1:7" ht="15.75" x14ac:dyDescent="0.25">
      <c r="A12" s="152"/>
      <c r="B12" s="300" t="s">
        <v>289</v>
      </c>
      <c r="C12" s="275"/>
      <c r="D12" s="272"/>
      <c r="E12" s="151">
        <f>'RAB print'!G14</f>
        <v>719299950.00000012</v>
      </c>
      <c r="F12" s="151">
        <f>'RAB print'!L14</f>
        <v>722896449.75</v>
      </c>
      <c r="G12" s="151">
        <f>'RAB print'!N14</f>
        <v>719299950.00000012</v>
      </c>
    </row>
    <row r="13" spans="1:7" ht="15.75" x14ac:dyDescent="0.25">
      <c r="A13" s="301" t="s">
        <v>525</v>
      </c>
      <c r="B13" s="275"/>
      <c r="C13" s="275"/>
      <c r="D13" s="272"/>
      <c r="E13" s="153">
        <f>SUM(E10:E12)</f>
        <v>5640951350</v>
      </c>
      <c r="F13" s="153">
        <f t="shared" ref="F13:G13" si="0">SUM(F10:F12)</f>
        <v>5454159069.749999</v>
      </c>
      <c r="G13" s="153">
        <f t="shared" si="0"/>
        <v>5402447950</v>
      </c>
    </row>
    <row r="14" spans="1:7" ht="15.75" x14ac:dyDescent="0.25">
      <c r="A14" s="149">
        <v>2</v>
      </c>
      <c r="B14" s="302" t="s">
        <v>526</v>
      </c>
      <c r="C14" s="275"/>
      <c r="D14" s="275"/>
      <c r="E14" s="272"/>
      <c r="F14" s="55"/>
      <c r="G14" s="55"/>
    </row>
    <row r="15" spans="1:7" ht="15.75" x14ac:dyDescent="0.25">
      <c r="A15" s="150"/>
      <c r="B15" s="300" t="s">
        <v>527</v>
      </c>
      <c r="C15" s="275"/>
      <c r="D15" s="272"/>
      <c r="E15" s="151">
        <f>'RAB print'!G54</f>
        <v>1477852200</v>
      </c>
      <c r="F15" s="151">
        <f>'RAB print'!L54</f>
        <v>1492630722</v>
      </c>
      <c r="G15" s="151">
        <f>'RAB print'!N54</f>
        <v>1477852200</v>
      </c>
    </row>
    <row r="16" spans="1:7" ht="15.75" x14ac:dyDescent="0.25">
      <c r="A16" s="150"/>
      <c r="B16" s="300" t="s">
        <v>292</v>
      </c>
      <c r="C16" s="275"/>
      <c r="D16" s="272"/>
      <c r="E16" s="151">
        <f>'RAB print'!G265</f>
        <v>246382600</v>
      </c>
      <c r="F16" s="151">
        <f>'RAB print'!L265</f>
        <v>248846426</v>
      </c>
      <c r="G16" s="151">
        <f>'RAB print'!N265</f>
        <v>246382600</v>
      </c>
    </row>
    <row r="17" spans="1:25" ht="15.75" x14ac:dyDescent="0.25">
      <c r="A17" s="152"/>
      <c r="B17" s="300" t="s">
        <v>293</v>
      </c>
      <c r="C17" s="275"/>
      <c r="D17" s="272"/>
      <c r="E17" s="151">
        <f>'RAB print'!G302</f>
        <v>233025500</v>
      </c>
      <c r="F17" s="151">
        <f>'RAB print'!L302</f>
        <v>235355755</v>
      </c>
      <c r="G17" s="151">
        <f>'RAB print'!N302</f>
        <v>233025500</v>
      </c>
    </row>
    <row r="18" spans="1:25" ht="15.75" x14ac:dyDescent="0.25">
      <c r="A18" s="301" t="s">
        <v>528</v>
      </c>
      <c r="B18" s="275"/>
      <c r="C18" s="275"/>
      <c r="D18" s="272"/>
      <c r="E18" s="153">
        <f>SUM(E15:E17)</f>
        <v>1957260300</v>
      </c>
      <c r="F18" s="153">
        <f t="shared" ref="F18:G18" si="1">SUM(F15:F17)</f>
        <v>1976832903</v>
      </c>
      <c r="G18" s="153">
        <f t="shared" si="1"/>
        <v>1957260300</v>
      </c>
    </row>
    <row r="19" spans="1:25" ht="15.75" x14ac:dyDescent="0.25">
      <c r="A19" s="271" t="s">
        <v>529</v>
      </c>
      <c r="B19" s="275"/>
      <c r="C19" s="275"/>
      <c r="D19" s="272"/>
      <c r="E19" s="154">
        <f>+E13+E18</f>
        <v>7598211650</v>
      </c>
      <c r="F19" s="154">
        <f t="shared" ref="F19:G19" si="2">+F13+F18</f>
        <v>7430991972.749999</v>
      </c>
      <c r="G19" s="154">
        <f t="shared" si="2"/>
        <v>7359708250</v>
      </c>
    </row>
    <row r="20" spans="1:25" ht="15.75" x14ac:dyDescent="0.25">
      <c r="A20" s="271" t="s">
        <v>295</v>
      </c>
      <c r="B20" s="275"/>
      <c r="C20" s="275"/>
      <c r="D20" s="272"/>
      <c r="E20" s="154">
        <f>E19*0.1</f>
        <v>759821165</v>
      </c>
      <c r="F20" s="154">
        <f t="shared" ref="F20" si="3">F19*0.1</f>
        <v>743099197.27499998</v>
      </c>
      <c r="G20" s="154">
        <f>G19*0.11</f>
        <v>809567907.5</v>
      </c>
    </row>
    <row r="21" spans="1:25" ht="15.75" x14ac:dyDescent="0.25">
      <c r="A21" s="271" t="s">
        <v>296</v>
      </c>
      <c r="B21" s="275"/>
      <c r="C21" s="275"/>
      <c r="D21" s="272"/>
      <c r="E21" s="154">
        <f>ROUNDUP(E19+E20,-3)</f>
        <v>8358033000</v>
      </c>
      <c r="F21" s="154">
        <f t="shared" ref="F21:G21" si="4">ROUNDUP(F19+F20,-3)</f>
        <v>8174092000</v>
      </c>
      <c r="G21" s="154">
        <f t="shared" si="4"/>
        <v>8169277000</v>
      </c>
    </row>
    <row r="22" spans="1:25" ht="15.75" customHeight="1" x14ac:dyDescent="0.25">
      <c r="A22" s="297" t="str">
        <f>PROPER(IF(E21=0,"nol",IF(E21&lt;0,"minus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21),"000000000000000"),1,3)=0,"",MID(TEXT(ABS(E21),"000000000000000"),1,1)&amp;" ratus "&amp;MID(TEXT(ABS(E21),"000000000000000"),2,1)&amp;" puluh "&amp;MID(TEXT(ABS(E21),"000000000000000"),3,1)&amp;" trilyun ")&amp;IF(--MID(TEXT(ABS(E21),"000000000000000"),4,3)=0,"",MID(TEXT(ABS(E21),"000000000000000"),4,1)&amp;" ratus "&amp;MID(TEXT(ABS(E21),"000000000000000"),5,1)&amp;" puluh "&amp;MID(TEXT(ABS(E21),"000000000000000"),6,1)&amp;" milyar ")&amp;IF(--MID(TEXT(ABS(E21),"000000000000000"),7,3)=0,"",MID(TEXT(ABS(E21),"000000000000000"),7,1)&amp;" ratus "&amp;MID(TEXT(ABS(E21),"000000000000000"),8,1)&amp;" puluh "&amp;MID(TEXT(ABS(E21),"000000000000000"),9,1)&amp;" juta ")&amp;IF(--MID(TEXT(ABS(E21),"000000000000000"),10,3)=0,"",IF(--MID(TEXT(ABS(E21),"000000000000000"),10,3)=1,"*",MID(TEXT(ABS(E21),"000000000000000"),10,1)&amp;" ratus "&amp;MID(TEXT(ABS(E21),"000000000000000"),11,1)&amp;" puluh ")&amp;MID(TEXT(ABS(E21),"000000000000000"),12,1)&amp;" ribu ")&amp;IF(--MID(TEXT(ABS(E21),"000000000000000"),13,3)=0,"",MID(TEXT(ABS(E21),"000000000000000"),13,1)&amp;" ratus "&amp;MID(TEXT(ABS(E21),"000000000000000"),14,1)&amp;" puluh "&amp;MID(TEXT(ABS(E21),"000000000000000"),15,1)),1,"satu"),2,"dua"),3,"tiga"),4,"empat"),5,"lima"),6,"enam"),7,"tujuh"),8,"delapan"),9,"sembilan"),"0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Delapan Milyar Tiga Ratus Lima Puluh Delapan Juta Tiga Puluh Tiga Ribu Rupiah</v>
      </c>
      <c r="B22" s="266"/>
      <c r="C22" s="266"/>
      <c r="D22" s="266"/>
      <c r="E22" s="298"/>
    </row>
    <row r="23" spans="1:25" ht="15.75" x14ac:dyDescent="0.25">
      <c r="A23" s="293"/>
      <c r="B23" s="299"/>
      <c r="C23" s="299"/>
      <c r="D23" s="299"/>
      <c r="E23" s="294"/>
    </row>
    <row r="24" spans="1:25" ht="15.75" x14ac:dyDescent="0.25">
      <c r="A24" s="13"/>
      <c r="B24" s="13"/>
      <c r="C24" s="13"/>
      <c r="D24" s="13"/>
      <c r="E24" s="13"/>
      <c r="F24" s="13"/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x14ac:dyDescent="0.25">
      <c r="C25" s="268" t="s">
        <v>530</v>
      </c>
      <c r="D25" s="267"/>
      <c r="E25" s="267"/>
    </row>
  </sheetData>
  <mergeCells count="19">
    <mergeCell ref="A4:E4"/>
    <mergeCell ref="A5:E5"/>
    <mergeCell ref="A6:E6"/>
    <mergeCell ref="B8:D8"/>
    <mergeCell ref="B9:E9"/>
    <mergeCell ref="B10:D10"/>
    <mergeCell ref="B11:D11"/>
    <mergeCell ref="A19:D19"/>
    <mergeCell ref="A20:D20"/>
    <mergeCell ref="A21:D21"/>
    <mergeCell ref="A22:E23"/>
    <mergeCell ref="C25:E25"/>
    <mergeCell ref="B12:D12"/>
    <mergeCell ref="A13:D13"/>
    <mergeCell ref="B14:E14"/>
    <mergeCell ref="B15:D15"/>
    <mergeCell ref="B16:D16"/>
    <mergeCell ref="B17:D17"/>
    <mergeCell ref="A18:D18"/>
  </mergeCells>
  <printOptions horizontalCentered="1"/>
  <pageMargins left="0.19685039370078738" right="0.19685039370078738" top="0.19685039370078738" bottom="0" header="0" footer="0"/>
  <pageSetup paperSize="9" scale="9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F1DD"/>
    <pageSetUpPr fitToPage="1"/>
  </sheetPr>
  <dimension ref="A1:AA939"/>
  <sheetViews>
    <sheetView tabSelected="1" topLeftCell="A7" zoomScale="90" zoomScaleNormal="90" workbookViewId="0">
      <pane xSplit="5" ySplit="1" topLeftCell="F199" activePane="bottomRight" state="frozen"/>
      <selection activeCell="A7" sqref="A7"/>
      <selection pane="topRight" activeCell="F7" sqref="F7"/>
      <selection pane="bottomLeft" activeCell="A8" sqref="A8"/>
      <selection pane="bottomRight" activeCell="G168" sqref="G168"/>
    </sheetView>
  </sheetViews>
  <sheetFormatPr defaultColWidth="11.25" defaultRowHeight="15" customHeight="1" x14ac:dyDescent="0.25"/>
  <cols>
    <col min="1" max="1" width="5.125" customWidth="1"/>
    <col min="2" max="2" width="39" customWidth="1"/>
    <col min="3" max="3" width="32.25" customWidth="1"/>
    <col min="4" max="4" width="8.75" customWidth="1"/>
    <col min="5" max="5" width="12.75" customWidth="1"/>
    <col min="6" max="6" width="16.75" customWidth="1"/>
    <col min="7" max="7" width="23.125" customWidth="1"/>
    <col min="8" max="8" width="16.75" hidden="1" customWidth="1"/>
    <col min="9" max="9" width="23.125" hidden="1" customWidth="1"/>
    <col min="10" max="10" width="16.75" hidden="1" customWidth="1"/>
    <col min="11" max="11" width="16.75" style="235" customWidth="1"/>
    <col min="12" max="12" width="25.625" customWidth="1"/>
    <col min="13" max="13" width="16.75" style="244" customWidth="1"/>
    <col min="14" max="14" width="25.625" style="244" customWidth="1"/>
    <col min="15" max="27" width="9" customWidth="1"/>
  </cols>
  <sheetData>
    <row r="1" spans="1:27" ht="18.75" customHeight="1" x14ac:dyDescent="0.3">
      <c r="A1" s="2"/>
      <c r="B1" s="2"/>
      <c r="C1" s="2"/>
      <c r="D1" s="2"/>
      <c r="E1" s="2"/>
      <c r="F1" s="2"/>
      <c r="G1" s="2"/>
      <c r="H1" s="231"/>
      <c r="I1" s="231"/>
      <c r="J1" s="231"/>
      <c r="K1" s="236"/>
      <c r="L1" s="231"/>
      <c r="M1" s="245"/>
      <c r="N1" s="24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75" customHeight="1" x14ac:dyDescent="0.3">
      <c r="A2" s="2"/>
      <c r="B2" s="2"/>
      <c r="C2" s="2"/>
      <c r="D2" s="2"/>
      <c r="E2" s="2"/>
      <c r="F2" s="2"/>
      <c r="G2" s="2"/>
      <c r="H2" s="231"/>
      <c r="I2" s="231"/>
      <c r="J2" s="231"/>
      <c r="K2" s="236"/>
      <c r="L2" s="231"/>
      <c r="M2" s="245"/>
      <c r="N2" s="24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8.75" customHeight="1" x14ac:dyDescent="0.3">
      <c r="A3" s="2"/>
      <c r="B3" s="2"/>
      <c r="C3" s="2"/>
      <c r="D3" s="2"/>
      <c r="E3" s="2"/>
      <c r="F3" s="2"/>
      <c r="G3" s="2"/>
      <c r="H3" s="231"/>
      <c r="I3" s="231"/>
      <c r="J3" s="231"/>
      <c r="K3" s="236"/>
      <c r="L3" s="231"/>
      <c r="M3" s="245"/>
      <c r="N3" s="24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8.75" customHeight="1" x14ac:dyDescent="0.3">
      <c r="A4" s="2"/>
      <c r="B4" s="2"/>
      <c r="C4" s="2"/>
      <c r="D4" s="2"/>
      <c r="E4" s="2"/>
      <c r="F4" s="2"/>
      <c r="G4" s="2"/>
      <c r="H4" s="231"/>
      <c r="I4" s="231"/>
      <c r="J4" s="231"/>
      <c r="K4" s="236"/>
      <c r="L4" s="231"/>
      <c r="M4" s="245"/>
      <c r="N4" s="24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8.75" customHeight="1" x14ac:dyDescent="0.3">
      <c r="A5" s="318" t="s">
        <v>531</v>
      </c>
      <c r="B5" s="267"/>
      <c r="C5" s="267"/>
      <c r="D5" s="267"/>
      <c r="E5" s="267"/>
      <c r="F5" s="267"/>
      <c r="G5" s="26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6.5" x14ac:dyDescent="0.3">
      <c r="A6" s="319" t="s">
        <v>532</v>
      </c>
      <c r="B6" s="267"/>
      <c r="C6" s="267"/>
      <c r="D6" s="267"/>
      <c r="E6" s="267"/>
      <c r="F6" s="267"/>
      <c r="G6" s="26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8.75" x14ac:dyDescent="0.3">
      <c r="A7" s="20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x14ac:dyDescent="0.25">
      <c r="A8" s="4"/>
      <c r="B8" s="4"/>
      <c r="C8" s="4"/>
      <c r="D8" s="155"/>
      <c r="E8" s="4"/>
      <c r="F8" s="306" t="s">
        <v>574</v>
      </c>
      <c r="G8" s="306"/>
      <c r="H8" s="306" t="s">
        <v>575</v>
      </c>
      <c r="I8" s="306"/>
      <c r="J8" s="306" t="s">
        <v>575</v>
      </c>
      <c r="K8" s="306"/>
      <c r="L8" s="306"/>
      <c r="M8" s="306" t="s">
        <v>576</v>
      </c>
      <c r="N8" s="3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1.5" x14ac:dyDescent="0.25">
      <c r="A9" s="156" t="s">
        <v>3</v>
      </c>
      <c r="B9" s="320" t="s">
        <v>533</v>
      </c>
      <c r="C9" s="272"/>
      <c r="D9" s="157" t="s">
        <v>534</v>
      </c>
      <c r="E9" s="156" t="s">
        <v>4</v>
      </c>
      <c r="F9" s="232" t="s">
        <v>535</v>
      </c>
      <c r="G9" s="232" t="s">
        <v>536</v>
      </c>
      <c r="H9" s="232" t="s">
        <v>535</v>
      </c>
      <c r="I9" s="232" t="s">
        <v>536</v>
      </c>
      <c r="J9" s="232" t="s">
        <v>535</v>
      </c>
      <c r="K9" s="232" t="s">
        <v>535</v>
      </c>
      <c r="L9" s="232" t="s">
        <v>536</v>
      </c>
      <c r="M9" s="232" t="s">
        <v>535</v>
      </c>
      <c r="N9" s="232" t="s">
        <v>536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x14ac:dyDescent="0.25">
      <c r="A10" s="156">
        <v>1</v>
      </c>
      <c r="B10" s="320">
        <v>2</v>
      </c>
      <c r="C10" s="272"/>
      <c r="D10" s="156">
        <v>3</v>
      </c>
      <c r="E10" s="156">
        <v>4</v>
      </c>
      <c r="F10" s="156">
        <v>5</v>
      </c>
      <c r="G10" s="156">
        <v>6</v>
      </c>
      <c r="H10" s="156">
        <v>7</v>
      </c>
      <c r="I10" s="156">
        <v>8</v>
      </c>
      <c r="J10" s="156">
        <v>9</v>
      </c>
      <c r="K10" s="156"/>
      <c r="L10" s="156">
        <v>10</v>
      </c>
      <c r="M10" s="156"/>
      <c r="N10" s="156">
        <v>11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x14ac:dyDescent="0.25">
      <c r="A11" s="25" t="s">
        <v>31</v>
      </c>
      <c r="B11" s="313" t="s">
        <v>537</v>
      </c>
      <c r="C11" s="275"/>
      <c r="D11" s="275"/>
      <c r="E11" s="275"/>
      <c r="F11" s="275"/>
      <c r="G11" s="27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x14ac:dyDescent="0.25">
      <c r="A12" s="11">
        <v>1</v>
      </c>
      <c r="B12" s="158" t="s">
        <v>287</v>
      </c>
      <c r="C12" s="159"/>
      <c r="D12" s="10">
        <v>12</v>
      </c>
      <c r="E12" s="10" t="s">
        <v>8</v>
      </c>
      <c r="F12" s="160">
        <f>'Lumpsum+CG+Penunjang print'!G22</f>
        <v>402157000</v>
      </c>
      <c r="G12" s="160">
        <f t="shared" ref="G12:G14" si="0">F12*D12</f>
        <v>4825884000</v>
      </c>
      <c r="H12" s="160" t="e">
        <f>'Lumpsum+CG+Penunjang print'!#REF!</f>
        <v>#REF!</v>
      </c>
      <c r="I12" s="160" t="e">
        <f t="shared" ref="I12:I14" si="1">H12*F12</f>
        <v>#REF!</v>
      </c>
      <c r="J12" s="160">
        <f>'Lumpsum+CG+Penunjang print'!I22</f>
        <v>386788000</v>
      </c>
      <c r="K12" s="160">
        <f>J12*1.005</f>
        <v>388721939.99999994</v>
      </c>
      <c r="L12" s="160">
        <f>D12*K12</f>
        <v>4664663279.999999</v>
      </c>
      <c r="M12" s="160">
        <f>'Lumpsum+CG+Penunjang print'!K22</f>
        <v>384740000</v>
      </c>
      <c r="N12" s="160">
        <f>M12*D12</f>
        <v>4616880000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x14ac:dyDescent="0.25">
      <c r="A13" s="11">
        <f t="shared" ref="A13:A14" si="2">A12+1</f>
        <v>2</v>
      </c>
      <c r="B13" s="316" t="s">
        <v>524</v>
      </c>
      <c r="C13" s="272"/>
      <c r="D13" s="10">
        <v>12</v>
      </c>
      <c r="E13" s="10" t="s">
        <v>8</v>
      </c>
      <c r="F13" s="160">
        <f>'Lumpsum+CG+Penunjang print'!G34</f>
        <v>7980616.666666666</v>
      </c>
      <c r="G13" s="160">
        <f t="shared" si="0"/>
        <v>95767400</v>
      </c>
      <c r="H13" s="160" t="e">
        <f>'Lumpsum+CG+Penunjang print'!#REF!</f>
        <v>#REF!</v>
      </c>
      <c r="I13" s="160" t="e">
        <f t="shared" si="1"/>
        <v>#REF!</v>
      </c>
      <c r="J13" s="160">
        <f>'Lumpsum+CG+Penunjang print'!I34</f>
        <v>5522333.333333333</v>
      </c>
      <c r="K13" s="160">
        <f>J13*1.005</f>
        <v>5549944.9999999991</v>
      </c>
      <c r="L13" s="160">
        <f>D13*K13</f>
        <v>66599339.999999985</v>
      </c>
      <c r="M13" s="160">
        <f>'Lumpsum+CG+Penunjang print'!K34</f>
        <v>5522333.333333333</v>
      </c>
      <c r="N13" s="160">
        <f>M13*D13</f>
        <v>66268000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x14ac:dyDescent="0.25">
      <c r="A14" s="11">
        <f t="shared" si="2"/>
        <v>3</v>
      </c>
      <c r="B14" s="316" t="s">
        <v>289</v>
      </c>
      <c r="C14" s="272"/>
      <c r="D14" s="10">
        <v>12</v>
      </c>
      <c r="E14" s="10" t="s">
        <v>8</v>
      </c>
      <c r="F14" s="160">
        <f>'Lumpsum+CG+Penunjang print'!G51</f>
        <v>59941662.500000007</v>
      </c>
      <c r="G14" s="160">
        <f t="shared" si="0"/>
        <v>719299950.00000012</v>
      </c>
      <c r="H14" s="160" t="e">
        <f>'Lumpsum+CG+Penunjang print'!#REF!</f>
        <v>#REF!</v>
      </c>
      <c r="I14" s="160" t="e">
        <f t="shared" si="1"/>
        <v>#REF!</v>
      </c>
      <c r="J14" s="160">
        <f>'Lumpsum+CG+Penunjang print'!I51</f>
        <v>59941662.500000007</v>
      </c>
      <c r="K14" s="160">
        <f>J14*1.005</f>
        <v>60241370.8125</v>
      </c>
      <c r="L14" s="160">
        <f>D14*K14</f>
        <v>722896449.75</v>
      </c>
      <c r="M14" s="160">
        <f>'Lumpsum+CG+Penunjang print'!K51</f>
        <v>59941662.500000007</v>
      </c>
      <c r="N14" s="160">
        <f>M14*D14</f>
        <v>719299950.00000012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x14ac:dyDescent="0.25">
      <c r="A15" s="18"/>
      <c r="B15" s="310" t="s">
        <v>90</v>
      </c>
      <c r="C15" s="275"/>
      <c r="D15" s="275"/>
      <c r="E15" s="275"/>
      <c r="F15" s="272"/>
      <c r="G15" s="161">
        <f>SUM(G12:G14)</f>
        <v>5640951350</v>
      </c>
      <c r="H15" s="4"/>
      <c r="I15" s="161" t="e">
        <f t="shared" ref="I15" si="3">SUM(I12:I14)</f>
        <v>#REF!</v>
      </c>
      <c r="J15" s="4"/>
      <c r="K15" s="247"/>
      <c r="L15" s="161">
        <f t="shared" ref="L15:N15" si="4">SUM(L12:L14)</f>
        <v>5454159069.749999</v>
      </c>
      <c r="M15" s="247"/>
      <c r="N15" s="161">
        <f t="shared" si="4"/>
        <v>5402447950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x14ac:dyDescent="0.25">
      <c r="A16" s="25" t="s">
        <v>33</v>
      </c>
      <c r="B16" s="313" t="s">
        <v>538</v>
      </c>
      <c r="C16" s="275"/>
      <c r="D16" s="275"/>
      <c r="E16" s="275"/>
      <c r="F16" s="275"/>
      <c r="G16" s="27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.75" customHeight="1" x14ac:dyDescent="0.25">
      <c r="A17" s="25" t="s">
        <v>539</v>
      </c>
      <c r="B17" s="313" t="s">
        <v>540</v>
      </c>
      <c r="C17" s="275"/>
      <c r="D17" s="275"/>
      <c r="E17" s="275"/>
      <c r="F17" s="275"/>
      <c r="G17" s="27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.75" customHeight="1" x14ac:dyDescent="0.25">
      <c r="A18" s="162" t="s">
        <v>541</v>
      </c>
      <c r="B18" s="309" t="s">
        <v>542</v>
      </c>
      <c r="C18" s="275"/>
      <c r="D18" s="275"/>
      <c r="E18" s="275"/>
      <c r="F18" s="275"/>
      <c r="G18" s="27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x14ac:dyDescent="0.25">
      <c r="A19" s="14">
        <v>1</v>
      </c>
      <c r="B19" s="163" t="s">
        <v>73</v>
      </c>
      <c r="C19" s="164" t="s">
        <v>74</v>
      </c>
      <c r="D19" s="9">
        <v>476</v>
      </c>
      <c r="E19" s="165" t="s">
        <v>77</v>
      </c>
      <c r="F19" s="166">
        <v>253000</v>
      </c>
      <c r="G19" s="167">
        <f t="shared" ref="G19:G26" si="5">F19*D19</f>
        <v>120428000</v>
      </c>
      <c r="H19" s="166">
        <v>253001</v>
      </c>
      <c r="I19" s="167">
        <f t="shared" ref="I19:I26" si="6">H19*F19</f>
        <v>64009253000</v>
      </c>
      <c r="J19" s="166">
        <f>F19</f>
        <v>253000</v>
      </c>
      <c r="K19" s="166">
        <f>J19*1.01</f>
        <v>255530</v>
      </c>
      <c r="L19" s="167">
        <f t="shared" ref="L19:L26" si="7">D19*K19</f>
        <v>121632280</v>
      </c>
      <c r="M19" s="166">
        <f>F19</f>
        <v>253000</v>
      </c>
      <c r="N19" s="167">
        <f>M19*D19</f>
        <v>120428000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x14ac:dyDescent="0.25">
      <c r="A20" s="14">
        <v>2</v>
      </c>
      <c r="B20" s="163" t="s">
        <v>75</v>
      </c>
      <c r="C20" s="164" t="s">
        <v>76</v>
      </c>
      <c r="D20" s="9">
        <v>56</v>
      </c>
      <c r="E20" s="165" t="s">
        <v>77</v>
      </c>
      <c r="F20" s="166">
        <v>77000</v>
      </c>
      <c r="G20" s="167">
        <f t="shared" si="5"/>
        <v>4312000</v>
      </c>
      <c r="H20" s="166">
        <v>77001</v>
      </c>
      <c r="I20" s="167">
        <f t="shared" si="6"/>
        <v>5929077000</v>
      </c>
      <c r="J20" s="166">
        <f t="shared" ref="J20:J26" si="8">F20</f>
        <v>77000</v>
      </c>
      <c r="K20" s="166">
        <f t="shared" ref="K20:K84" si="9">J20*1.01</f>
        <v>77770</v>
      </c>
      <c r="L20" s="167">
        <f t="shared" si="7"/>
        <v>4355120</v>
      </c>
      <c r="M20" s="166">
        <f t="shared" ref="M20:M26" si="10">F20</f>
        <v>77000</v>
      </c>
      <c r="N20" s="167">
        <f t="shared" ref="N20:N26" si="11">M20*D20</f>
        <v>4312000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31.5" x14ac:dyDescent="0.25">
      <c r="A21" s="14">
        <v>3</v>
      </c>
      <c r="B21" s="163" t="s">
        <v>78</v>
      </c>
      <c r="C21" s="164" t="s">
        <v>79</v>
      </c>
      <c r="D21" s="9">
        <v>1818</v>
      </c>
      <c r="E21" s="165" t="s">
        <v>37</v>
      </c>
      <c r="F21" s="166">
        <v>30200</v>
      </c>
      <c r="G21" s="167">
        <f t="shared" si="5"/>
        <v>54903600</v>
      </c>
      <c r="H21" s="166">
        <v>33001</v>
      </c>
      <c r="I21" s="167">
        <f t="shared" si="6"/>
        <v>996630200</v>
      </c>
      <c r="J21" s="166">
        <f t="shared" si="8"/>
        <v>30200</v>
      </c>
      <c r="K21" s="166">
        <f t="shared" si="9"/>
        <v>30502</v>
      </c>
      <c r="L21" s="167">
        <f t="shared" si="7"/>
        <v>55452636</v>
      </c>
      <c r="M21" s="166">
        <f t="shared" si="10"/>
        <v>30200</v>
      </c>
      <c r="N21" s="167">
        <f t="shared" si="11"/>
        <v>54903600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31.5" x14ac:dyDescent="0.25">
      <c r="A22" s="14">
        <v>4</v>
      </c>
      <c r="B22" s="163" t="s">
        <v>80</v>
      </c>
      <c r="C22" s="164" t="s">
        <v>81</v>
      </c>
      <c r="D22" s="9">
        <v>136</v>
      </c>
      <c r="E22" s="165" t="s">
        <v>77</v>
      </c>
      <c r="F22" s="166">
        <v>115500</v>
      </c>
      <c r="G22" s="167">
        <f t="shared" si="5"/>
        <v>15708000</v>
      </c>
      <c r="H22" s="166">
        <v>115501</v>
      </c>
      <c r="I22" s="167">
        <f t="shared" si="6"/>
        <v>13340365500</v>
      </c>
      <c r="J22" s="166">
        <f t="shared" si="8"/>
        <v>115500</v>
      </c>
      <c r="K22" s="166">
        <f t="shared" si="9"/>
        <v>116655</v>
      </c>
      <c r="L22" s="167">
        <f t="shared" si="7"/>
        <v>15865080</v>
      </c>
      <c r="M22" s="166">
        <f t="shared" si="10"/>
        <v>115500</v>
      </c>
      <c r="N22" s="167">
        <f t="shared" si="11"/>
        <v>15708000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31.5" x14ac:dyDescent="0.25">
      <c r="A23" s="14">
        <v>5</v>
      </c>
      <c r="B23" s="163" t="s">
        <v>82</v>
      </c>
      <c r="C23" s="168" t="s">
        <v>83</v>
      </c>
      <c r="D23" s="9">
        <v>1040</v>
      </c>
      <c r="E23" s="165" t="s">
        <v>77</v>
      </c>
      <c r="F23" s="166">
        <v>46800</v>
      </c>
      <c r="G23" s="167">
        <f t="shared" si="5"/>
        <v>48672000</v>
      </c>
      <c r="H23" s="166">
        <v>46801</v>
      </c>
      <c r="I23" s="167">
        <f t="shared" si="6"/>
        <v>2190286800</v>
      </c>
      <c r="J23" s="166">
        <f t="shared" si="8"/>
        <v>46800</v>
      </c>
      <c r="K23" s="166">
        <f t="shared" si="9"/>
        <v>47268</v>
      </c>
      <c r="L23" s="167">
        <f t="shared" si="7"/>
        <v>49158720</v>
      </c>
      <c r="M23" s="166">
        <f t="shared" si="10"/>
        <v>46800</v>
      </c>
      <c r="N23" s="167">
        <f t="shared" si="11"/>
        <v>48672000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31.5" x14ac:dyDescent="0.25">
      <c r="A24" s="14">
        <v>6</v>
      </c>
      <c r="B24" s="163" t="s">
        <v>84</v>
      </c>
      <c r="C24" s="168" t="s">
        <v>85</v>
      </c>
      <c r="D24" s="9">
        <v>2112</v>
      </c>
      <c r="E24" s="165" t="s">
        <v>77</v>
      </c>
      <c r="F24" s="166">
        <v>46800</v>
      </c>
      <c r="G24" s="167">
        <f t="shared" si="5"/>
        <v>98841600</v>
      </c>
      <c r="H24" s="166">
        <v>46801</v>
      </c>
      <c r="I24" s="167">
        <f t="shared" si="6"/>
        <v>2190286800</v>
      </c>
      <c r="J24" s="166">
        <f t="shared" si="8"/>
        <v>46800</v>
      </c>
      <c r="K24" s="166">
        <f t="shared" si="9"/>
        <v>47268</v>
      </c>
      <c r="L24" s="167">
        <f t="shared" si="7"/>
        <v>99830016</v>
      </c>
      <c r="M24" s="166">
        <f t="shared" si="10"/>
        <v>46800</v>
      </c>
      <c r="N24" s="167">
        <f t="shared" si="11"/>
        <v>98841600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31.5" x14ac:dyDescent="0.25">
      <c r="A25" s="14">
        <v>7</v>
      </c>
      <c r="B25" s="163" t="s">
        <v>86</v>
      </c>
      <c r="C25" s="168" t="s">
        <v>87</v>
      </c>
      <c r="D25" s="9">
        <v>12</v>
      </c>
      <c r="E25" s="165" t="s">
        <v>77</v>
      </c>
      <c r="F25" s="166">
        <v>46800</v>
      </c>
      <c r="G25" s="167">
        <f t="shared" si="5"/>
        <v>561600</v>
      </c>
      <c r="H25" s="166">
        <v>46801</v>
      </c>
      <c r="I25" s="167">
        <f t="shared" si="6"/>
        <v>2190286800</v>
      </c>
      <c r="J25" s="166">
        <f t="shared" si="8"/>
        <v>46800</v>
      </c>
      <c r="K25" s="166">
        <f t="shared" si="9"/>
        <v>47268</v>
      </c>
      <c r="L25" s="167">
        <f t="shared" si="7"/>
        <v>567216</v>
      </c>
      <c r="M25" s="166">
        <f t="shared" si="10"/>
        <v>46800</v>
      </c>
      <c r="N25" s="167">
        <f t="shared" si="11"/>
        <v>561600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31.5" x14ac:dyDescent="0.25">
      <c r="A26" s="14">
        <v>8</v>
      </c>
      <c r="B26" s="163" t="s">
        <v>88</v>
      </c>
      <c r="C26" s="164" t="s">
        <v>89</v>
      </c>
      <c r="D26" s="9">
        <v>576</v>
      </c>
      <c r="E26" s="169" t="s">
        <v>37</v>
      </c>
      <c r="F26" s="166">
        <v>72000</v>
      </c>
      <c r="G26" s="167">
        <f t="shared" si="5"/>
        <v>41472000</v>
      </c>
      <c r="H26" s="166">
        <v>72001</v>
      </c>
      <c r="I26" s="167">
        <f t="shared" si="6"/>
        <v>5184072000</v>
      </c>
      <c r="J26" s="166">
        <f t="shared" si="8"/>
        <v>72000</v>
      </c>
      <c r="K26" s="166">
        <f t="shared" si="9"/>
        <v>72720</v>
      </c>
      <c r="L26" s="167">
        <f t="shared" si="7"/>
        <v>41886720</v>
      </c>
      <c r="M26" s="166">
        <f t="shared" si="10"/>
        <v>72000</v>
      </c>
      <c r="N26" s="167">
        <f t="shared" si="11"/>
        <v>41472000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x14ac:dyDescent="0.25">
      <c r="A27" s="11"/>
      <c r="B27" s="310" t="s">
        <v>543</v>
      </c>
      <c r="C27" s="275"/>
      <c r="D27" s="275"/>
      <c r="E27" s="275"/>
      <c r="F27" s="272"/>
      <c r="G27" s="170">
        <f>SUM(G19:G26)</f>
        <v>384898800</v>
      </c>
      <c r="H27" s="4"/>
      <c r="I27" s="170">
        <f t="shared" ref="I27" si="12">SUM(I19:I26)</f>
        <v>96030258100</v>
      </c>
      <c r="J27" s="4"/>
      <c r="K27" s="166">
        <f t="shared" si="9"/>
        <v>0</v>
      </c>
      <c r="L27" s="170">
        <f t="shared" ref="L27:N27" si="13">SUM(L19:L26)</f>
        <v>388747788</v>
      </c>
      <c r="M27" s="166">
        <f t="shared" ref="M27:M84" si="14">L27*1.01</f>
        <v>392635265.88</v>
      </c>
      <c r="N27" s="170">
        <f t="shared" si="13"/>
        <v>384898800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x14ac:dyDescent="0.25">
      <c r="A28" s="162" t="s">
        <v>52</v>
      </c>
      <c r="B28" s="315" t="s">
        <v>544</v>
      </c>
      <c r="C28" s="275"/>
      <c r="D28" s="275"/>
      <c r="E28" s="275"/>
      <c r="F28" s="275"/>
      <c r="G28" s="272"/>
      <c r="H28" s="4"/>
      <c r="I28" s="4"/>
      <c r="J28" s="4"/>
      <c r="K28" s="166">
        <f t="shared" si="9"/>
        <v>0</v>
      </c>
      <c r="L28" s="4"/>
      <c r="M28" s="16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x14ac:dyDescent="0.25">
      <c r="A29" s="171">
        <v>1</v>
      </c>
      <c r="B29" s="163" t="s">
        <v>73</v>
      </c>
      <c r="C29" s="164" t="s">
        <v>74</v>
      </c>
      <c r="D29" s="9">
        <v>360</v>
      </c>
      <c r="E29" s="165" t="s">
        <v>37</v>
      </c>
      <c r="F29" s="172">
        <v>253000</v>
      </c>
      <c r="G29" s="167">
        <f t="shared" ref="G29:G34" si="15">F29*D29</f>
        <v>91080000</v>
      </c>
      <c r="H29" s="172">
        <v>253001</v>
      </c>
      <c r="I29" s="167">
        <f t="shared" ref="I29:I34" si="16">H29*F29</f>
        <v>64009253000</v>
      </c>
      <c r="J29" s="172">
        <f>F29</f>
        <v>253000</v>
      </c>
      <c r="K29" s="166">
        <f t="shared" si="9"/>
        <v>255530</v>
      </c>
      <c r="L29" s="167">
        <f t="shared" ref="L29:L34" si="17">D29*K29</f>
        <v>91990800</v>
      </c>
      <c r="M29" s="166">
        <f>F29</f>
        <v>253000</v>
      </c>
      <c r="N29" s="167">
        <f>M29*D29</f>
        <v>91080000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31.5" x14ac:dyDescent="0.25">
      <c r="A30" s="171">
        <v>2</v>
      </c>
      <c r="B30" s="163" t="s">
        <v>78</v>
      </c>
      <c r="C30" s="164" t="s">
        <v>79</v>
      </c>
      <c r="D30" s="9">
        <v>120</v>
      </c>
      <c r="E30" s="165" t="s">
        <v>77</v>
      </c>
      <c r="F30" s="172">
        <v>30200</v>
      </c>
      <c r="G30" s="167">
        <f t="shared" si="15"/>
        <v>3624000</v>
      </c>
      <c r="H30" s="172">
        <v>30201</v>
      </c>
      <c r="I30" s="167">
        <f t="shared" si="16"/>
        <v>912070200</v>
      </c>
      <c r="J30" s="172">
        <f t="shared" ref="J30:J34" si="18">F30</f>
        <v>30200</v>
      </c>
      <c r="K30" s="166">
        <f t="shared" si="9"/>
        <v>30502</v>
      </c>
      <c r="L30" s="167">
        <f t="shared" si="17"/>
        <v>3660240</v>
      </c>
      <c r="M30" s="166">
        <f t="shared" ref="M30:M34" si="19">F30</f>
        <v>30200</v>
      </c>
      <c r="N30" s="167">
        <f t="shared" ref="N30:N34" si="20">M30*D30</f>
        <v>3624000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31.5" x14ac:dyDescent="0.25">
      <c r="A31" s="171">
        <v>3</v>
      </c>
      <c r="B31" s="163" t="s">
        <v>80</v>
      </c>
      <c r="C31" s="164" t="s">
        <v>81</v>
      </c>
      <c r="D31" s="9">
        <v>164</v>
      </c>
      <c r="E31" s="165" t="s">
        <v>37</v>
      </c>
      <c r="F31" s="172">
        <v>115500</v>
      </c>
      <c r="G31" s="167">
        <f t="shared" si="15"/>
        <v>18942000</v>
      </c>
      <c r="H31" s="172">
        <v>115501</v>
      </c>
      <c r="I31" s="167">
        <f t="shared" si="16"/>
        <v>13340365500</v>
      </c>
      <c r="J31" s="172">
        <f t="shared" si="18"/>
        <v>115500</v>
      </c>
      <c r="K31" s="166">
        <f t="shared" si="9"/>
        <v>116655</v>
      </c>
      <c r="L31" s="167">
        <f t="shared" si="17"/>
        <v>19131420</v>
      </c>
      <c r="M31" s="166">
        <f t="shared" si="19"/>
        <v>115500</v>
      </c>
      <c r="N31" s="167">
        <f t="shared" si="20"/>
        <v>18942000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63" x14ac:dyDescent="0.25">
      <c r="A32" s="171">
        <v>4</v>
      </c>
      <c r="B32" s="163" t="s">
        <v>91</v>
      </c>
      <c r="C32" s="164" t="s">
        <v>92</v>
      </c>
      <c r="D32" s="9">
        <v>2400</v>
      </c>
      <c r="E32" s="165" t="s">
        <v>77</v>
      </c>
      <c r="F32" s="172">
        <v>46800</v>
      </c>
      <c r="G32" s="167">
        <f t="shared" si="15"/>
        <v>112320000</v>
      </c>
      <c r="H32" s="172">
        <v>46801</v>
      </c>
      <c r="I32" s="167">
        <f t="shared" si="16"/>
        <v>2190286800</v>
      </c>
      <c r="J32" s="172">
        <f t="shared" si="18"/>
        <v>46800</v>
      </c>
      <c r="K32" s="166">
        <f t="shared" si="9"/>
        <v>47268</v>
      </c>
      <c r="L32" s="167">
        <f t="shared" si="17"/>
        <v>113443200</v>
      </c>
      <c r="M32" s="166">
        <f t="shared" si="19"/>
        <v>46800</v>
      </c>
      <c r="N32" s="167">
        <f t="shared" si="20"/>
        <v>112320000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40.5" customHeight="1" x14ac:dyDescent="0.25">
      <c r="A33" s="171">
        <v>5</v>
      </c>
      <c r="B33" s="163" t="s">
        <v>93</v>
      </c>
      <c r="C33" s="164" t="s">
        <v>94</v>
      </c>
      <c r="D33" s="9">
        <v>24</v>
      </c>
      <c r="E33" s="165" t="s">
        <v>77</v>
      </c>
      <c r="F33" s="172">
        <v>821100</v>
      </c>
      <c r="G33" s="167">
        <f t="shared" si="15"/>
        <v>19706400</v>
      </c>
      <c r="H33" s="172">
        <v>821101</v>
      </c>
      <c r="I33" s="167">
        <f t="shared" si="16"/>
        <v>674206031100</v>
      </c>
      <c r="J33" s="172">
        <f t="shared" si="18"/>
        <v>821100</v>
      </c>
      <c r="K33" s="166">
        <f t="shared" si="9"/>
        <v>829311</v>
      </c>
      <c r="L33" s="167">
        <f t="shared" si="17"/>
        <v>19903464</v>
      </c>
      <c r="M33" s="166">
        <f t="shared" si="19"/>
        <v>821100</v>
      </c>
      <c r="N33" s="167">
        <f t="shared" si="20"/>
        <v>19706400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31.5" x14ac:dyDescent="0.25">
      <c r="A34" s="171">
        <v>6</v>
      </c>
      <c r="B34" s="163" t="s">
        <v>88</v>
      </c>
      <c r="C34" s="164" t="s">
        <v>89</v>
      </c>
      <c r="D34" s="9">
        <v>1000</v>
      </c>
      <c r="E34" s="165" t="s">
        <v>37</v>
      </c>
      <c r="F34" s="172">
        <v>72000</v>
      </c>
      <c r="G34" s="167">
        <f t="shared" si="15"/>
        <v>72000000</v>
      </c>
      <c r="H34" s="172">
        <v>72001</v>
      </c>
      <c r="I34" s="167">
        <f t="shared" si="16"/>
        <v>5184072000</v>
      </c>
      <c r="J34" s="172">
        <f t="shared" si="18"/>
        <v>72000</v>
      </c>
      <c r="K34" s="166">
        <f t="shared" si="9"/>
        <v>72720</v>
      </c>
      <c r="L34" s="167">
        <f t="shared" si="17"/>
        <v>72720000</v>
      </c>
      <c r="M34" s="166">
        <f t="shared" si="19"/>
        <v>72000</v>
      </c>
      <c r="N34" s="167">
        <f t="shared" si="20"/>
        <v>72000000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x14ac:dyDescent="0.25">
      <c r="A35" s="171"/>
      <c r="B35" s="310" t="s">
        <v>545</v>
      </c>
      <c r="C35" s="275"/>
      <c r="D35" s="275"/>
      <c r="E35" s="275"/>
      <c r="F35" s="272"/>
      <c r="G35" s="170">
        <f>SUM(G29:G34)</f>
        <v>317672400</v>
      </c>
      <c r="H35" s="27"/>
      <c r="I35" s="170">
        <f t="shared" ref="I35" si="21">SUM(I29:I34)</f>
        <v>759842078600</v>
      </c>
      <c r="J35" s="4"/>
      <c r="K35" s="166">
        <f t="shared" si="9"/>
        <v>0</v>
      </c>
      <c r="L35" s="170">
        <f t="shared" ref="L35:N35" si="22">SUM(L29:L34)</f>
        <v>320849124</v>
      </c>
      <c r="M35" s="166">
        <f t="shared" si="14"/>
        <v>324057615.24000001</v>
      </c>
      <c r="N35" s="170">
        <f t="shared" si="22"/>
        <v>317672400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x14ac:dyDescent="0.25">
      <c r="A36" s="162" t="s">
        <v>54</v>
      </c>
      <c r="B36" s="315" t="s">
        <v>546</v>
      </c>
      <c r="C36" s="275"/>
      <c r="D36" s="275"/>
      <c r="E36" s="275"/>
      <c r="F36" s="275"/>
      <c r="G36" s="272"/>
      <c r="H36" s="27"/>
      <c r="I36" s="4"/>
      <c r="J36" s="4"/>
      <c r="K36" s="166">
        <f t="shared" si="9"/>
        <v>0</v>
      </c>
      <c r="L36" s="4"/>
      <c r="M36" s="166">
        <f t="shared" si="14"/>
        <v>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x14ac:dyDescent="0.25">
      <c r="A37" s="171">
        <v>1</v>
      </c>
      <c r="B37" s="173" t="s">
        <v>95</v>
      </c>
      <c r="C37" s="174" t="s">
        <v>96</v>
      </c>
      <c r="D37" s="175">
        <v>1200</v>
      </c>
      <c r="E37" s="176" t="s">
        <v>77</v>
      </c>
      <c r="F37" s="177">
        <v>75000</v>
      </c>
      <c r="G37" s="178">
        <f t="shared" ref="G37:G52" si="23">F37*D37</f>
        <v>90000000</v>
      </c>
      <c r="H37" s="177">
        <v>75001</v>
      </c>
      <c r="I37" s="178">
        <f t="shared" ref="I37:I51" si="24">H37*F37</f>
        <v>5625075000</v>
      </c>
      <c r="J37" s="177">
        <f>F37</f>
        <v>75000</v>
      </c>
      <c r="K37" s="166">
        <f t="shared" si="9"/>
        <v>75750</v>
      </c>
      <c r="L37" s="167">
        <f t="shared" ref="L37:L52" si="25">D37*K37</f>
        <v>90900000</v>
      </c>
      <c r="M37" s="166">
        <f>F37</f>
        <v>75000</v>
      </c>
      <c r="N37" s="167">
        <f>M37*D37</f>
        <v>90000000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x14ac:dyDescent="0.25">
      <c r="A38" s="171">
        <v>2</v>
      </c>
      <c r="B38" s="173" t="s">
        <v>97</v>
      </c>
      <c r="C38" s="174" t="s">
        <v>98</v>
      </c>
      <c r="D38" s="175">
        <v>360</v>
      </c>
      <c r="E38" s="176" t="s">
        <v>77</v>
      </c>
      <c r="F38" s="177">
        <v>65700</v>
      </c>
      <c r="G38" s="178">
        <f t="shared" si="23"/>
        <v>23652000</v>
      </c>
      <c r="H38" s="177">
        <v>65701</v>
      </c>
      <c r="I38" s="178">
        <f t="shared" si="24"/>
        <v>4316555700</v>
      </c>
      <c r="J38" s="177">
        <f t="shared" ref="J38:J52" si="26">F38</f>
        <v>65700</v>
      </c>
      <c r="K38" s="166">
        <f t="shared" si="9"/>
        <v>66357</v>
      </c>
      <c r="L38" s="167">
        <f t="shared" si="25"/>
        <v>23888520</v>
      </c>
      <c r="M38" s="166">
        <f t="shared" ref="M38:M52" si="27">F38</f>
        <v>65700</v>
      </c>
      <c r="N38" s="167">
        <f t="shared" ref="N38:N52" si="28">M38*D38</f>
        <v>23652000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x14ac:dyDescent="0.25">
      <c r="A39" s="171">
        <v>3</v>
      </c>
      <c r="B39" s="173" t="s">
        <v>99</v>
      </c>
      <c r="C39" s="174" t="s">
        <v>100</v>
      </c>
      <c r="D39" s="175">
        <v>800</v>
      </c>
      <c r="E39" s="176" t="s">
        <v>77</v>
      </c>
      <c r="F39" s="177">
        <v>72000</v>
      </c>
      <c r="G39" s="178">
        <f t="shared" si="23"/>
        <v>57600000</v>
      </c>
      <c r="H39" s="177">
        <v>72001</v>
      </c>
      <c r="I39" s="178">
        <f t="shared" si="24"/>
        <v>5184072000</v>
      </c>
      <c r="J39" s="177">
        <f t="shared" si="26"/>
        <v>72000</v>
      </c>
      <c r="K39" s="166">
        <f t="shared" si="9"/>
        <v>72720</v>
      </c>
      <c r="L39" s="167">
        <f t="shared" si="25"/>
        <v>58176000</v>
      </c>
      <c r="M39" s="166">
        <f t="shared" si="27"/>
        <v>72000</v>
      </c>
      <c r="N39" s="167">
        <f t="shared" si="28"/>
        <v>57600000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x14ac:dyDescent="0.25">
      <c r="A40" s="171">
        <v>4</v>
      </c>
      <c r="B40" s="173" t="s">
        <v>101</v>
      </c>
      <c r="C40" s="174" t="s">
        <v>102</v>
      </c>
      <c r="D40" s="175">
        <v>200</v>
      </c>
      <c r="E40" s="176" t="s">
        <v>77</v>
      </c>
      <c r="F40" s="177">
        <v>44500</v>
      </c>
      <c r="G40" s="178">
        <f t="shared" si="23"/>
        <v>8900000</v>
      </c>
      <c r="H40" s="177">
        <v>44501</v>
      </c>
      <c r="I40" s="178">
        <f t="shared" si="24"/>
        <v>1980294500</v>
      </c>
      <c r="J40" s="177">
        <f t="shared" si="26"/>
        <v>44500</v>
      </c>
      <c r="K40" s="166">
        <f t="shared" si="9"/>
        <v>44945</v>
      </c>
      <c r="L40" s="167">
        <f t="shared" si="25"/>
        <v>8989000</v>
      </c>
      <c r="M40" s="166">
        <f t="shared" si="27"/>
        <v>44500</v>
      </c>
      <c r="N40" s="167">
        <f t="shared" si="28"/>
        <v>8900000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31.5" x14ac:dyDescent="0.25">
      <c r="A41" s="171">
        <v>5</v>
      </c>
      <c r="B41" s="179" t="s">
        <v>88</v>
      </c>
      <c r="C41" s="164" t="s">
        <v>103</v>
      </c>
      <c r="D41" s="180">
        <v>480</v>
      </c>
      <c r="E41" s="181" t="s">
        <v>37</v>
      </c>
      <c r="F41" s="172">
        <v>72000</v>
      </c>
      <c r="G41" s="167">
        <f t="shared" si="23"/>
        <v>34560000</v>
      </c>
      <c r="H41" s="172">
        <v>72001</v>
      </c>
      <c r="I41" s="167">
        <f t="shared" si="24"/>
        <v>5184072000</v>
      </c>
      <c r="J41" s="177">
        <f t="shared" si="26"/>
        <v>72000</v>
      </c>
      <c r="K41" s="166">
        <f t="shared" si="9"/>
        <v>72720</v>
      </c>
      <c r="L41" s="167">
        <f t="shared" si="25"/>
        <v>34905600</v>
      </c>
      <c r="M41" s="166">
        <f t="shared" si="27"/>
        <v>72000</v>
      </c>
      <c r="N41" s="167">
        <f t="shared" si="28"/>
        <v>34560000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.75" x14ac:dyDescent="0.25">
      <c r="A42" s="171">
        <v>6</v>
      </c>
      <c r="B42" s="173" t="s">
        <v>104</v>
      </c>
      <c r="C42" s="174" t="s">
        <v>105</v>
      </c>
      <c r="D42" s="175">
        <v>60</v>
      </c>
      <c r="E42" s="176" t="s">
        <v>48</v>
      </c>
      <c r="F42" s="177">
        <v>434700</v>
      </c>
      <c r="G42" s="178">
        <f t="shared" si="23"/>
        <v>26082000</v>
      </c>
      <c r="H42" s="177">
        <v>434701</v>
      </c>
      <c r="I42" s="178">
        <f t="shared" si="24"/>
        <v>188964524700</v>
      </c>
      <c r="J42" s="177">
        <f t="shared" si="26"/>
        <v>434700</v>
      </c>
      <c r="K42" s="166">
        <f t="shared" si="9"/>
        <v>439047</v>
      </c>
      <c r="L42" s="167">
        <f t="shared" si="25"/>
        <v>26342820</v>
      </c>
      <c r="M42" s="166">
        <f t="shared" si="27"/>
        <v>434700</v>
      </c>
      <c r="N42" s="167">
        <f t="shared" si="28"/>
        <v>26082000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x14ac:dyDescent="0.25">
      <c r="A43" s="171">
        <v>7</v>
      </c>
      <c r="B43" s="173" t="s">
        <v>107</v>
      </c>
      <c r="C43" s="174" t="s">
        <v>108</v>
      </c>
      <c r="D43" s="175">
        <v>60</v>
      </c>
      <c r="E43" s="176" t="s">
        <v>48</v>
      </c>
      <c r="F43" s="177">
        <v>538500</v>
      </c>
      <c r="G43" s="178">
        <f t="shared" si="23"/>
        <v>32310000</v>
      </c>
      <c r="H43" s="177">
        <v>538501</v>
      </c>
      <c r="I43" s="178">
        <f t="shared" si="24"/>
        <v>289982788500</v>
      </c>
      <c r="J43" s="177">
        <f t="shared" si="26"/>
        <v>538500</v>
      </c>
      <c r="K43" s="166">
        <f t="shared" si="9"/>
        <v>543885</v>
      </c>
      <c r="L43" s="167">
        <f t="shared" si="25"/>
        <v>32633100</v>
      </c>
      <c r="M43" s="166">
        <f t="shared" si="27"/>
        <v>538500</v>
      </c>
      <c r="N43" s="167">
        <f t="shared" si="28"/>
        <v>32310000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x14ac:dyDescent="0.25">
      <c r="A44" s="171">
        <v>8</v>
      </c>
      <c r="B44" s="173" t="s">
        <v>109</v>
      </c>
      <c r="C44" s="174" t="s">
        <v>110</v>
      </c>
      <c r="D44" s="175">
        <v>40</v>
      </c>
      <c r="E44" s="176" t="s">
        <v>48</v>
      </c>
      <c r="F44" s="177">
        <v>1248400</v>
      </c>
      <c r="G44" s="178">
        <f t="shared" si="23"/>
        <v>49936000</v>
      </c>
      <c r="H44" s="177">
        <v>1248401</v>
      </c>
      <c r="I44" s="178">
        <f t="shared" si="24"/>
        <v>1558503808400</v>
      </c>
      <c r="J44" s="177">
        <f t="shared" si="26"/>
        <v>1248400</v>
      </c>
      <c r="K44" s="166">
        <f t="shared" si="9"/>
        <v>1260884</v>
      </c>
      <c r="L44" s="167">
        <f t="shared" si="25"/>
        <v>50435360</v>
      </c>
      <c r="M44" s="166">
        <f t="shared" si="27"/>
        <v>1248400</v>
      </c>
      <c r="N44" s="167">
        <f t="shared" si="28"/>
        <v>49936000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x14ac:dyDescent="0.25">
      <c r="A45" s="171">
        <v>9</v>
      </c>
      <c r="B45" s="173" t="s">
        <v>111</v>
      </c>
      <c r="C45" s="174" t="s">
        <v>112</v>
      </c>
      <c r="D45" s="175">
        <v>40</v>
      </c>
      <c r="E45" s="176" t="s">
        <v>48</v>
      </c>
      <c r="F45" s="177">
        <v>4172300</v>
      </c>
      <c r="G45" s="178">
        <f t="shared" si="23"/>
        <v>166892000</v>
      </c>
      <c r="H45" s="177">
        <v>4172301</v>
      </c>
      <c r="I45" s="178">
        <f t="shared" si="24"/>
        <v>17408091462300</v>
      </c>
      <c r="J45" s="177">
        <f t="shared" si="26"/>
        <v>4172300</v>
      </c>
      <c r="K45" s="166">
        <f t="shared" si="9"/>
        <v>4214023</v>
      </c>
      <c r="L45" s="167">
        <f t="shared" si="25"/>
        <v>168560920</v>
      </c>
      <c r="M45" s="166">
        <f t="shared" si="27"/>
        <v>4172300</v>
      </c>
      <c r="N45" s="167">
        <f t="shared" si="28"/>
        <v>166892000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x14ac:dyDescent="0.25">
      <c r="A46" s="171">
        <v>10</v>
      </c>
      <c r="B46" s="173" t="s">
        <v>113</v>
      </c>
      <c r="C46" s="174" t="s">
        <v>114</v>
      </c>
      <c r="D46" s="175">
        <v>500</v>
      </c>
      <c r="E46" s="176" t="s">
        <v>48</v>
      </c>
      <c r="F46" s="177">
        <v>67000</v>
      </c>
      <c r="G46" s="178">
        <f t="shared" si="23"/>
        <v>33500000</v>
      </c>
      <c r="H46" s="177">
        <v>67001</v>
      </c>
      <c r="I46" s="178">
        <f t="shared" si="24"/>
        <v>4489067000</v>
      </c>
      <c r="J46" s="177">
        <f t="shared" si="26"/>
        <v>67000</v>
      </c>
      <c r="K46" s="166">
        <f t="shared" si="9"/>
        <v>67670</v>
      </c>
      <c r="L46" s="167">
        <f t="shared" si="25"/>
        <v>33835000</v>
      </c>
      <c r="M46" s="166">
        <f t="shared" si="27"/>
        <v>67000</v>
      </c>
      <c r="N46" s="167">
        <f t="shared" si="28"/>
        <v>33500000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x14ac:dyDescent="0.25">
      <c r="A47" s="171">
        <v>11</v>
      </c>
      <c r="B47" s="173" t="s">
        <v>115</v>
      </c>
      <c r="C47" s="174" t="s">
        <v>116</v>
      </c>
      <c r="D47" s="175">
        <v>20</v>
      </c>
      <c r="E47" s="176" t="s">
        <v>48</v>
      </c>
      <c r="F47" s="177">
        <v>1699000</v>
      </c>
      <c r="G47" s="178">
        <f t="shared" si="23"/>
        <v>33980000</v>
      </c>
      <c r="H47" s="177">
        <v>1699001</v>
      </c>
      <c r="I47" s="178">
        <f t="shared" si="24"/>
        <v>2886602699000</v>
      </c>
      <c r="J47" s="177">
        <f t="shared" si="26"/>
        <v>1699000</v>
      </c>
      <c r="K47" s="166">
        <f t="shared" si="9"/>
        <v>1715990</v>
      </c>
      <c r="L47" s="167">
        <f t="shared" si="25"/>
        <v>34319800</v>
      </c>
      <c r="M47" s="166">
        <f t="shared" si="27"/>
        <v>1699000</v>
      </c>
      <c r="N47" s="167">
        <f t="shared" si="28"/>
        <v>33980000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x14ac:dyDescent="0.25">
      <c r="A48" s="171">
        <v>12</v>
      </c>
      <c r="B48" s="173" t="s">
        <v>117</v>
      </c>
      <c r="C48" s="174" t="s">
        <v>118</v>
      </c>
      <c r="D48" s="175">
        <v>20</v>
      </c>
      <c r="E48" s="176" t="s">
        <v>48</v>
      </c>
      <c r="F48" s="177">
        <v>1499700</v>
      </c>
      <c r="G48" s="178">
        <f t="shared" si="23"/>
        <v>29994000</v>
      </c>
      <c r="H48" s="177">
        <v>1499701</v>
      </c>
      <c r="I48" s="178">
        <f t="shared" si="24"/>
        <v>2249101589700</v>
      </c>
      <c r="J48" s="177">
        <f t="shared" si="26"/>
        <v>1499700</v>
      </c>
      <c r="K48" s="166">
        <f t="shared" si="9"/>
        <v>1514697</v>
      </c>
      <c r="L48" s="167">
        <f t="shared" si="25"/>
        <v>30293940</v>
      </c>
      <c r="M48" s="166">
        <f t="shared" si="27"/>
        <v>1499700</v>
      </c>
      <c r="N48" s="167">
        <f t="shared" si="28"/>
        <v>29994000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x14ac:dyDescent="0.25">
      <c r="A49" s="171">
        <v>13</v>
      </c>
      <c r="B49" s="173" t="s">
        <v>119</v>
      </c>
      <c r="C49" s="174"/>
      <c r="D49" s="175">
        <v>10</v>
      </c>
      <c r="E49" s="176" t="s">
        <v>11</v>
      </c>
      <c r="F49" s="177">
        <v>3319000</v>
      </c>
      <c r="G49" s="178">
        <f t="shared" si="23"/>
        <v>33190000</v>
      </c>
      <c r="H49" s="177">
        <v>3319001</v>
      </c>
      <c r="I49" s="178">
        <f t="shared" si="24"/>
        <v>11015764319000</v>
      </c>
      <c r="J49" s="177">
        <f t="shared" si="26"/>
        <v>3319000</v>
      </c>
      <c r="K49" s="166">
        <f t="shared" si="9"/>
        <v>3352190</v>
      </c>
      <c r="L49" s="167">
        <f t="shared" si="25"/>
        <v>33521900</v>
      </c>
      <c r="M49" s="166">
        <f t="shared" si="27"/>
        <v>3319000</v>
      </c>
      <c r="N49" s="167">
        <f t="shared" si="28"/>
        <v>33190000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x14ac:dyDescent="0.25">
      <c r="A50" s="171">
        <v>14</v>
      </c>
      <c r="B50" s="173" t="s">
        <v>120</v>
      </c>
      <c r="C50" s="174"/>
      <c r="D50" s="175">
        <v>200</v>
      </c>
      <c r="E50" s="176" t="s">
        <v>77</v>
      </c>
      <c r="F50" s="177">
        <v>15000</v>
      </c>
      <c r="G50" s="178">
        <f t="shared" si="23"/>
        <v>3000000</v>
      </c>
      <c r="H50" s="177">
        <v>15001</v>
      </c>
      <c r="I50" s="178">
        <f t="shared" si="24"/>
        <v>225015000</v>
      </c>
      <c r="J50" s="177">
        <f t="shared" si="26"/>
        <v>15000</v>
      </c>
      <c r="K50" s="166">
        <f t="shared" si="9"/>
        <v>15150</v>
      </c>
      <c r="L50" s="167">
        <f t="shared" si="25"/>
        <v>3030000</v>
      </c>
      <c r="M50" s="166">
        <f t="shared" si="27"/>
        <v>15000</v>
      </c>
      <c r="N50" s="167">
        <f t="shared" si="28"/>
        <v>3000000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x14ac:dyDescent="0.25">
      <c r="A51" s="171">
        <v>15</v>
      </c>
      <c r="B51" s="173" t="s">
        <v>121</v>
      </c>
      <c r="C51" s="173" t="s">
        <v>122</v>
      </c>
      <c r="D51" s="182">
        <v>58</v>
      </c>
      <c r="E51" s="182" t="s">
        <v>106</v>
      </c>
      <c r="F51" s="151">
        <v>345000</v>
      </c>
      <c r="G51" s="178">
        <f t="shared" si="23"/>
        <v>20010000</v>
      </c>
      <c r="H51" s="151">
        <v>345001</v>
      </c>
      <c r="I51" s="178">
        <f t="shared" si="24"/>
        <v>119025345000</v>
      </c>
      <c r="J51" s="177">
        <f t="shared" si="26"/>
        <v>345000</v>
      </c>
      <c r="K51" s="166">
        <f t="shared" si="9"/>
        <v>348450</v>
      </c>
      <c r="L51" s="167">
        <f t="shared" si="25"/>
        <v>20210100</v>
      </c>
      <c r="M51" s="166">
        <f t="shared" si="27"/>
        <v>345000</v>
      </c>
      <c r="N51" s="167">
        <f t="shared" si="28"/>
        <v>20010000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s="244" customFormat="1" ht="15.75" x14ac:dyDescent="0.25">
      <c r="A52" s="171">
        <v>16</v>
      </c>
      <c r="B52" s="173" t="s">
        <v>578</v>
      </c>
      <c r="C52" s="250" t="s">
        <v>579</v>
      </c>
      <c r="D52" s="251">
        <v>20</v>
      </c>
      <c r="E52" s="251" t="s">
        <v>106</v>
      </c>
      <c r="F52" s="252">
        <v>6583750</v>
      </c>
      <c r="G52" s="178">
        <f t="shared" si="23"/>
        <v>131675000</v>
      </c>
      <c r="H52" s="253"/>
      <c r="I52" s="178"/>
      <c r="J52" s="253">
        <f t="shared" si="26"/>
        <v>6583750</v>
      </c>
      <c r="K52" s="166">
        <f t="shared" si="9"/>
        <v>6649587.5</v>
      </c>
      <c r="L52" s="167">
        <f t="shared" si="25"/>
        <v>132991750</v>
      </c>
      <c r="M52" s="166">
        <f t="shared" si="27"/>
        <v>6583750</v>
      </c>
      <c r="N52" s="167">
        <f t="shared" si="28"/>
        <v>131675000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x14ac:dyDescent="0.25">
      <c r="A53" s="11"/>
      <c r="B53" s="310" t="s">
        <v>547</v>
      </c>
      <c r="C53" s="275"/>
      <c r="D53" s="275"/>
      <c r="E53" s="275"/>
      <c r="F53" s="272"/>
      <c r="G53" s="170">
        <f>SUM(G37:G52)</f>
        <v>775281000</v>
      </c>
      <c r="H53" s="4"/>
      <c r="I53" s="170">
        <f t="shared" ref="I53" si="29">SUM(I37:I51)</f>
        <v>35743040687800</v>
      </c>
      <c r="J53" s="4"/>
      <c r="K53" s="166">
        <f t="shared" si="9"/>
        <v>0</v>
      </c>
      <c r="L53" s="170">
        <f>SUM(L37:L52)</f>
        <v>783033810</v>
      </c>
      <c r="M53" s="166"/>
      <c r="N53" s="170">
        <f>SUM(N37:N52)</f>
        <v>775281000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x14ac:dyDescent="0.25">
      <c r="A54" s="11"/>
      <c r="B54" s="310" t="s">
        <v>548</v>
      </c>
      <c r="C54" s="275"/>
      <c r="D54" s="275"/>
      <c r="E54" s="275"/>
      <c r="F54" s="272"/>
      <c r="G54" s="170">
        <f>G27+G35+G53</f>
        <v>1477852200</v>
      </c>
      <c r="H54" s="4"/>
      <c r="I54" s="170">
        <f t="shared" ref="I54" si="30">I27+I35+I53</f>
        <v>36598913024500</v>
      </c>
      <c r="J54" s="4"/>
      <c r="K54" s="166">
        <f t="shared" si="9"/>
        <v>0</v>
      </c>
      <c r="L54" s="170">
        <f t="shared" ref="L54:N54" si="31">L27+L35+L53</f>
        <v>1492630722</v>
      </c>
      <c r="M54" s="166"/>
      <c r="N54" s="170">
        <f t="shared" si="31"/>
        <v>1477852200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7.25" customHeight="1" x14ac:dyDescent="0.25">
      <c r="A55" s="17" t="s">
        <v>549</v>
      </c>
      <c r="B55" s="311" t="s">
        <v>550</v>
      </c>
      <c r="C55" s="275"/>
      <c r="D55" s="275"/>
      <c r="E55" s="275"/>
      <c r="F55" s="275"/>
      <c r="G55" s="272"/>
      <c r="H55" s="4"/>
      <c r="I55" s="4"/>
      <c r="J55" s="4"/>
      <c r="K55" s="166">
        <f t="shared" si="9"/>
        <v>0</v>
      </c>
      <c r="L55" s="4"/>
      <c r="M55" s="166">
        <f t="shared" si="14"/>
        <v>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.75" customHeight="1" x14ac:dyDescent="0.25">
      <c r="A56" s="162" t="s">
        <v>541</v>
      </c>
      <c r="B56" s="309" t="s">
        <v>551</v>
      </c>
      <c r="C56" s="275"/>
      <c r="D56" s="275"/>
      <c r="E56" s="275"/>
      <c r="F56" s="275"/>
      <c r="G56" s="272"/>
      <c r="H56" s="4"/>
      <c r="I56" s="4"/>
      <c r="J56" s="4"/>
      <c r="K56" s="166">
        <f t="shared" si="9"/>
        <v>0</v>
      </c>
      <c r="L56" s="4"/>
      <c r="M56" s="166">
        <f t="shared" si="14"/>
        <v>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hidden="1" x14ac:dyDescent="0.25">
      <c r="A57" s="11">
        <v>1</v>
      </c>
      <c r="B57" s="183" t="e">
        <f>#REF!</f>
        <v>#REF!</v>
      </c>
      <c r="C57" s="184" t="e">
        <f>#REF!</f>
        <v>#REF!</v>
      </c>
      <c r="D57" s="8" t="e">
        <f>#REF!</f>
        <v>#REF!</v>
      </c>
      <c r="E57" s="185" t="e">
        <f>#REF!</f>
        <v>#REF!</v>
      </c>
      <c r="F57" s="186" t="e">
        <f>#REF!</f>
        <v>#REF!</v>
      </c>
      <c r="G57" s="178" t="e">
        <f t="shared" ref="G57:G145" si="32">F57*D57</f>
        <v>#REF!</v>
      </c>
      <c r="H57" s="186" t="e">
        <f>#REF!</f>
        <v>#REF!</v>
      </c>
      <c r="I57" s="178" t="e">
        <f t="shared" ref="I57:I140" si="33">H57*F57</f>
        <v>#REF!</v>
      </c>
      <c r="J57" s="186" t="e">
        <f>#REF!</f>
        <v>#REF!</v>
      </c>
      <c r="K57" s="166" t="e">
        <f t="shared" si="9"/>
        <v>#REF!</v>
      </c>
      <c r="L57" s="178" t="e">
        <f t="shared" ref="L57:L88" si="34">J57*H57</f>
        <v>#REF!</v>
      </c>
      <c r="M57" s="166" t="e">
        <f t="shared" si="14"/>
        <v>#REF!</v>
      </c>
      <c r="N57" s="178" t="e">
        <f t="shared" ref="N57:N88" si="35">L57*J57</f>
        <v>#REF!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hidden="1" x14ac:dyDescent="0.25">
      <c r="A58" s="11">
        <v>2</v>
      </c>
      <c r="B58" s="183" t="e">
        <f>#REF!</f>
        <v>#REF!</v>
      </c>
      <c r="C58" s="184" t="e">
        <f>#REF!</f>
        <v>#REF!</v>
      </c>
      <c r="D58" s="8" t="e">
        <f>#REF!</f>
        <v>#REF!</v>
      </c>
      <c r="E58" s="185" t="e">
        <f>#REF!</f>
        <v>#REF!</v>
      </c>
      <c r="F58" s="186" t="e">
        <f>#REF!</f>
        <v>#REF!</v>
      </c>
      <c r="G58" s="178" t="e">
        <f t="shared" si="32"/>
        <v>#REF!</v>
      </c>
      <c r="H58" s="186" t="e">
        <f>#REF!</f>
        <v>#REF!</v>
      </c>
      <c r="I58" s="178" t="e">
        <f t="shared" si="33"/>
        <v>#REF!</v>
      </c>
      <c r="J58" s="186" t="e">
        <f>#REF!</f>
        <v>#REF!</v>
      </c>
      <c r="K58" s="166" t="e">
        <f t="shared" si="9"/>
        <v>#REF!</v>
      </c>
      <c r="L58" s="178" t="e">
        <f t="shared" si="34"/>
        <v>#REF!</v>
      </c>
      <c r="M58" s="166" t="e">
        <f t="shared" si="14"/>
        <v>#REF!</v>
      </c>
      <c r="N58" s="178" t="e">
        <f t="shared" si="35"/>
        <v>#REF!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hidden="1" x14ac:dyDescent="0.25">
      <c r="A59" s="11">
        <v>3</v>
      </c>
      <c r="B59" s="183" t="e">
        <f>#REF!</f>
        <v>#REF!</v>
      </c>
      <c r="C59" s="184" t="e">
        <f>#REF!</f>
        <v>#REF!</v>
      </c>
      <c r="D59" s="8" t="e">
        <f>#REF!</f>
        <v>#REF!</v>
      </c>
      <c r="E59" s="185" t="e">
        <f>#REF!</f>
        <v>#REF!</v>
      </c>
      <c r="F59" s="186" t="e">
        <f>#REF!</f>
        <v>#REF!</v>
      </c>
      <c r="G59" s="178" t="e">
        <f t="shared" si="32"/>
        <v>#REF!</v>
      </c>
      <c r="H59" s="186" t="e">
        <f>#REF!</f>
        <v>#REF!</v>
      </c>
      <c r="I59" s="178" t="e">
        <f t="shared" si="33"/>
        <v>#REF!</v>
      </c>
      <c r="J59" s="186" t="e">
        <f>#REF!</f>
        <v>#REF!</v>
      </c>
      <c r="K59" s="166" t="e">
        <f t="shared" si="9"/>
        <v>#REF!</v>
      </c>
      <c r="L59" s="178" t="e">
        <f t="shared" si="34"/>
        <v>#REF!</v>
      </c>
      <c r="M59" s="166" t="e">
        <f t="shared" si="14"/>
        <v>#REF!</v>
      </c>
      <c r="N59" s="178" t="e">
        <f t="shared" si="35"/>
        <v>#REF!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hidden="1" x14ac:dyDescent="0.25">
      <c r="A60" s="11">
        <v>4</v>
      </c>
      <c r="B60" s="183" t="e">
        <f>#REF!</f>
        <v>#REF!</v>
      </c>
      <c r="C60" s="184" t="e">
        <f>#REF!</f>
        <v>#REF!</v>
      </c>
      <c r="D60" s="8" t="e">
        <f>#REF!</f>
        <v>#REF!</v>
      </c>
      <c r="E60" s="185" t="e">
        <f>#REF!</f>
        <v>#REF!</v>
      </c>
      <c r="F60" s="186" t="e">
        <f>#REF!</f>
        <v>#REF!</v>
      </c>
      <c r="G60" s="178" t="e">
        <f t="shared" si="32"/>
        <v>#REF!</v>
      </c>
      <c r="H60" s="186" t="e">
        <f>#REF!</f>
        <v>#REF!</v>
      </c>
      <c r="I60" s="178" t="e">
        <f t="shared" si="33"/>
        <v>#REF!</v>
      </c>
      <c r="J60" s="186" t="e">
        <f>#REF!</f>
        <v>#REF!</v>
      </c>
      <c r="K60" s="166" t="e">
        <f t="shared" si="9"/>
        <v>#REF!</v>
      </c>
      <c r="L60" s="178" t="e">
        <f t="shared" si="34"/>
        <v>#REF!</v>
      </c>
      <c r="M60" s="166" t="e">
        <f t="shared" si="14"/>
        <v>#REF!</v>
      </c>
      <c r="N60" s="178" t="e">
        <f t="shared" si="35"/>
        <v>#REF!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hidden="1" x14ac:dyDescent="0.25">
      <c r="A61" s="11">
        <v>5</v>
      </c>
      <c r="B61" s="183" t="e">
        <f>#REF!</f>
        <v>#REF!</v>
      </c>
      <c r="C61" s="184" t="e">
        <f>#REF!</f>
        <v>#REF!</v>
      </c>
      <c r="D61" s="8" t="e">
        <f>#REF!</f>
        <v>#REF!</v>
      </c>
      <c r="E61" s="185" t="e">
        <f>#REF!</f>
        <v>#REF!</v>
      </c>
      <c r="F61" s="186" t="e">
        <f>#REF!</f>
        <v>#REF!</v>
      </c>
      <c r="G61" s="178" t="e">
        <f t="shared" si="32"/>
        <v>#REF!</v>
      </c>
      <c r="H61" s="186" t="e">
        <f>#REF!</f>
        <v>#REF!</v>
      </c>
      <c r="I61" s="178" t="e">
        <f t="shared" si="33"/>
        <v>#REF!</v>
      </c>
      <c r="J61" s="186" t="e">
        <f>#REF!</f>
        <v>#REF!</v>
      </c>
      <c r="K61" s="166" t="e">
        <f t="shared" si="9"/>
        <v>#REF!</v>
      </c>
      <c r="L61" s="178" t="e">
        <f t="shared" si="34"/>
        <v>#REF!</v>
      </c>
      <c r="M61" s="166" t="e">
        <f t="shared" si="14"/>
        <v>#REF!</v>
      </c>
      <c r="N61" s="178" t="e">
        <f t="shared" si="35"/>
        <v>#REF!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hidden="1" x14ac:dyDescent="0.25">
      <c r="A62" s="11">
        <v>6</v>
      </c>
      <c r="B62" s="183" t="e">
        <f>#REF!</f>
        <v>#REF!</v>
      </c>
      <c r="C62" s="184" t="e">
        <f>#REF!</f>
        <v>#REF!</v>
      </c>
      <c r="D62" s="8" t="e">
        <f>#REF!</f>
        <v>#REF!</v>
      </c>
      <c r="E62" s="185" t="e">
        <f>#REF!</f>
        <v>#REF!</v>
      </c>
      <c r="F62" s="186" t="e">
        <f>#REF!</f>
        <v>#REF!</v>
      </c>
      <c r="G62" s="178" t="e">
        <f t="shared" si="32"/>
        <v>#REF!</v>
      </c>
      <c r="H62" s="186" t="e">
        <f>#REF!</f>
        <v>#REF!</v>
      </c>
      <c r="I62" s="178" t="e">
        <f t="shared" si="33"/>
        <v>#REF!</v>
      </c>
      <c r="J62" s="186" t="e">
        <f>#REF!</f>
        <v>#REF!</v>
      </c>
      <c r="K62" s="166" t="e">
        <f t="shared" si="9"/>
        <v>#REF!</v>
      </c>
      <c r="L62" s="178" t="e">
        <f t="shared" si="34"/>
        <v>#REF!</v>
      </c>
      <c r="M62" s="166" t="e">
        <f t="shared" si="14"/>
        <v>#REF!</v>
      </c>
      <c r="N62" s="178" t="e">
        <f t="shared" si="35"/>
        <v>#REF!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hidden="1" x14ac:dyDescent="0.25">
      <c r="A63" s="11">
        <v>7</v>
      </c>
      <c r="B63" s="183" t="e">
        <f>#REF!</f>
        <v>#REF!</v>
      </c>
      <c r="C63" s="184" t="e">
        <f>#REF!</f>
        <v>#REF!</v>
      </c>
      <c r="D63" s="8" t="e">
        <f>#REF!</f>
        <v>#REF!</v>
      </c>
      <c r="E63" s="185" t="e">
        <f>#REF!</f>
        <v>#REF!</v>
      </c>
      <c r="F63" s="186" t="e">
        <f>#REF!</f>
        <v>#REF!</v>
      </c>
      <c r="G63" s="178" t="e">
        <f t="shared" si="32"/>
        <v>#REF!</v>
      </c>
      <c r="H63" s="186" t="e">
        <f>#REF!</f>
        <v>#REF!</v>
      </c>
      <c r="I63" s="178" t="e">
        <f t="shared" si="33"/>
        <v>#REF!</v>
      </c>
      <c r="J63" s="186" t="e">
        <f>#REF!</f>
        <v>#REF!</v>
      </c>
      <c r="K63" s="166" t="e">
        <f t="shared" si="9"/>
        <v>#REF!</v>
      </c>
      <c r="L63" s="178" t="e">
        <f t="shared" si="34"/>
        <v>#REF!</v>
      </c>
      <c r="M63" s="166" t="e">
        <f t="shared" si="14"/>
        <v>#REF!</v>
      </c>
      <c r="N63" s="178" t="e">
        <f t="shared" si="35"/>
        <v>#REF!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hidden="1" x14ac:dyDescent="0.25">
      <c r="A64" s="11">
        <v>8</v>
      </c>
      <c r="B64" s="183" t="e">
        <f>#REF!</f>
        <v>#REF!</v>
      </c>
      <c r="C64" s="184" t="e">
        <f>#REF!</f>
        <v>#REF!</v>
      </c>
      <c r="D64" s="8" t="e">
        <f>#REF!</f>
        <v>#REF!</v>
      </c>
      <c r="E64" s="185" t="e">
        <f>#REF!</f>
        <v>#REF!</v>
      </c>
      <c r="F64" s="186" t="e">
        <f>#REF!</f>
        <v>#REF!</v>
      </c>
      <c r="G64" s="178" t="e">
        <f t="shared" si="32"/>
        <v>#REF!</v>
      </c>
      <c r="H64" s="186" t="e">
        <f>#REF!</f>
        <v>#REF!</v>
      </c>
      <c r="I64" s="178" t="e">
        <f t="shared" si="33"/>
        <v>#REF!</v>
      </c>
      <c r="J64" s="186" t="e">
        <f>#REF!</f>
        <v>#REF!</v>
      </c>
      <c r="K64" s="166" t="e">
        <f t="shared" si="9"/>
        <v>#REF!</v>
      </c>
      <c r="L64" s="178" t="e">
        <f t="shared" si="34"/>
        <v>#REF!</v>
      </c>
      <c r="M64" s="166" t="e">
        <f t="shared" si="14"/>
        <v>#REF!</v>
      </c>
      <c r="N64" s="178" t="e">
        <f t="shared" si="35"/>
        <v>#REF!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hidden="1" x14ac:dyDescent="0.25">
      <c r="A65" s="11">
        <v>9</v>
      </c>
      <c r="B65" s="183" t="e">
        <f>#REF!</f>
        <v>#REF!</v>
      </c>
      <c r="C65" s="184" t="e">
        <f>#REF!</f>
        <v>#REF!</v>
      </c>
      <c r="D65" s="8" t="e">
        <f>#REF!</f>
        <v>#REF!</v>
      </c>
      <c r="E65" s="185" t="e">
        <f>#REF!</f>
        <v>#REF!</v>
      </c>
      <c r="F65" s="186" t="e">
        <f>#REF!</f>
        <v>#REF!</v>
      </c>
      <c r="G65" s="178" t="e">
        <f t="shared" si="32"/>
        <v>#REF!</v>
      </c>
      <c r="H65" s="186" t="e">
        <f>#REF!</f>
        <v>#REF!</v>
      </c>
      <c r="I65" s="178" t="e">
        <f t="shared" si="33"/>
        <v>#REF!</v>
      </c>
      <c r="J65" s="186" t="e">
        <f>#REF!</f>
        <v>#REF!</v>
      </c>
      <c r="K65" s="166" t="e">
        <f t="shared" si="9"/>
        <v>#REF!</v>
      </c>
      <c r="L65" s="178" t="e">
        <f t="shared" si="34"/>
        <v>#REF!</v>
      </c>
      <c r="M65" s="166" t="e">
        <f t="shared" si="14"/>
        <v>#REF!</v>
      </c>
      <c r="N65" s="178" t="e">
        <f t="shared" si="35"/>
        <v>#REF!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hidden="1" x14ac:dyDescent="0.25">
      <c r="A66" s="11">
        <v>10</v>
      </c>
      <c r="B66" s="183" t="e">
        <f>#REF!</f>
        <v>#REF!</v>
      </c>
      <c r="C66" s="184" t="e">
        <f>#REF!</f>
        <v>#REF!</v>
      </c>
      <c r="D66" s="8" t="e">
        <f>#REF!</f>
        <v>#REF!</v>
      </c>
      <c r="E66" s="185" t="e">
        <f>#REF!</f>
        <v>#REF!</v>
      </c>
      <c r="F66" s="186" t="e">
        <f>#REF!</f>
        <v>#REF!</v>
      </c>
      <c r="G66" s="178" t="e">
        <f t="shared" si="32"/>
        <v>#REF!</v>
      </c>
      <c r="H66" s="186" t="e">
        <f>#REF!</f>
        <v>#REF!</v>
      </c>
      <c r="I66" s="178" t="e">
        <f t="shared" si="33"/>
        <v>#REF!</v>
      </c>
      <c r="J66" s="186" t="e">
        <f>#REF!</f>
        <v>#REF!</v>
      </c>
      <c r="K66" s="166" t="e">
        <f t="shared" si="9"/>
        <v>#REF!</v>
      </c>
      <c r="L66" s="178" t="e">
        <f t="shared" si="34"/>
        <v>#REF!</v>
      </c>
      <c r="M66" s="166" t="e">
        <f t="shared" si="14"/>
        <v>#REF!</v>
      </c>
      <c r="N66" s="178" t="e">
        <f t="shared" si="35"/>
        <v>#REF!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hidden="1" x14ac:dyDescent="0.25">
      <c r="A67" s="11">
        <v>11</v>
      </c>
      <c r="B67" s="183" t="e">
        <f>#REF!</f>
        <v>#REF!</v>
      </c>
      <c r="C67" s="184" t="e">
        <f>#REF!</f>
        <v>#REF!</v>
      </c>
      <c r="D67" s="8" t="e">
        <f>#REF!</f>
        <v>#REF!</v>
      </c>
      <c r="E67" s="185" t="e">
        <f>#REF!</f>
        <v>#REF!</v>
      </c>
      <c r="F67" s="186" t="e">
        <f>#REF!</f>
        <v>#REF!</v>
      </c>
      <c r="G67" s="178" t="e">
        <f t="shared" si="32"/>
        <v>#REF!</v>
      </c>
      <c r="H67" s="186" t="e">
        <f>#REF!</f>
        <v>#REF!</v>
      </c>
      <c r="I67" s="178" t="e">
        <f t="shared" si="33"/>
        <v>#REF!</v>
      </c>
      <c r="J67" s="186" t="e">
        <f>#REF!</f>
        <v>#REF!</v>
      </c>
      <c r="K67" s="166" t="e">
        <f t="shared" si="9"/>
        <v>#REF!</v>
      </c>
      <c r="L67" s="178" t="e">
        <f t="shared" si="34"/>
        <v>#REF!</v>
      </c>
      <c r="M67" s="166" t="e">
        <f t="shared" si="14"/>
        <v>#REF!</v>
      </c>
      <c r="N67" s="178" t="e">
        <f t="shared" si="35"/>
        <v>#REF!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hidden="1" x14ac:dyDescent="0.25">
      <c r="A68" s="11">
        <v>12</v>
      </c>
      <c r="B68" s="183" t="e">
        <f>#REF!</f>
        <v>#REF!</v>
      </c>
      <c r="C68" s="184" t="e">
        <f>#REF!</f>
        <v>#REF!</v>
      </c>
      <c r="D68" s="8" t="e">
        <f>#REF!</f>
        <v>#REF!</v>
      </c>
      <c r="E68" s="185" t="e">
        <f>#REF!</f>
        <v>#REF!</v>
      </c>
      <c r="F68" s="186" t="e">
        <f>#REF!</f>
        <v>#REF!</v>
      </c>
      <c r="G68" s="178" t="e">
        <f t="shared" si="32"/>
        <v>#REF!</v>
      </c>
      <c r="H68" s="186" t="e">
        <f>#REF!</f>
        <v>#REF!</v>
      </c>
      <c r="I68" s="178" t="e">
        <f t="shared" si="33"/>
        <v>#REF!</v>
      </c>
      <c r="J68" s="186" t="e">
        <f>#REF!</f>
        <v>#REF!</v>
      </c>
      <c r="K68" s="166" t="e">
        <f t="shared" si="9"/>
        <v>#REF!</v>
      </c>
      <c r="L68" s="178" t="e">
        <f t="shared" si="34"/>
        <v>#REF!</v>
      </c>
      <c r="M68" s="166" t="e">
        <f t="shared" si="14"/>
        <v>#REF!</v>
      </c>
      <c r="N68" s="178" t="e">
        <f t="shared" si="35"/>
        <v>#REF!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hidden="1" x14ac:dyDescent="0.25">
      <c r="A69" s="11">
        <v>13</v>
      </c>
      <c r="B69" s="183" t="e">
        <f>#REF!</f>
        <v>#REF!</v>
      </c>
      <c r="C69" s="184" t="e">
        <f>#REF!</f>
        <v>#REF!</v>
      </c>
      <c r="D69" s="8" t="e">
        <f>#REF!</f>
        <v>#REF!</v>
      </c>
      <c r="E69" s="185" t="e">
        <f>#REF!</f>
        <v>#REF!</v>
      </c>
      <c r="F69" s="186" t="e">
        <f>#REF!</f>
        <v>#REF!</v>
      </c>
      <c r="G69" s="178" t="e">
        <f t="shared" si="32"/>
        <v>#REF!</v>
      </c>
      <c r="H69" s="186" t="e">
        <f>#REF!</f>
        <v>#REF!</v>
      </c>
      <c r="I69" s="178" t="e">
        <f t="shared" si="33"/>
        <v>#REF!</v>
      </c>
      <c r="J69" s="186" t="e">
        <f>#REF!</f>
        <v>#REF!</v>
      </c>
      <c r="K69" s="166" t="e">
        <f t="shared" si="9"/>
        <v>#REF!</v>
      </c>
      <c r="L69" s="178" t="e">
        <f t="shared" si="34"/>
        <v>#REF!</v>
      </c>
      <c r="M69" s="166" t="e">
        <f t="shared" si="14"/>
        <v>#REF!</v>
      </c>
      <c r="N69" s="178" t="e">
        <f t="shared" si="35"/>
        <v>#REF!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hidden="1" x14ac:dyDescent="0.25">
      <c r="A70" s="11">
        <v>14</v>
      </c>
      <c r="B70" s="183" t="e">
        <f>#REF!</f>
        <v>#REF!</v>
      </c>
      <c r="C70" s="184" t="e">
        <f>#REF!</f>
        <v>#REF!</v>
      </c>
      <c r="D70" s="8" t="e">
        <f>#REF!</f>
        <v>#REF!</v>
      </c>
      <c r="E70" s="185" t="e">
        <f>#REF!</f>
        <v>#REF!</v>
      </c>
      <c r="F70" s="186" t="e">
        <f>#REF!</f>
        <v>#REF!</v>
      </c>
      <c r="G70" s="178" t="e">
        <f t="shared" si="32"/>
        <v>#REF!</v>
      </c>
      <c r="H70" s="186" t="e">
        <f>#REF!</f>
        <v>#REF!</v>
      </c>
      <c r="I70" s="178" t="e">
        <f t="shared" si="33"/>
        <v>#REF!</v>
      </c>
      <c r="J70" s="186" t="e">
        <f>#REF!</f>
        <v>#REF!</v>
      </c>
      <c r="K70" s="166" t="e">
        <f t="shared" si="9"/>
        <v>#REF!</v>
      </c>
      <c r="L70" s="178" t="e">
        <f t="shared" si="34"/>
        <v>#REF!</v>
      </c>
      <c r="M70" s="166" t="e">
        <f t="shared" si="14"/>
        <v>#REF!</v>
      </c>
      <c r="N70" s="178" t="e">
        <f t="shared" si="35"/>
        <v>#REF!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hidden="1" x14ac:dyDescent="0.25">
      <c r="A71" s="11">
        <v>15</v>
      </c>
      <c r="B71" s="183" t="e">
        <f>#REF!</f>
        <v>#REF!</v>
      </c>
      <c r="C71" s="184" t="e">
        <f>#REF!</f>
        <v>#REF!</v>
      </c>
      <c r="D71" s="8" t="e">
        <f>#REF!</f>
        <v>#REF!</v>
      </c>
      <c r="E71" s="185" t="e">
        <f>#REF!</f>
        <v>#REF!</v>
      </c>
      <c r="F71" s="186" t="e">
        <f>#REF!</f>
        <v>#REF!</v>
      </c>
      <c r="G71" s="178" t="e">
        <f t="shared" si="32"/>
        <v>#REF!</v>
      </c>
      <c r="H71" s="186" t="e">
        <f>#REF!</f>
        <v>#REF!</v>
      </c>
      <c r="I71" s="178" t="e">
        <f t="shared" si="33"/>
        <v>#REF!</v>
      </c>
      <c r="J71" s="186" t="e">
        <f>#REF!</f>
        <v>#REF!</v>
      </c>
      <c r="K71" s="166" t="e">
        <f t="shared" si="9"/>
        <v>#REF!</v>
      </c>
      <c r="L71" s="178" t="e">
        <f t="shared" si="34"/>
        <v>#REF!</v>
      </c>
      <c r="M71" s="166" t="e">
        <f t="shared" si="14"/>
        <v>#REF!</v>
      </c>
      <c r="N71" s="178" t="e">
        <f t="shared" si="35"/>
        <v>#REF!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hidden="1" x14ac:dyDescent="0.25">
      <c r="A72" s="11">
        <v>16</v>
      </c>
      <c r="B72" s="183" t="e">
        <f>#REF!</f>
        <v>#REF!</v>
      </c>
      <c r="C72" s="184" t="e">
        <f>#REF!</f>
        <v>#REF!</v>
      </c>
      <c r="D72" s="8" t="e">
        <f>#REF!</f>
        <v>#REF!</v>
      </c>
      <c r="E72" s="185" t="e">
        <f>#REF!</f>
        <v>#REF!</v>
      </c>
      <c r="F72" s="186" t="e">
        <f>#REF!</f>
        <v>#REF!</v>
      </c>
      <c r="G72" s="178" t="e">
        <f t="shared" si="32"/>
        <v>#REF!</v>
      </c>
      <c r="H72" s="186" t="e">
        <f>#REF!</f>
        <v>#REF!</v>
      </c>
      <c r="I72" s="178" t="e">
        <f t="shared" si="33"/>
        <v>#REF!</v>
      </c>
      <c r="J72" s="186" t="e">
        <f>#REF!</f>
        <v>#REF!</v>
      </c>
      <c r="K72" s="166" t="e">
        <f t="shared" si="9"/>
        <v>#REF!</v>
      </c>
      <c r="L72" s="178" t="e">
        <f t="shared" si="34"/>
        <v>#REF!</v>
      </c>
      <c r="M72" s="166" t="e">
        <f t="shared" si="14"/>
        <v>#REF!</v>
      </c>
      <c r="N72" s="178" t="e">
        <f t="shared" si="35"/>
        <v>#REF!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hidden="1" x14ac:dyDescent="0.25">
      <c r="A73" s="11">
        <v>17</v>
      </c>
      <c r="B73" s="183" t="e">
        <f>#REF!</f>
        <v>#REF!</v>
      </c>
      <c r="C73" s="184" t="e">
        <f>#REF!</f>
        <v>#REF!</v>
      </c>
      <c r="D73" s="8" t="e">
        <f>#REF!</f>
        <v>#REF!</v>
      </c>
      <c r="E73" s="185" t="e">
        <f>#REF!</f>
        <v>#REF!</v>
      </c>
      <c r="F73" s="186" t="e">
        <f>#REF!</f>
        <v>#REF!</v>
      </c>
      <c r="G73" s="178" t="e">
        <f t="shared" si="32"/>
        <v>#REF!</v>
      </c>
      <c r="H73" s="186" t="e">
        <f>#REF!</f>
        <v>#REF!</v>
      </c>
      <c r="I73" s="178" t="e">
        <f t="shared" si="33"/>
        <v>#REF!</v>
      </c>
      <c r="J73" s="186" t="e">
        <f>#REF!</f>
        <v>#REF!</v>
      </c>
      <c r="K73" s="166" t="e">
        <f t="shared" si="9"/>
        <v>#REF!</v>
      </c>
      <c r="L73" s="178" t="e">
        <f t="shared" si="34"/>
        <v>#REF!</v>
      </c>
      <c r="M73" s="166" t="e">
        <f t="shared" si="14"/>
        <v>#REF!</v>
      </c>
      <c r="N73" s="178" t="e">
        <f t="shared" si="35"/>
        <v>#REF!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hidden="1" x14ac:dyDescent="0.25">
      <c r="A74" s="11">
        <v>18</v>
      </c>
      <c r="B74" s="183" t="e">
        <f>#REF!</f>
        <v>#REF!</v>
      </c>
      <c r="C74" s="184" t="e">
        <f>#REF!</f>
        <v>#REF!</v>
      </c>
      <c r="D74" s="8" t="e">
        <f>#REF!</f>
        <v>#REF!</v>
      </c>
      <c r="E74" s="185" t="e">
        <f>#REF!</f>
        <v>#REF!</v>
      </c>
      <c r="F74" s="186" t="e">
        <f>#REF!</f>
        <v>#REF!</v>
      </c>
      <c r="G74" s="178" t="e">
        <f t="shared" si="32"/>
        <v>#REF!</v>
      </c>
      <c r="H74" s="186" t="e">
        <f>#REF!</f>
        <v>#REF!</v>
      </c>
      <c r="I74" s="178" t="e">
        <f t="shared" si="33"/>
        <v>#REF!</v>
      </c>
      <c r="J74" s="186" t="e">
        <f>#REF!</f>
        <v>#REF!</v>
      </c>
      <c r="K74" s="166" t="e">
        <f t="shared" si="9"/>
        <v>#REF!</v>
      </c>
      <c r="L74" s="178" t="e">
        <f t="shared" si="34"/>
        <v>#REF!</v>
      </c>
      <c r="M74" s="166" t="e">
        <f t="shared" si="14"/>
        <v>#REF!</v>
      </c>
      <c r="N74" s="178" t="e">
        <f t="shared" si="35"/>
        <v>#REF!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hidden="1" x14ac:dyDescent="0.25">
      <c r="A75" s="11">
        <v>19</v>
      </c>
      <c r="B75" s="183" t="e">
        <f>#REF!</f>
        <v>#REF!</v>
      </c>
      <c r="C75" s="184" t="e">
        <f>#REF!</f>
        <v>#REF!</v>
      </c>
      <c r="D75" s="8" t="e">
        <f>#REF!</f>
        <v>#REF!</v>
      </c>
      <c r="E75" s="185" t="e">
        <f>#REF!</f>
        <v>#REF!</v>
      </c>
      <c r="F75" s="186" t="e">
        <f>#REF!</f>
        <v>#REF!</v>
      </c>
      <c r="G75" s="178" t="e">
        <f t="shared" si="32"/>
        <v>#REF!</v>
      </c>
      <c r="H75" s="186" t="e">
        <f>#REF!</f>
        <v>#REF!</v>
      </c>
      <c r="I75" s="178" t="e">
        <f t="shared" si="33"/>
        <v>#REF!</v>
      </c>
      <c r="J75" s="186" t="e">
        <f>#REF!</f>
        <v>#REF!</v>
      </c>
      <c r="K75" s="166" t="e">
        <f t="shared" si="9"/>
        <v>#REF!</v>
      </c>
      <c r="L75" s="178" t="e">
        <f t="shared" si="34"/>
        <v>#REF!</v>
      </c>
      <c r="M75" s="166" t="e">
        <f t="shared" si="14"/>
        <v>#REF!</v>
      </c>
      <c r="N75" s="178" t="e">
        <f t="shared" si="35"/>
        <v>#REF!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hidden="1" x14ac:dyDescent="0.25">
      <c r="A76" s="11">
        <v>20</v>
      </c>
      <c r="B76" s="183" t="e">
        <f>#REF!</f>
        <v>#REF!</v>
      </c>
      <c r="C76" s="184" t="e">
        <f>#REF!</f>
        <v>#REF!</v>
      </c>
      <c r="D76" s="8" t="e">
        <f>#REF!</f>
        <v>#REF!</v>
      </c>
      <c r="E76" s="185" t="e">
        <f>#REF!</f>
        <v>#REF!</v>
      </c>
      <c r="F76" s="186" t="e">
        <f>#REF!</f>
        <v>#REF!</v>
      </c>
      <c r="G76" s="178" t="e">
        <f t="shared" si="32"/>
        <v>#REF!</v>
      </c>
      <c r="H76" s="186" t="e">
        <f>#REF!</f>
        <v>#REF!</v>
      </c>
      <c r="I76" s="178" t="e">
        <f t="shared" si="33"/>
        <v>#REF!</v>
      </c>
      <c r="J76" s="186" t="e">
        <f>#REF!</f>
        <v>#REF!</v>
      </c>
      <c r="K76" s="166" t="e">
        <f t="shared" si="9"/>
        <v>#REF!</v>
      </c>
      <c r="L76" s="178" t="e">
        <f t="shared" si="34"/>
        <v>#REF!</v>
      </c>
      <c r="M76" s="166" t="e">
        <f t="shared" si="14"/>
        <v>#REF!</v>
      </c>
      <c r="N76" s="178" t="e">
        <f t="shared" si="35"/>
        <v>#REF!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hidden="1" x14ac:dyDescent="0.25">
      <c r="A77" s="11">
        <v>21</v>
      </c>
      <c r="B77" s="183" t="e">
        <f>#REF!</f>
        <v>#REF!</v>
      </c>
      <c r="C77" s="184" t="e">
        <f>#REF!</f>
        <v>#REF!</v>
      </c>
      <c r="D77" s="8" t="e">
        <f>#REF!</f>
        <v>#REF!</v>
      </c>
      <c r="E77" s="185" t="e">
        <f>#REF!</f>
        <v>#REF!</v>
      </c>
      <c r="F77" s="186" t="e">
        <f>#REF!</f>
        <v>#REF!</v>
      </c>
      <c r="G77" s="178" t="e">
        <f t="shared" si="32"/>
        <v>#REF!</v>
      </c>
      <c r="H77" s="186" t="e">
        <f>#REF!</f>
        <v>#REF!</v>
      </c>
      <c r="I77" s="178" t="e">
        <f t="shared" si="33"/>
        <v>#REF!</v>
      </c>
      <c r="J77" s="186" t="e">
        <f>#REF!</f>
        <v>#REF!</v>
      </c>
      <c r="K77" s="166" t="e">
        <f t="shared" si="9"/>
        <v>#REF!</v>
      </c>
      <c r="L77" s="178" t="e">
        <f t="shared" si="34"/>
        <v>#REF!</v>
      </c>
      <c r="M77" s="166" t="e">
        <f t="shared" si="14"/>
        <v>#REF!</v>
      </c>
      <c r="N77" s="178" t="e">
        <f t="shared" si="35"/>
        <v>#REF!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hidden="1" x14ac:dyDescent="0.25">
      <c r="A78" s="11">
        <v>22</v>
      </c>
      <c r="B78" s="183" t="e">
        <f>#REF!</f>
        <v>#REF!</v>
      </c>
      <c r="C78" s="184" t="e">
        <f>#REF!</f>
        <v>#REF!</v>
      </c>
      <c r="D78" s="8" t="e">
        <f>#REF!</f>
        <v>#REF!</v>
      </c>
      <c r="E78" s="185" t="e">
        <f>#REF!</f>
        <v>#REF!</v>
      </c>
      <c r="F78" s="186" t="e">
        <f>#REF!</f>
        <v>#REF!</v>
      </c>
      <c r="G78" s="178" t="e">
        <f t="shared" si="32"/>
        <v>#REF!</v>
      </c>
      <c r="H78" s="186" t="e">
        <f>#REF!</f>
        <v>#REF!</v>
      </c>
      <c r="I78" s="178" t="e">
        <f t="shared" si="33"/>
        <v>#REF!</v>
      </c>
      <c r="J78" s="186" t="e">
        <f>#REF!</f>
        <v>#REF!</v>
      </c>
      <c r="K78" s="166" t="e">
        <f t="shared" si="9"/>
        <v>#REF!</v>
      </c>
      <c r="L78" s="178" t="e">
        <f t="shared" si="34"/>
        <v>#REF!</v>
      </c>
      <c r="M78" s="166" t="e">
        <f t="shared" si="14"/>
        <v>#REF!</v>
      </c>
      <c r="N78" s="178" t="e">
        <f t="shared" si="35"/>
        <v>#REF!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hidden="1" x14ac:dyDescent="0.25">
      <c r="A79" s="11">
        <v>23</v>
      </c>
      <c r="B79" s="183" t="e">
        <f>#REF!</f>
        <v>#REF!</v>
      </c>
      <c r="C79" s="184" t="e">
        <f>#REF!</f>
        <v>#REF!</v>
      </c>
      <c r="D79" s="8" t="e">
        <f>#REF!</f>
        <v>#REF!</v>
      </c>
      <c r="E79" s="185" t="e">
        <f>#REF!</f>
        <v>#REF!</v>
      </c>
      <c r="F79" s="186" t="e">
        <f>#REF!</f>
        <v>#REF!</v>
      </c>
      <c r="G79" s="178" t="e">
        <f t="shared" si="32"/>
        <v>#REF!</v>
      </c>
      <c r="H79" s="186" t="e">
        <f>#REF!</f>
        <v>#REF!</v>
      </c>
      <c r="I79" s="178" t="e">
        <f t="shared" si="33"/>
        <v>#REF!</v>
      </c>
      <c r="J79" s="186" t="e">
        <f>#REF!</f>
        <v>#REF!</v>
      </c>
      <c r="K79" s="166" t="e">
        <f t="shared" si="9"/>
        <v>#REF!</v>
      </c>
      <c r="L79" s="178" t="e">
        <f t="shared" si="34"/>
        <v>#REF!</v>
      </c>
      <c r="M79" s="166" t="e">
        <f t="shared" si="14"/>
        <v>#REF!</v>
      </c>
      <c r="N79" s="178" t="e">
        <f t="shared" si="35"/>
        <v>#REF!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hidden="1" x14ac:dyDescent="0.25">
      <c r="A80" s="11">
        <v>24</v>
      </c>
      <c r="B80" s="183" t="e">
        <f>#REF!</f>
        <v>#REF!</v>
      </c>
      <c r="C80" s="184" t="e">
        <f>#REF!</f>
        <v>#REF!</v>
      </c>
      <c r="D80" s="8" t="e">
        <f>#REF!</f>
        <v>#REF!</v>
      </c>
      <c r="E80" s="185" t="e">
        <f>#REF!</f>
        <v>#REF!</v>
      </c>
      <c r="F80" s="186" t="e">
        <f>#REF!</f>
        <v>#REF!</v>
      </c>
      <c r="G80" s="178" t="e">
        <f t="shared" si="32"/>
        <v>#REF!</v>
      </c>
      <c r="H80" s="186" t="e">
        <f>#REF!</f>
        <v>#REF!</v>
      </c>
      <c r="I80" s="178" t="e">
        <f t="shared" si="33"/>
        <v>#REF!</v>
      </c>
      <c r="J80" s="186" t="e">
        <f>#REF!</f>
        <v>#REF!</v>
      </c>
      <c r="K80" s="166" t="e">
        <f t="shared" si="9"/>
        <v>#REF!</v>
      </c>
      <c r="L80" s="178" t="e">
        <f t="shared" si="34"/>
        <v>#REF!</v>
      </c>
      <c r="M80" s="166" t="e">
        <f t="shared" si="14"/>
        <v>#REF!</v>
      </c>
      <c r="N80" s="178" t="e">
        <f t="shared" si="35"/>
        <v>#REF!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hidden="1" x14ac:dyDescent="0.25">
      <c r="A81" s="11">
        <v>25</v>
      </c>
      <c r="B81" s="183" t="e">
        <f>#REF!</f>
        <v>#REF!</v>
      </c>
      <c r="C81" s="184" t="e">
        <f>#REF!</f>
        <v>#REF!</v>
      </c>
      <c r="D81" s="8" t="e">
        <f>#REF!</f>
        <v>#REF!</v>
      </c>
      <c r="E81" s="185" t="e">
        <f>#REF!</f>
        <v>#REF!</v>
      </c>
      <c r="F81" s="186" t="e">
        <f>#REF!</f>
        <v>#REF!</v>
      </c>
      <c r="G81" s="178" t="e">
        <f t="shared" si="32"/>
        <v>#REF!</v>
      </c>
      <c r="H81" s="186" t="e">
        <f>#REF!</f>
        <v>#REF!</v>
      </c>
      <c r="I81" s="178" t="e">
        <f t="shared" si="33"/>
        <v>#REF!</v>
      </c>
      <c r="J81" s="186" t="e">
        <f>#REF!</f>
        <v>#REF!</v>
      </c>
      <c r="K81" s="166" t="e">
        <f t="shared" si="9"/>
        <v>#REF!</v>
      </c>
      <c r="L81" s="178" t="e">
        <f t="shared" si="34"/>
        <v>#REF!</v>
      </c>
      <c r="M81" s="166" t="e">
        <f t="shared" si="14"/>
        <v>#REF!</v>
      </c>
      <c r="N81" s="178" t="e">
        <f t="shared" si="35"/>
        <v>#REF!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hidden="1" x14ac:dyDescent="0.25">
      <c r="A82" s="11">
        <v>26</v>
      </c>
      <c r="B82" s="183" t="e">
        <f>#REF!</f>
        <v>#REF!</v>
      </c>
      <c r="C82" s="184" t="e">
        <f>#REF!</f>
        <v>#REF!</v>
      </c>
      <c r="D82" s="8" t="e">
        <f>#REF!</f>
        <v>#REF!</v>
      </c>
      <c r="E82" s="185" t="e">
        <f>#REF!</f>
        <v>#REF!</v>
      </c>
      <c r="F82" s="186" t="e">
        <f>#REF!</f>
        <v>#REF!</v>
      </c>
      <c r="G82" s="178" t="e">
        <f t="shared" si="32"/>
        <v>#REF!</v>
      </c>
      <c r="H82" s="186" t="e">
        <f>#REF!</f>
        <v>#REF!</v>
      </c>
      <c r="I82" s="178" t="e">
        <f t="shared" si="33"/>
        <v>#REF!</v>
      </c>
      <c r="J82" s="186" t="e">
        <f>#REF!</f>
        <v>#REF!</v>
      </c>
      <c r="K82" s="166" t="e">
        <f t="shared" si="9"/>
        <v>#REF!</v>
      </c>
      <c r="L82" s="178" t="e">
        <f t="shared" si="34"/>
        <v>#REF!</v>
      </c>
      <c r="M82" s="166" t="e">
        <f t="shared" si="14"/>
        <v>#REF!</v>
      </c>
      <c r="N82" s="178" t="e">
        <f t="shared" si="35"/>
        <v>#REF!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hidden="1" x14ac:dyDescent="0.25">
      <c r="A83" s="11">
        <v>27</v>
      </c>
      <c r="B83" s="183" t="e">
        <f>#REF!</f>
        <v>#REF!</v>
      </c>
      <c r="C83" s="184" t="e">
        <f>#REF!</f>
        <v>#REF!</v>
      </c>
      <c r="D83" s="8" t="e">
        <f>#REF!</f>
        <v>#REF!</v>
      </c>
      <c r="E83" s="185" t="e">
        <f>#REF!</f>
        <v>#REF!</v>
      </c>
      <c r="F83" s="186" t="e">
        <f>#REF!</f>
        <v>#REF!</v>
      </c>
      <c r="G83" s="178" t="e">
        <f t="shared" si="32"/>
        <v>#REF!</v>
      </c>
      <c r="H83" s="186" t="e">
        <f>#REF!</f>
        <v>#REF!</v>
      </c>
      <c r="I83" s="178" t="e">
        <f t="shared" si="33"/>
        <v>#REF!</v>
      </c>
      <c r="J83" s="186" t="e">
        <f>#REF!</f>
        <v>#REF!</v>
      </c>
      <c r="K83" s="166" t="e">
        <f t="shared" si="9"/>
        <v>#REF!</v>
      </c>
      <c r="L83" s="178" t="e">
        <f t="shared" si="34"/>
        <v>#REF!</v>
      </c>
      <c r="M83" s="166" t="e">
        <f t="shared" si="14"/>
        <v>#REF!</v>
      </c>
      <c r="N83" s="178" t="e">
        <f t="shared" si="35"/>
        <v>#REF!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hidden="1" x14ac:dyDescent="0.25">
      <c r="A84" s="11">
        <v>28</v>
      </c>
      <c r="B84" s="183" t="e">
        <f>#REF!</f>
        <v>#REF!</v>
      </c>
      <c r="C84" s="184" t="e">
        <f>#REF!</f>
        <v>#REF!</v>
      </c>
      <c r="D84" s="8" t="e">
        <f>#REF!</f>
        <v>#REF!</v>
      </c>
      <c r="E84" s="185" t="e">
        <f>#REF!</f>
        <v>#REF!</v>
      </c>
      <c r="F84" s="186" t="e">
        <f>#REF!</f>
        <v>#REF!</v>
      </c>
      <c r="G84" s="178" t="e">
        <f t="shared" si="32"/>
        <v>#REF!</v>
      </c>
      <c r="H84" s="186" t="e">
        <f>#REF!</f>
        <v>#REF!</v>
      </c>
      <c r="I84" s="178" t="e">
        <f t="shared" si="33"/>
        <v>#REF!</v>
      </c>
      <c r="J84" s="186" t="e">
        <f>#REF!</f>
        <v>#REF!</v>
      </c>
      <c r="K84" s="166" t="e">
        <f t="shared" si="9"/>
        <v>#REF!</v>
      </c>
      <c r="L84" s="178" t="e">
        <f t="shared" si="34"/>
        <v>#REF!</v>
      </c>
      <c r="M84" s="166" t="e">
        <f t="shared" si="14"/>
        <v>#REF!</v>
      </c>
      <c r="N84" s="178" t="e">
        <f t="shared" si="35"/>
        <v>#REF!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hidden="1" x14ac:dyDescent="0.25">
      <c r="A85" s="11">
        <v>29</v>
      </c>
      <c r="B85" s="183" t="e">
        <f>#REF!</f>
        <v>#REF!</v>
      </c>
      <c r="C85" s="184" t="e">
        <f>#REF!</f>
        <v>#REF!</v>
      </c>
      <c r="D85" s="8" t="e">
        <f>#REF!</f>
        <v>#REF!</v>
      </c>
      <c r="E85" s="185" t="e">
        <f>#REF!</f>
        <v>#REF!</v>
      </c>
      <c r="F85" s="186" t="e">
        <f>#REF!</f>
        <v>#REF!</v>
      </c>
      <c r="G85" s="178" t="e">
        <f t="shared" si="32"/>
        <v>#REF!</v>
      </c>
      <c r="H85" s="186" t="e">
        <f>#REF!</f>
        <v>#REF!</v>
      </c>
      <c r="I85" s="178" t="e">
        <f t="shared" si="33"/>
        <v>#REF!</v>
      </c>
      <c r="J85" s="186" t="e">
        <f>#REF!</f>
        <v>#REF!</v>
      </c>
      <c r="K85" s="166" t="e">
        <f t="shared" ref="K85:K137" si="36">J85*1.01</f>
        <v>#REF!</v>
      </c>
      <c r="L85" s="178" t="e">
        <f t="shared" si="34"/>
        <v>#REF!</v>
      </c>
      <c r="M85" s="166" t="e">
        <f t="shared" ref="M85:M147" si="37">L85*1.01</f>
        <v>#REF!</v>
      </c>
      <c r="N85" s="178" t="e">
        <f t="shared" si="35"/>
        <v>#REF!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hidden="1" x14ac:dyDescent="0.25">
      <c r="A86" s="11">
        <v>30</v>
      </c>
      <c r="B86" s="183" t="e">
        <f>#REF!</f>
        <v>#REF!</v>
      </c>
      <c r="C86" s="184" t="e">
        <f>#REF!</f>
        <v>#REF!</v>
      </c>
      <c r="D86" s="8" t="e">
        <f>#REF!</f>
        <v>#REF!</v>
      </c>
      <c r="E86" s="185" t="e">
        <f>#REF!</f>
        <v>#REF!</v>
      </c>
      <c r="F86" s="186" t="e">
        <f>#REF!</f>
        <v>#REF!</v>
      </c>
      <c r="G86" s="178" t="e">
        <f t="shared" si="32"/>
        <v>#REF!</v>
      </c>
      <c r="H86" s="186" t="e">
        <f>#REF!</f>
        <v>#REF!</v>
      </c>
      <c r="I86" s="178" t="e">
        <f t="shared" si="33"/>
        <v>#REF!</v>
      </c>
      <c r="J86" s="186" t="e">
        <f>#REF!</f>
        <v>#REF!</v>
      </c>
      <c r="K86" s="166" t="e">
        <f t="shared" si="36"/>
        <v>#REF!</v>
      </c>
      <c r="L86" s="178" t="e">
        <f t="shared" si="34"/>
        <v>#REF!</v>
      </c>
      <c r="M86" s="166" t="e">
        <f t="shared" si="37"/>
        <v>#REF!</v>
      </c>
      <c r="N86" s="178" t="e">
        <f t="shared" si="35"/>
        <v>#REF!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hidden="1" x14ac:dyDescent="0.25">
      <c r="A87" s="11">
        <v>31</v>
      </c>
      <c r="B87" s="183" t="e">
        <f>#REF!</f>
        <v>#REF!</v>
      </c>
      <c r="C87" s="184" t="e">
        <f>#REF!</f>
        <v>#REF!</v>
      </c>
      <c r="D87" s="8" t="e">
        <f>#REF!</f>
        <v>#REF!</v>
      </c>
      <c r="E87" s="185" t="e">
        <f>#REF!</f>
        <v>#REF!</v>
      </c>
      <c r="F87" s="186" t="e">
        <f>#REF!</f>
        <v>#REF!</v>
      </c>
      <c r="G87" s="178" t="e">
        <f t="shared" si="32"/>
        <v>#REF!</v>
      </c>
      <c r="H87" s="186" t="e">
        <f>#REF!</f>
        <v>#REF!</v>
      </c>
      <c r="I87" s="178" t="e">
        <f t="shared" si="33"/>
        <v>#REF!</v>
      </c>
      <c r="J87" s="186" t="e">
        <f>#REF!</f>
        <v>#REF!</v>
      </c>
      <c r="K87" s="166" t="e">
        <f t="shared" si="36"/>
        <v>#REF!</v>
      </c>
      <c r="L87" s="178" t="e">
        <f t="shared" si="34"/>
        <v>#REF!</v>
      </c>
      <c r="M87" s="166" t="e">
        <f t="shared" si="37"/>
        <v>#REF!</v>
      </c>
      <c r="N87" s="178" t="e">
        <f t="shared" si="35"/>
        <v>#REF!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hidden="1" x14ac:dyDescent="0.25">
      <c r="A88" s="11">
        <v>32</v>
      </c>
      <c r="B88" s="183" t="e">
        <f>#REF!</f>
        <v>#REF!</v>
      </c>
      <c r="C88" s="184" t="e">
        <f>#REF!</f>
        <v>#REF!</v>
      </c>
      <c r="D88" s="8" t="e">
        <f>#REF!</f>
        <v>#REF!</v>
      </c>
      <c r="E88" s="185" t="e">
        <f>#REF!</f>
        <v>#REF!</v>
      </c>
      <c r="F88" s="186" t="e">
        <f>#REF!</f>
        <v>#REF!</v>
      </c>
      <c r="G88" s="178" t="e">
        <f t="shared" si="32"/>
        <v>#REF!</v>
      </c>
      <c r="H88" s="186" t="e">
        <f>#REF!</f>
        <v>#REF!</v>
      </c>
      <c r="I88" s="178" t="e">
        <f t="shared" si="33"/>
        <v>#REF!</v>
      </c>
      <c r="J88" s="186" t="e">
        <f>#REF!</f>
        <v>#REF!</v>
      </c>
      <c r="K88" s="166" t="e">
        <f t="shared" si="36"/>
        <v>#REF!</v>
      </c>
      <c r="L88" s="178" t="e">
        <f t="shared" si="34"/>
        <v>#REF!</v>
      </c>
      <c r="M88" s="166" t="e">
        <f t="shared" si="37"/>
        <v>#REF!</v>
      </c>
      <c r="N88" s="178" t="e">
        <f t="shared" si="35"/>
        <v>#REF!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hidden="1" x14ac:dyDescent="0.25">
      <c r="A89" s="11">
        <v>33</v>
      </c>
      <c r="B89" s="183" t="e">
        <f>#REF!</f>
        <v>#REF!</v>
      </c>
      <c r="C89" s="184" t="e">
        <f>#REF!</f>
        <v>#REF!</v>
      </c>
      <c r="D89" s="8" t="e">
        <f>#REF!</f>
        <v>#REF!</v>
      </c>
      <c r="E89" s="185" t="e">
        <f>#REF!</f>
        <v>#REF!</v>
      </c>
      <c r="F89" s="186" t="e">
        <f>#REF!</f>
        <v>#REF!</v>
      </c>
      <c r="G89" s="178" t="e">
        <f t="shared" si="32"/>
        <v>#REF!</v>
      </c>
      <c r="H89" s="186" t="e">
        <f>#REF!</f>
        <v>#REF!</v>
      </c>
      <c r="I89" s="178" t="e">
        <f t="shared" si="33"/>
        <v>#REF!</v>
      </c>
      <c r="J89" s="186" t="e">
        <f>#REF!</f>
        <v>#REF!</v>
      </c>
      <c r="K89" s="166" t="e">
        <f t="shared" si="36"/>
        <v>#REF!</v>
      </c>
      <c r="L89" s="178" t="e">
        <f t="shared" ref="L89:L120" si="38">J89*H89</f>
        <v>#REF!</v>
      </c>
      <c r="M89" s="166" t="e">
        <f t="shared" si="37"/>
        <v>#REF!</v>
      </c>
      <c r="N89" s="178" t="e">
        <f t="shared" ref="N89:N120" si="39">L89*J89</f>
        <v>#REF!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hidden="1" x14ac:dyDescent="0.25">
      <c r="A90" s="11">
        <v>34</v>
      </c>
      <c r="B90" s="183" t="e">
        <f>#REF!</f>
        <v>#REF!</v>
      </c>
      <c r="C90" s="184" t="e">
        <f>#REF!</f>
        <v>#REF!</v>
      </c>
      <c r="D90" s="8" t="e">
        <f>#REF!</f>
        <v>#REF!</v>
      </c>
      <c r="E90" s="185" t="e">
        <f>#REF!</f>
        <v>#REF!</v>
      </c>
      <c r="F90" s="186" t="e">
        <f>#REF!</f>
        <v>#REF!</v>
      </c>
      <c r="G90" s="178" t="e">
        <f t="shared" si="32"/>
        <v>#REF!</v>
      </c>
      <c r="H90" s="186" t="e">
        <f>#REF!</f>
        <v>#REF!</v>
      </c>
      <c r="I90" s="178" t="e">
        <f t="shared" si="33"/>
        <v>#REF!</v>
      </c>
      <c r="J90" s="186" t="e">
        <f>#REF!</f>
        <v>#REF!</v>
      </c>
      <c r="K90" s="166" t="e">
        <f t="shared" si="36"/>
        <v>#REF!</v>
      </c>
      <c r="L90" s="178" t="e">
        <f t="shared" si="38"/>
        <v>#REF!</v>
      </c>
      <c r="M90" s="166" t="e">
        <f t="shared" si="37"/>
        <v>#REF!</v>
      </c>
      <c r="N90" s="178" t="e">
        <f t="shared" si="39"/>
        <v>#REF!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hidden="1" x14ac:dyDescent="0.25">
      <c r="A91" s="11">
        <v>35</v>
      </c>
      <c r="B91" s="183" t="e">
        <f>#REF!</f>
        <v>#REF!</v>
      </c>
      <c r="C91" s="184" t="e">
        <f>#REF!</f>
        <v>#REF!</v>
      </c>
      <c r="D91" s="8" t="e">
        <f>#REF!</f>
        <v>#REF!</v>
      </c>
      <c r="E91" s="185" t="e">
        <f>#REF!</f>
        <v>#REF!</v>
      </c>
      <c r="F91" s="186" t="e">
        <f>#REF!</f>
        <v>#REF!</v>
      </c>
      <c r="G91" s="178" t="e">
        <f t="shared" si="32"/>
        <v>#REF!</v>
      </c>
      <c r="H91" s="186" t="e">
        <f>#REF!</f>
        <v>#REF!</v>
      </c>
      <c r="I91" s="178" t="e">
        <f t="shared" si="33"/>
        <v>#REF!</v>
      </c>
      <c r="J91" s="186" t="e">
        <f>#REF!</f>
        <v>#REF!</v>
      </c>
      <c r="K91" s="166" t="e">
        <f t="shared" si="36"/>
        <v>#REF!</v>
      </c>
      <c r="L91" s="178" t="e">
        <f t="shared" si="38"/>
        <v>#REF!</v>
      </c>
      <c r="M91" s="166" t="e">
        <f t="shared" si="37"/>
        <v>#REF!</v>
      </c>
      <c r="N91" s="178" t="e">
        <f t="shared" si="39"/>
        <v>#REF!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hidden="1" x14ac:dyDescent="0.25">
      <c r="A92" s="11">
        <v>36</v>
      </c>
      <c r="B92" s="183" t="e">
        <f>#REF!</f>
        <v>#REF!</v>
      </c>
      <c r="C92" s="184" t="e">
        <f>#REF!</f>
        <v>#REF!</v>
      </c>
      <c r="D92" s="8" t="e">
        <f>#REF!</f>
        <v>#REF!</v>
      </c>
      <c r="E92" s="185" t="e">
        <f>#REF!</f>
        <v>#REF!</v>
      </c>
      <c r="F92" s="186" t="e">
        <f>#REF!</f>
        <v>#REF!</v>
      </c>
      <c r="G92" s="178" t="e">
        <f t="shared" si="32"/>
        <v>#REF!</v>
      </c>
      <c r="H92" s="186" t="e">
        <f>#REF!</f>
        <v>#REF!</v>
      </c>
      <c r="I92" s="178" t="e">
        <f t="shared" si="33"/>
        <v>#REF!</v>
      </c>
      <c r="J92" s="186" t="e">
        <f>#REF!</f>
        <v>#REF!</v>
      </c>
      <c r="K92" s="166" t="e">
        <f t="shared" si="36"/>
        <v>#REF!</v>
      </c>
      <c r="L92" s="178" t="e">
        <f t="shared" si="38"/>
        <v>#REF!</v>
      </c>
      <c r="M92" s="166" t="e">
        <f t="shared" si="37"/>
        <v>#REF!</v>
      </c>
      <c r="N92" s="178" t="e">
        <f t="shared" si="39"/>
        <v>#REF!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hidden="1" x14ac:dyDescent="0.25">
      <c r="A93" s="11">
        <v>37</v>
      </c>
      <c r="B93" s="183" t="e">
        <f>#REF!</f>
        <v>#REF!</v>
      </c>
      <c r="C93" s="184" t="e">
        <f>#REF!</f>
        <v>#REF!</v>
      </c>
      <c r="D93" s="8" t="e">
        <f>#REF!</f>
        <v>#REF!</v>
      </c>
      <c r="E93" s="185" t="e">
        <f>#REF!</f>
        <v>#REF!</v>
      </c>
      <c r="F93" s="186" t="e">
        <f>#REF!</f>
        <v>#REF!</v>
      </c>
      <c r="G93" s="178" t="e">
        <f t="shared" si="32"/>
        <v>#REF!</v>
      </c>
      <c r="H93" s="186" t="e">
        <f>#REF!</f>
        <v>#REF!</v>
      </c>
      <c r="I93" s="178" t="e">
        <f t="shared" si="33"/>
        <v>#REF!</v>
      </c>
      <c r="J93" s="186" t="e">
        <f>#REF!</f>
        <v>#REF!</v>
      </c>
      <c r="K93" s="166" t="e">
        <f t="shared" si="36"/>
        <v>#REF!</v>
      </c>
      <c r="L93" s="178" t="e">
        <f t="shared" si="38"/>
        <v>#REF!</v>
      </c>
      <c r="M93" s="166" t="e">
        <f t="shared" si="37"/>
        <v>#REF!</v>
      </c>
      <c r="N93" s="178" t="e">
        <f t="shared" si="39"/>
        <v>#REF!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hidden="1" x14ac:dyDescent="0.25">
      <c r="A94" s="11">
        <v>38</v>
      </c>
      <c r="B94" s="183" t="e">
        <f>#REF!</f>
        <v>#REF!</v>
      </c>
      <c r="C94" s="184" t="e">
        <f>#REF!</f>
        <v>#REF!</v>
      </c>
      <c r="D94" s="8" t="e">
        <f>#REF!</f>
        <v>#REF!</v>
      </c>
      <c r="E94" s="185" t="e">
        <f>#REF!</f>
        <v>#REF!</v>
      </c>
      <c r="F94" s="186" t="e">
        <f>#REF!</f>
        <v>#REF!</v>
      </c>
      <c r="G94" s="178" t="e">
        <f t="shared" si="32"/>
        <v>#REF!</v>
      </c>
      <c r="H94" s="186" t="e">
        <f>#REF!</f>
        <v>#REF!</v>
      </c>
      <c r="I94" s="178" t="e">
        <f t="shared" si="33"/>
        <v>#REF!</v>
      </c>
      <c r="J94" s="186" t="e">
        <f>#REF!</f>
        <v>#REF!</v>
      </c>
      <c r="K94" s="166" t="e">
        <f t="shared" si="36"/>
        <v>#REF!</v>
      </c>
      <c r="L94" s="178" t="e">
        <f t="shared" si="38"/>
        <v>#REF!</v>
      </c>
      <c r="M94" s="166" t="e">
        <f t="shared" si="37"/>
        <v>#REF!</v>
      </c>
      <c r="N94" s="178" t="e">
        <f t="shared" si="39"/>
        <v>#REF!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hidden="1" x14ac:dyDescent="0.25">
      <c r="A95" s="11">
        <v>39</v>
      </c>
      <c r="B95" s="183" t="e">
        <f>#REF!</f>
        <v>#REF!</v>
      </c>
      <c r="C95" s="184" t="e">
        <f>#REF!</f>
        <v>#REF!</v>
      </c>
      <c r="D95" s="8" t="e">
        <f>#REF!</f>
        <v>#REF!</v>
      </c>
      <c r="E95" s="185" t="e">
        <f>#REF!</f>
        <v>#REF!</v>
      </c>
      <c r="F95" s="186" t="e">
        <f>#REF!</f>
        <v>#REF!</v>
      </c>
      <c r="G95" s="178" t="e">
        <f t="shared" si="32"/>
        <v>#REF!</v>
      </c>
      <c r="H95" s="186" t="e">
        <f>#REF!</f>
        <v>#REF!</v>
      </c>
      <c r="I95" s="178" t="e">
        <f t="shared" si="33"/>
        <v>#REF!</v>
      </c>
      <c r="J95" s="186" t="e">
        <f>#REF!</f>
        <v>#REF!</v>
      </c>
      <c r="K95" s="166" t="e">
        <f t="shared" si="36"/>
        <v>#REF!</v>
      </c>
      <c r="L95" s="178" t="e">
        <f t="shared" si="38"/>
        <v>#REF!</v>
      </c>
      <c r="M95" s="166" t="e">
        <f t="shared" si="37"/>
        <v>#REF!</v>
      </c>
      <c r="N95" s="178" t="e">
        <f t="shared" si="39"/>
        <v>#REF!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hidden="1" x14ac:dyDescent="0.25">
      <c r="A96" s="11">
        <v>40</v>
      </c>
      <c r="B96" s="183" t="e">
        <f>#REF!</f>
        <v>#REF!</v>
      </c>
      <c r="C96" s="184" t="e">
        <f>#REF!</f>
        <v>#REF!</v>
      </c>
      <c r="D96" s="8" t="e">
        <f>#REF!</f>
        <v>#REF!</v>
      </c>
      <c r="E96" s="185" t="e">
        <f>#REF!</f>
        <v>#REF!</v>
      </c>
      <c r="F96" s="186" t="e">
        <f>#REF!</f>
        <v>#REF!</v>
      </c>
      <c r="G96" s="178" t="e">
        <f t="shared" si="32"/>
        <v>#REF!</v>
      </c>
      <c r="H96" s="186" t="e">
        <f>#REF!</f>
        <v>#REF!</v>
      </c>
      <c r="I96" s="178" t="e">
        <f t="shared" si="33"/>
        <v>#REF!</v>
      </c>
      <c r="J96" s="186" t="e">
        <f>#REF!</f>
        <v>#REF!</v>
      </c>
      <c r="K96" s="166" t="e">
        <f t="shared" si="36"/>
        <v>#REF!</v>
      </c>
      <c r="L96" s="178" t="e">
        <f t="shared" si="38"/>
        <v>#REF!</v>
      </c>
      <c r="M96" s="166" t="e">
        <f t="shared" si="37"/>
        <v>#REF!</v>
      </c>
      <c r="N96" s="178" t="e">
        <f t="shared" si="39"/>
        <v>#REF!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hidden="1" x14ac:dyDescent="0.25">
      <c r="A97" s="11">
        <v>41</v>
      </c>
      <c r="B97" s="183" t="e">
        <f>#REF!</f>
        <v>#REF!</v>
      </c>
      <c r="C97" s="184" t="e">
        <f>#REF!</f>
        <v>#REF!</v>
      </c>
      <c r="D97" s="8" t="e">
        <f>#REF!</f>
        <v>#REF!</v>
      </c>
      <c r="E97" s="185" t="e">
        <f>#REF!</f>
        <v>#REF!</v>
      </c>
      <c r="F97" s="186" t="e">
        <f>#REF!</f>
        <v>#REF!</v>
      </c>
      <c r="G97" s="178" t="e">
        <f t="shared" si="32"/>
        <v>#REF!</v>
      </c>
      <c r="H97" s="186" t="e">
        <f>#REF!</f>
        <v>#REF!</v>
      </c>
      <c r="I97" s="178" t="e">
        <f t="shared" si="33"/>
        <v>#REF!</v>
      </c>
      <c r="J97" s="186" t="e">
        <f>#REF!</f>
        <v>#REF!</v>
      </c>
      <c r="K97" s="166" t="e">
        <f t="shared" si="36"/>
        <v>#REF!</v>
      </c>
      <c r="L97" s="178" t="e">
        <f t="shared" si="38"/>
        <v>#REF!</v>
      </c>
      <c r="M97" s="166" t="e">
        <f t="shared" si="37"/>
        <v>#REF!</v>
      </c>
      <c r="N97" s="178" t="e">
        <f t="shared" si="39"/>
        <v>#REF!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hidden="1" x14ac:dyDescent="0.25">
      <c r="A98" s="11">
        <v>42</v>
      </c>
      <c r="B98" s="183" t="e">
        <f>#REF!</f>
        <v>#REF!</v>
      </c>
      <c r="C98" s="184" t="e">
        <f>#REF!</f>
        <v>#REF!</v>
      </c>
      <c r="D98" s="8" t="e">
        <f>#REF!</f>
        <v>#REF!</v>
      </c>
      <c r="E98" s="185" t="e">
        <f>#REF!</f>
        <v>#REF!</v>
      </c>
      <c r="F98" s="186" t="e">
        <f>#REF!</f>
        <v>#REF!</v>
      </c>
      <c r="G98" s="178" t="e">
        <f t="shared" si="32"/>
        <v>#REF!</v>
      </c>
      <c r="H98" s="186" t="e">
        <f>#REF!</f>
        <v>#REF!</v>
      </c>
      <c r="I98" s="178" t="e">
        <f t="shared" si="33"/>
        <v>#REF!</v>
      </c>
      <c r="J98" s="186" t="e">
        <f>#REF!</f>
        <v>#REF!</v>
      </c>
      <c r="K98" s="166" t="e">
        <f t="shared" si="36"/>
        <v>#REF!</v>
      </c>
      <c r="L98" s="178" t="e">
        <f t="shared" si="38"/>
        <v>#REF!</v>
      </c>
      <c r="M98" s="166" t="e">
        <f t="shared" si="37"/>
        <v>#REF!</v>
      </c>
      <c r="N98" s="178" t="e">
        <f t="shared" si="39"/>
        <v>#REF!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hidden="1" x14ac:dyDescent="0.25">
      <c r="A99" s="11">
        <v>43</v>
      </c>
      <c r="B99" s="183" t="e">
        <f>#REF!</f>
        <v>#REF!</v>
      </c>
      <c r="C99" s="184" t="e">
        <f>#REF!</f>
        <v>#REF!</v>
      </c>
      <c r="D99" s="8" t="e">
        <f>#REF!</f>
        <v>#REF!</v>
      </c>
      <c r="E99" s="185" t="e">
        <f>#REF!</f>
        <v>#REF!</v>
      </c>
      <c r="F99" s="186" t="e">
        <f>#REF!</f>
        <v>#REF!</v>
      </c>
      <c r="G99" s="178" t="e">
        <f t="shared" si="32"/>
        <v>#REF!</v>
      </c>
      <c r="H99" s="186" t="e">
        <f>#REF!</f>
        <v>#REF!</v>
      </c>
      <c r="I99" s="178" t="e">
        <f t="shared" si="33"/>
        <v>#REF!</v>
      </c>
      <c r="J99" s="186" t="e">
        <f>#REF!</f>
        <v>#REF!</v>
      </c>
      <c r="K99" s="166" t="e">
        <f t="shared" si="36"/>
        <v>#REF!</v>
      </c>
      <c r="L99" s="178" t="e">
        <f t="shared" si="38"/>
        <v>#REF!</v>
      </c>
      <c r="M99" s="166" t="e">
        <f t="shared" si="37"/>
        <v>#REF!</v>
      </c>
      <c r="N99" s="178" t="e">
        <f t="shared" si="39"/>
        <v>#REF!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hidden="1" x14ac:dyDescent="0.25">
      <c r="A100" s="11">
        <v>44</v>
      </c>
      <c r="B100" s="183" t="e">
        <f>#REF!</f>
        <v>#REF!</v>
      </c>
      <c r="C100" s="184" t="e">
        <f>#REF!</f>
        <v>#REF!</v>
      </c>
      <c r="D100" s="8" t="e">
        <f>#REF!</f>
        <v>#REF!</v>
      </c>
      <c r="E100" s="185" t="e">
        <f>#REF!</f>
        <v>#REF!</v>
      </c>
      <c r="F100" s="186" t="e">
        <f>#REF!</f>
        <v>#REF!</v>
      </c>
      <c r="G100" s="178" t="e">
        <f t="shared" si="32"/>
        <v>#REF!</v>
      </c>
      <c r="H100" s="186" t="e">
        <f>#REF!</f>
        <v>#REF!</v>
      </c>
      <c r="I100" s="178" t="e">
        <f t="shared" si="33"/>
        <v>#REF!</v>
      </c>
      <c r="J100" s="186" t="e">
        <f>#REF!</f>
        <v>#REF!</v>
      </c>
      <c r="K100" s="166" t="e">
        <f t="shared" si="36"/>
        <v>#REF!</v>
      </c>
      <c r="L100" s="178" t="e">
        <f t="shared" si="38"/>
        <v>#REF!</v>
      </c>
      <c r="M100" s="166" t="e">
        <f t="shared" si="37"/>
        <v>#REF!</v>
      </c>
      <c r="N100" s="178" t="e">
        <f t="shared" si="39"/>
        <v>#REF!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hidden="1" x14ac:dyDescent="0.25">
      <c r="A101" s="11">
        <v>45</v>
      </c>
      <c r="B101" s="183" t="e">
        <f>#REF!</f>
        <v>#REF!</v>
      </c>
      <c r="C101" s="184" t="e">
        <f>#REF!</f>
        <v>#REF!</v>
      </c>
      <c r="D101" s="8" t="e">
        <f>#REF!</f>
        <v>#REF!</v>
      </c>
      <c r="E101" s="185" t="e">
        <f>#REF!</f>
        <v>#REF!</v>
      </c>
      <c r="F101" s="186" t="e">
        <f>#REF!</f>
        <v>#REF!</v>
      </c>
      <c r="G101" s="178" t="e">
        <f t="shared" si="32"/>
        <v>#REF!</v>
      </c>
      <c r="H101" s="186" t="e">
        <f>#REF!</f>
        <v>#REF!</v>
      </c>
      <c r="I101" s="178" t="e">
        <f t="shared" si="33"/>
        <v>#REF!</v>
      </c>
      <c r="J101" s="186" t="e">
        <f>#REF!</f>
        <v>#REF!</v>
      </c>
      <c r="K101" s="166" t="e">
        <f t="shared" si="36"/>
        <v>#REF!</v>
      </c>
      <c r="L101" s="178" t="e">
        <f t="shared" si="38"/>
        <v>#REF!</v>
      </c>
      <c r="M101" s="166" t="e">
        <f t="shared" si="37"/>
        <v>#REF!</v>
      </c>
      <c r="N101" s="178" t="e">
        <f t="shared" si="39"/>
        <v>#REF!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hidden="1" x14ac:dyDescent="0.25">
      <c r="A102" s="11">
        <v>46</v>
      </c>
      <c r="B102" s="183" t="e">
        <f>#REF!</f>
        <v>#REF!</v>
      </c>
      <c r="C102" s="184" t="e">
        <f>#REF!</f>
        <v>#REF!</v>
      </c>
      <c r="D102" s="8" t="e">
        <f>#REF!</f>
        <v>#REF!</v>
      </c>
      <c r="E102" s="185" t="e">
        <f>#REF!</f>
        <v>#REF!</v>
      </c>
      <c r="F102" s="186" t="e">
        <f>#REF!</f>
        <v>#REF!</v>
      </c>
      <c r="G102" s="178" t="e">
        <f t="shared" si="32"/>
        <v>#REF!</v>
      </c>
      <c r="H102" s="186" t="e">
        <f>#REF!</f>
        <v>#REF!</v>
      </c>
      <c r="I102" s="178" t="e">
        <f t="shared" si="33"/>
        <v>#REF!</v>
      </c>
      <c r="J102" s="186" t="e">
        <f>#REF!</f>
        <v>#REF!</v>
      </c>
      <c r="K102" s="166" t="e">
        <f t="shared" si="36"/>
        <v>#REF!</v>
      </c>
      <c r="L102" s="178" t="e">
        <f t="shared" si="38"/>
        <v>#REF!</v>
      </c>
      <c r="M102" s="166" t="e">
        <f t="shared" si="37"/>
        <v>#REF!</v>
      </c>
      <c r="N102" s="178" t="e">
        <f t="shared" si="39"/>
        <v>#REF!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hidden="1" x14ac:dyDescent="0.25">
      <c r="A103" s="11">
        <v>47</v>
      </c>
      <c r="B103" s="183" t="e">
        <f>#REF!</f>
        <v>#REF!</v>
      </c>
      <c r="C103" s="184" t="e">
        <f>#REF!</f>
        <v>#REF!</v>
      </c>
      <c r="D103" s="8" t="e">
        <f>#REF!</f>
        <v>#REF!</v>
      </c>
      <c r="E103" s="185" t="e">
        <f>#REF!</f>
        <v>#REF!</v>
      </c>
      <c r="F103" s="186" t="e">
        <f>#REF!</f>
        <v>#REF!</v>
      </c>
      <c r="G103" s="178" t="e">
        <f t="shared" si="32"/>
        <v>#REF!</v>
      </c>
      <c r="H103" s="186" t="e">
        <f>#REF!</f>
        <v>#REF!</v>
      </c>
      <c r="I103" s="178" t="e">
        <f t="shared" si="33"/>
        <v>#REF!</v>
      </c>
      <c r="J103" s="186" t="e">
        <f>#REF!</f>
        <v>#REF!</v>
      </c>
      <c r="K103" s="166" t="e">
        <f t="shared" si="36"/>
        <v>#REF!</v>
      </c>
      <c r="L103" s="178" t="e">
        <f t="shared" si="38"/>
        <v>#REF!</v>
      </c>
      <c r="M103" s="166" t="e">
        <f t="shared" si="37"/>
        <v>#REF!</v>
      </c>
      <c r="N103" s="178" t="e">
        <f t="shared" si="39"/>
        <v>#REF!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hidden="1" x14ac:dyDescent="0.25">
      <c r="A104" s="11">
        <v>48</v>
      </c>
      <c r="B104" s="183" t="e">
        <f>#REF!</f>
        <v>#REF!</v>
      </c>
      <c r="C104" s="184" t="e">
        <f>#REF!</f>
        <v>#REF!</v>
      </c>
      <c r="D104" s="8" t="e">
        <f>#REF!</f>
        <v>#REF!</v>
      </c>
      <c r="E104" s="185" t="e">
        <f>#REF!</f>
        <v>#REF!</v>
      </c>
      <c r="F104" s="186" t="e">
        <f>#REF!</f>
        <v>#REF!</v>
      </c>
      <c r="G104" s="178" t="e">
        <f t="shared" si="32"/>
        <v>#REF!</v>
      </c>
      <c r="H104" s="186" t="e">
        <f>#REF!</f>
        <v>#REF!</v>
      </c>
      <c r="I104" s="178" t="e">
        <f t="shared" si="33"/>
        <v>#REF!</v>
      </c>
      <c r="J104" s="186" t="e">
        <f>#REF!</f>
        <v>#REF!</v>
      </c>
      <c r="K104" s="166" t="e">
        <f t="shared" si="36"/>
        <v>#REF!</v>
      </c>
      <c r="L104" s="178" t="e">
        <f t="shared" si="38"/>
        <v>#REF!</v>
      </c>
      <c r="M104" s="166" t="e">
        <f t="shared" si="37"/>
        <v>#REF!</v>
      </c>
      <c r="N104" s="178" t="e">
        <f t="shared" si="39"/>
        <v>#REF!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hidden="1" x14ac:dyDescent="0.25">
      <c r="A105" s="11">
        <v>49</v>
      </c>
      <c r="B105" s="183" t="e">
        <f>#REF!</f>
        <v>#REF!</v>
      </c>
      <c r="C105" s="184" t="e">
        <f>#REF!</f>
        <v>#REF!</v>
      </c>
      <c r="D105" s="8" t="e">
        <f>#REF!</f>
        <v>#REF!</v>
      </c>
      <c r="E105" s="185" t="e">
        <f>#REF!</f>
        <v>#REF!</v>
      </c>
      <c r="F105" s="186" t="e">
        <f>#REF!</f>
        <v>#REF!</v>
      </c>
      <c r="G105" s="178" t="e">
        <f t="shared" si="32"/>
        <v>#REF!</v>
      </c>
      <c r="H105" s="186" t="e">
        <f>#REF!</f>
        <v>#REF!</v>
      </c>
      <c r="I105" s="178" t="e">
        <f t="shared" si="33"/>
        <v>#REF!</v>
      </c>
      <c r="J105" s="186" t="e">
        <f>#REF!</f>
        <v>#REF!</v>
      </c>
      <c r="K105" s="166" t="e">
        <f t="shared" si="36"/>
        <v>#REF!</v>
      </c>
      <c r="L105" s="178" t="e">
        <f t="shared" si="38"/>
        <v>#REF!</v>
      </c>
      <c r="M105" s="166" t="e">
        <f t="shared" si="37"/>
        <v>#REF!</v>
      </c>
      <c r="N105" s="178" t="e">
        <f t="shared" si="39"/>
        <v>#REF!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hidden="1" x14ac:dyDescent="0.25">
      <c r="A106" s="11">
        <v>50</v>
      </c>
      <c r="B106" s="183" t="e">
        <f>#REF!</f>
        <v>#REF!</v>
      </c>
      <c r="C106" s="184" t="e">
        <f>#REF!</f>
        <v>#REF!</v>
      </c>
      <c r="D106" s="8" t="e">
        <f>#REF!</f>
        <v>#REF!</v>
      </c>
      <c r="E106" s="185" t="e">
        <f>#REF!</f>
        <v>#REF!</v>
      </c>
      <c r="F106" s="186" t="e">
        <f>#REF!</f>
        <v>#REF!</v>
      </c>
      <c r="G106" s="178" t="e">
        <f t="shared" si="32"/>
        <v>#REF!</v>
      </c>
      <c r="H106" s="186" t="e">
        <f>#REF!</f>
        <v>#REF!</v>
      </c>
      <c r="I106" s="178" t="e">
        <f t="shared" si="33"/>
        <v>#REF!</v>
      </c>
      <c r="J106" s="186" t="e">
        <f>#REF!</f>
        <v>#REF!</v>
      </c>
      <c r="K106" s="166" t="e">
        <f t="shared" si="36"/>
        <v>#REF!</v>
      </c>
      <c r="L106" s="178" t="e">
        <f t="shared" si="38"/>
        <v>#REF!</v>
      </c>
      <c r="M106" s="166" t="e">
        <f t="shared" si="37"/>
        <v>#REF!</v>
      </c>
      <c r="N106" s="178" t="e">
        <f t="shared" si="39"/>
        <v>#REF!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hidden="1" x14ac:dyDescent="0.25">
      <c r="A107" s="11">
        <v>51</v>
      </c>
      <c r="B107" s="183" t="e">
        <f>#REF!</f>
        <v>#REF!</v>
      </c>
      <c r="C107" s="184" t="e">
        <f>#REF!</f>
        <v>#REF!</v>
      </c>
      <c r="D107" s="8" t="e">
        <f>#REF!</f>
        <v>#REF!</v>
      </c>
      <c r="E107" s="185" t="e">
        <f>#REF!</f>
        <v>#REF!</v>
      </c>
      <c r="F107" s="186" t="e">
        <f>#REF!</f>
        <v>#REF!</v>
      </c>
      <c r="G107" s="178" t="e">
        <f t="shared" si="32"/>
        <v>#REF!</v>
      </c>
      <c r="H107" s="186" t="e">
        <f>#REF!</f>
        <v>#REF!</v>
      </c>
      <c r="I107" s="178" t="e">
        <f t="shared" si="33"/>
        <v>#REF!</v>
      </c>
      <c r="J107" s="186" t="e">
        <f>#REF!</f>
        <v>#REF!</v>
      </c>
      <c r="K107" s="166" t="e">
        <f t="shared" si="36"/>
        <v>#REF!</v>
      </c>
      <c r="L107" s="178" t="e">
        <f t="shared" si="38"/>
        <v>#REF!</v>
      </c>
      <c r="M107" s="166" t="e">
        <f t="shared" si="37"/>
        <v>#REF!</v>
      </c>
      <c r="N107" s="178" t="e">
        <f t="shared" si="39"/>
        <v>#REF!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hidden="1" x14ac:dyDescent="0.25">
      <c r="A108" s="11">
        <v>52</v>
      </c>
      <c r="B108" s="183" t="e">
        <f>#REF!</f>
        <v>#REF!</v>
      </c>
      <c r="C108" s="184" t="e">
        <f>#REF!</f>
        <v>#REF!</v>
      </c>
      <c r="D108" s="8" t="e">
        <f>#REF!</f>
        <v>#REF!</v>
      </c>
      <c r="E108" s="185" t="e">
        <f>#REF!</f>
        <v>#REF!</v>
      </c>
      <c r="F108" s="186" t="e">
        <f>#REF!</f>
        <v>#REF!</v>
      </c>
      <c r="G108" s="178" t="e">
        <f t="shared" si="32"/>
        <v>#REF!</v>
      </c>
      <c r="H108" s="186" t="e">
        <f>#REF!</f>
        <v>#REF!</v>
      </c>
      <c r="I108" s="178" t="e">
        <f t="shared" si="33"/>
        <v>#REF!</v>
      </c>
      <c r="J108" s="186" t="e">
        <f>#REF!</f>
        <v>#REF!</v>
      </c>
      <c r="K108" s="166" t="e">
        <f t="shared" si="36"/>
        <v>#REF!</v>
      </c>
      <c r="L108" s="178" t="e">
        <f t="shared" si="38"/>
        <v>#REF!</v>
      </c>
      <c r="M108" s="166" t="e">
        <f t="shared" si="37"/>
        <v>#REF!</v>
      </c>
      <c r="N108" s="178" t="e">
        <f t="shared" si="39"/>
        <v>#REF!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hidden="1" x14ac:dyDescent="0.25">
      <c r="A109" s="11">
        <v>53</v>
      </c>
      <c r="B109" s="183" t="e">
        <f>#REF!</f>
        <v>#REF!</v>
      </c>
      <c r="C109" s="184" t="e">
        <f>#REF!</f>
        <v>#REF!</v>
      </c>
      <c r="D109" s="8" t="e">
        <f>#REF!</f>
        <v>#REF!</v>
      </c>
      <c r="E109" s="185" t="e">
        <f>#REF!</f>
        <v>#REF!</v>
      </c>
      <c r="F109" s="186" t="e">
        <f>#REF!</f>
        <v>#REF!</v>
      </c>
      <c r="G109" s="178" t="e">
        <f t="shared" si="32"/>
        <v>#REF!</v>
      </c>
      <c r="H109" s="186" t="e">
        <f>#REF!</f>
        <v>#REF!</v>
      </c>
      <c r="I109" s="178" t="e">
        <f t="shared" si="33"/>
        <v>#REF!</v>
      </c>
      <c r="J109" s="186" t="e">
        <f>#REF!</f>
        <v>#REF!</v>
      </c>
      <c r="K109" s="166" t="e">
        <f t="shared" si="36"/>
        <v>#REF!</v>
      </c>
      <c r="L109" s="178" t="e">
        <f t="shared" si="38"/>
        <v>#REF!</v>
      </c>
      <c r="M109" s="166" t="e">
        <f t="shared" si="37"/>
        <v>#REF!</v>
      </c>
      <c r="N109" s="178" t="e">
        <f t="shared" si="39"/>
        <v>#REF!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hidden="1" x14ac:dyDescent="0.25">
      <c r="A110" s="11">
        <v>54</v>
      </c>
      <c r="B110" s="183" t="e">
        <f>#REF!</f>
        <v>#REF!</v>
      </c>
      <c r="C110" s="184" t="e">
        <f>#REF!</f>
        <v>#REF!</v>
      </c>
      <c r="D110" s="8" t="e">
        <f>#REF!</f>
        <v>#REF!</v>
      </c>
      <c r="E110" s="185" t="e">
        <f>#REF!</f>
        <v>#REF!</v>
      </c>
      <c r="F110" s="186" t="e">
        <f>#REF!</f>
        <v>#REF!</v>
      </c>
      <c r="G110" s="178" t="e">
        <f t="shared" si="32"/>
        <v>#REF!</v>
      </c>
      <c r="H110" s="186" t="e">
        <f>#REF!</f>
        <v>#REF!</v>
      </c>
      <c r="I110" s="178" t="e">
        <f t="shared" si="33"/>
        <v>#REF!</v>
      </c>
      <c r="J110" s="186" t="e">
        <f>#REF!</f>
        <v>#REF!</v>
      </c>
      <c r="K110" s="166" t="e">
        <f t="shared" si="36"/>
        <v>#REF!</v>
      </c>
      <c r="L110" s="178" t="e">
        <f t="shared" si="38"/>
        <v>#REF!</v>
      </c>
      <c r="M110" s="166" t="e">
        <f t="shared" si="37"/>
        <v>#REF!</v>
      </c>
      <c r="N110" s="178" t="e">
        <f t="shared" si="39"/>
        <v>#REF!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hidden="1" x14ac:dyDescent="0.25">
      <c r="A111" s="11">
        <v>55</v>
      </c>
      <c r="B111" s="183" t="e">
        <f>#REF!</f>
        <v>#REF!</v>
      </c>
      <c r="C111" s="184" t="e">
        <f>#REF!</f>
        <v>#REF!</v>
      </c>
      <c r="D111" s="8" t="e">
        <f>#REF!</f>
        <v>#REF!</v>
      </c>
      <c r="E111" s="185" t="e">
        <f>#REF!</f>
        <v>#REF!</v>
      </c>
      <c r="F111" s="186" t="e">
        <f>#REF!</f>
        <v>#REF!</v>
      </c>
      <c r="G111" s="178" t="e">
        <f t="shared" si="32"/>
        <v>#REF!</v>
      </c>
      <c r="H111" s="186" t="e">
        <f>#REF!</f>
        <v>#REF!</v>
      </c>
      <c r="I111" s="178" t="e">
        <f t="shared" si="33"/>
        <v>#REF!</v>
      </c>
      <c r="J111" s="186" t="e">
        <f>#REF!</f>
        <v>#REF!</v>
      </c>
      <c r="K111" s="166" t="e">
        <f t="shared" si="36"/>
        <v>#REF!</v>
      </c>
      <c r="L111" s="178" t="e">
        <f t="shared" si="38"/>
        <v>#REF!</v>
      </c>
      <c r="M111" s="166" t="e">
        <f t="shared" si="37"/>
        <v>#REF!</v>
      </c>
      <c r="N111" s="178" t="e">
        <f t="shared" si="39"/>
        <v>#REF!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hidden="1" x14ac:dyDescent="0.25">
      <c r="A112" s="11">
        <v>56</v>
      </c>
      <c r="B112" s="183" t="e">
        <f>#REF!</f>
        <v>#REF!</v>
      </c>
      <c r="C112" s="184" t="e">
        <f>#REF!</f>
        <v>#REF!</v>
      </c>
      <c r="D112" s="8" t="e">
        <f>#REF!</f>
        <v>#REF!</v>
      </c>
      <c r="E112" s="185" t="e">
        <f>#REF!</f>
        <v>#REF!</v>
      </c>
      <c r="F112" s="186" t="e">
        <f>#REF!</f>
        <v>#REF!</v>
      </c>
      <c r="G112" s="178" t="e">
        <f t="shared" si="32"/>
        <v>#REF!</v>
      </c>
      <c r="H112" s="186" t="e">
        <f>#REF!</f>
        <v>#REF!</v>
      </c>
      <c r="I112" s="178" t="e">
        <f t="shared" si="33"/>
        <v>#REF!</v>
      </c>
      <c r="J112" s="186" t="e">
        <f>#REF!</f>
        <v>#REF!</v>
      </c>
      <c r="K112" s="166" t="e">
        <f t="shared" si="36"/>
        <v>#REF!</v>
      </c>
      <c r="L112" s="178" t="e">
        <f t="shared" si="38"/>
        <v>#REF!</v>
      </c>
      <c r="M112" s="166" t="e">
        <f t="shared" si="37"/>
        <v>#REF!</v>
      </c>
      <c r="N112" s="178" t="e">
        <f t="shared" si="39"/>
        <v>#REF!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hidden="1" x14ac:dyDescent="0.25">
      <c r="A113" s="11">
        <v>57</v>
      </c>
      <c r="B113" s="183" t="e">
        <f>#REF!</f>
        <v>#REF!</v>
      </c>
      <c r="C113" s="184" t="e">
        <f>#REF!</f>
        <v>#REF!</v>
      </c>
      <c r="D113" s="8" t="e">
        <f>#REF!</f>
        <v>#REF!</v>
      </c>
      <c r="E113" s="185" t="e">
        <f>#REF!</f>
        <v>#REF!</v>
      </c>
      <c r="F113" s="186" t="e">
        <f>#REF!</f>
        <v>#REF!</v>
      </c>
      <c r="G113" s="178" t="e">
        <f t="shared" si="32"/>
        <v>#REF!</v>
      </c>
      <c r="H113" s="186" t="e">
        <f>#REF!</f>
        <v>#REF!</v>
      </c>
      <c r="I113" s="178" t="e">
        <f t="shared" si="33"/>
        <v>#REF!</v>
      </c>
      <c r="J113" s="186" t="e">
        <f>#REF!</f>
        <v>#REF!</v>
      </c>
      <c r="K113" s="166" t="e">
        <f t="shared" si="36"/>
        <v>#REF!</v>
      </c>
      <c r="L113" s="178" t="e">
        <f t="shared" si="38"/>
        <v>#REF!</v>
      </c>
      <c r="M113" s="166" t="e">
        <f t="shared" si="37"/>
        <v>#REF!</v>
      </c>
      <c r="N113" s="178" t="e">
        <f t="shared" si="39"/>
        <v>#REF!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hidden="1" x14ac:dyDescent="0.25">
      <c r="A114" s="11">
        <v>58</v>
      </c>
      <c r="B114" s="183" t="e">
        <f>#REF!</f>
        <v>#REF!</v>
      </c>
      <c r="C114" s="184" t="e">
        <f>#REF!</f>
        <v>#REF!</v>
      </c>
      <c r="D114" s="8" t="e">
        <f>#REF!</f>
        <v>#REF!</v>
      </c>
      <c r="E114" s="185" t="e">
        <f>#REF!</f>
        <v>#REF!</v>
      </c>
      <c r="F114" s="186" t="e">
        <f>#REF!</f>
        <v>#REF!</v>
      </c>
      <c r="G114" s="178" t="e">
        <f t="shared" si="32"/>
        <v>#REF!</v>
      </c>
      <c r="H114" s="186" t="e">
        <f>#REF!</f>
        <v>#REF!</v>
      </c>
      <c r="I114" s="178" t="e">
        <f t="shared" si="33"/>
        <v>#REF!</v>
      </c>
      <c r="J114" s="186" t="e">
        <f>#REF!</f>
        <v>#REF!</v>
      </c>
      <c r="K114" s="166" t="e">
        <f t="shared" si="36"/>
        <v>#REF!</v>
      </c>
      <c r="L114" s="178" t="e">
        <f t="shared" si="38"/>
        <v>#REF!</v>
      </c>
      <c r="M114" s="166" t="e">
        <f t="shared" si="37"/>
        <v>#REF!</v>
      </c>
      <c r="N114" s="178" t="e">
        <f t="shared" si="39"/>
        <v>#REF!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hidden="1" x14ac:dyDescent="0.25">
      <c r="A115" s="11">
        <v>59</v>
      </c>
      <c r="B115" s="183" t="e">
        <f>#REF!</f>
        <v>#REF!</v>
      </c>
      <c r="C115" s="184" t="e">
        <f>#REF!</f>
        <v>#REF!</v>
      </c>
      <c r="D115" s="8" t="e">
        <f>#REF!</f>
        <v>#REF!</v>
      </c>
      <c r="E115" s="185" t="e">
        <f>#REF!</f>
        <v>#REF!</v>
      </c>
      <c r="F115" s="186" t="e">
        <f>#REF!</f>
        <v>#REF!</v>
      </c>
      <c r="G115" s="178" t="e">
        <f t="shared" si="32"/>
        <v>#REF!</v>
      </c>
      <c r="H115" s="186" t="e">
        <f>#REF!</f>
        <v>#REF!</v>
      </c>
      <c r="I115" s="178" t="e">
        <f t="shared" si="33"/>
        <v>#REF!</v>
      </c>
      <c r="J115" s="186" t="e">
        <f>#REF!</f>
        <v>#REF!</v>
      </c>
      <c r="K115" s="166" t="e">
        <f t="shared" si="36"/>
        <v>#REF!</v>
      </c>
      <c r="L115" s="178" t="e">
        <f t="shared" si="38"/>
        <v>#REF!</v>
      </c>
      <c r="M115" s="166" t="e">
        <f t="shared" si="37"/>
        <v>#REF!</v>
      </c>
      <c r="N115" s="178" t="e">
        <f t="shared" si="39"/>
        <v>#REF!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hidden="1" x14ac:dyDescent="0.25">
      <c r="A116" s="11">
        <v>60</v>
      </c>
      <c r="B116" s="183" t="e">
        <f>#REF!</f>
        <v>#REF!</v>
      </c>
      <c r="C116" s="184" t="e">
        <f>#REF!</f>
        <v>#REF!</v>
      </c>
      <c r="D116" s="8" t="e">
        <f>#REF!</f>
        <v>#REF!</v>
      </c>
      <c r="E116" s="185" t="e">
        <f>#REF!</f>
        <v>#REF!</v>
      </c>
      <c r="F116" s="186" t="e">
        <f>#REF!</f>
        <v>#REF!</v>
      </c>
      <c r="G116" s="178" t="e">
        <f t="shared" si="32"/>
        <v>#REF!</v>
      </c>
      <c r="H116" s="186" t="e">
        <f>#REF!</f>
        <v>#REF!</v>
      </c>
      <c r="I116" s="178" t="e">
        <f t="shared" si="33"/>
        <v>#REF!</v>
      </c>
      <c r="J116" s="186" t="e">
        <f>#REF!</f>
        <v>#REF!</v>
      </c>
      <c r="K116" s="166" t="e">
        <f t="shared" si="36"/>
        <v>#REF!</v>
      </c>
      <c r="L116" s="178" t="e">
        <f t="shared" si="38"/>
        <v>#REF!</v>
      </c>
      <c r="M116" s="166" t="e">
        <f t="shared" si="37"/>
        <v>#REF!</v>
      </c>
      <c r="N116" s="178" t="e">
        <f t="shared" si="39"/>
        <v>#REF!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hidden="1" x14ac:dyDescent="0.25">
      <c r="A117" s="11">
        <v>61</v>
      </c>
      <c r="B117" s="183" t="e">
        <f>#REF!</f>
        <v>#REF!</v>
      </c>
      <c r="C117" s="184" t="e">
        <f>#REF!</f>
        <v>#REF!</v>
      </c>
      <c r="D117" s="8" t="e">
        <f>#REF!</f>
        <v>#REF!</v>
      </c>
      <c r="E117" s="185" t="e">
        <f>#REF!</f>
        <v>#REF!</v>
      </c>
      <c r="F117" s="186" t="e">
        <f>#REF!</f>
        <v>#REF!</v>
      </c>
      <c r="G117" s="178" t="e">
        <f t="shared" si="32"/>
        <v>#REF!</v>
      </c>
      <c r="H117" s="186" t="e">
        <f>#REF!</f>
        <v>#REF!</v>
      </c>
      <c r="I117" s="178" t="e">
        <f t="shared" si="33"/>
        <v>#REF!</v>
      </c>
      <c r="J117" s="186" t="e">
        <f>#REF!</f>
        <v>#REF!</v>
      </c>
      <c r="K117" s="166" t="e">
        <f t="shared" si="36"/>
        <v>#REF!</v>
      </c>
      <c r="L117" s="178" t="e">
        <f t="shared" si="38"/>
        <v>#REF!</v>
      </c>
      <c r="M117" s="166" t="e">
        <f t="shared" si="37"/>
        <v>#REF!</v>
      </c>
      <c r="N117" s="178" t="e">
        <f t="shared" si="39"/>
        <v>#REF!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hidden="1" x14ac:dyDescent="0.25">
      <c r="A118" s="11">
        <v>62</v>
      </c>
      <c r="B118" s="183" t="e">
        <f>#REF!</f>
        <v>#REF!</v>
      </c>
      <c r="C118" s="184" t="e">
        <f>#REF!</f>
        <v>#REF!</v>
      </c>
      <c r="D118" s="8" t="e">
        <f>#REF!</f>
        <v>#REF!</v>
      </c>
      <c r="E118" s="185" t="e">
        <f>#REF!</f>
        <v>#REF!</v>
      </c>
      <c r="F118" s="186" t="e">
        <f>#REF!</f>
        <v>#REF!</v>
      </c>
      <c r="G118" s="178" t="e">
        <f t="shared" si="32"/>
        <v>#REF!</v>
      </c>
      <c r="H118" s="186" t="e">
        <f>#REF!</f>
        <v>#REF!</v>
      </c>
      <c r="I118" s="178" t="e">
        <f t="shared" si="33"/>
        <v>#REF!</v>
      </c>
      <c r="J118" s="186" t="e">
        <f>#REF!</f>
        <v>#REF!</v>
      </c>
      <c r="K118" s="166" t="e">
        <f t="shared" si="36"/>
        <v>#REF!</v>
      </c>
      <c r="L118" s="178" t="e">
        <f t="shared" si="38"/>
        <v>#REF!</v>
      </c>
      <c r="M118" s="166" t="e">
        <f t="shared" si="37"/>
        <v>#REF!</v>
      </c>
      <c r="N118" s="178" t="e">
        <f t="shared" si="39"/>
        <v>#REF!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hidden="1" x14ac:dyDescent="0.25">
      <c r="A119" s="11">
        <v>63</v>
      </c>
      <c r="B119" s="183" t="e">
        <f>#REF!</f>
        <v>#REF!</v>
      </c>
      <c r="C119" s="184" t="e">
        <f>#REF!</f>
        <v>#REF!</v>
      </c>
      <c r="D119" s="8" t="e">
        <f>#REF!</f>
        <v>#REF!</v>
      </c>
      <c r="E119" s="185" t="e">
        <f>#REF!</f>
        <v>#REF!</v>
      </c>
      <c r="F119" s="186" t="e">
        <f>#REF!</f>
        <v>#REF!</v>
      </c>
      <c r="G119" s="178" t="e">
        <f t="shared" si="32"/>
        <v>#REF!</v>
      </c>
      <c r="H119" s="186" t="e">
        <f>#REF!</f>
        <v>#REF!</v>
      </c>
      <c r="I119" s="178" t="e">
        <f t="shared" si="33"/>
        <v>#REF!</v>
      </c>
      <c r="J119" s="186" t="e">
        <f>#REF!</f>
        <v>#REF!</v>
      </c>
      <c r="K119" s="166" t="e">
        <f t="shared" si="36"/>
        <v>#REF!</v>
      </c>
      <c r="L119" s="178" t="e">
        <f t="shared" si="38"/>
        <v>#REF!</v>
      </c>
      <c r="M119" s="166" t="e">
        <f t="shared" si="37"/>
        <v>#REF!</v>
      </c>
      <c r="N119" s="178" t="e">
        <f t="shared" si="39"/>
        <v>#REF!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hidden="1" x14ac:dyDescent="0.25">
      <c r="A120" s="11">
        <v>64</v>
      </c>
      <c r="B120" s="183" t="e">
        <f>#REF!</f>
        <v>#REF!</v>
      </c>
      <c r="C120" s="184" t="e">
        <f>#REF!</f>
        <v>#REF!</v>
      </c>
      <c r="D120" s="8" t="e">
        <f>#REF!</f>
        <v>#REF!</v>
      </c>
      <c r="E120" s="185" t="e">
        <f>#REF!</f>
        <v>#REF!</v>
      </c>
      <c r="F120" s="186" t="e">
        <f>#REF!</f>
        <v>#REF!</v>
      </c>
      <c r="G120" s="178" t="e">
        <f t="shared" si="32"/>
        <v>#REF!</v>
      </c>
      <c r="H120" s="186" t="e">
        <f>#REF!</f>
        <v>#REF!</v>
      </c>
      <c r="I120" s="178" t="e">
        <f t="shared" si="33"/>
        <v>#REF!</v>
      </c>
      <c r="J120" s="186" t="e">
        <f>#REF!</f>
        <v>#REF!</v>
      </c>
      <c r="K120" s="166" t="e">
        <f t="shared" si="36"/>
        <v>#REF!</v>
      </c>
      <c r="L120" s="178" t="e">
        <f t="shared" si="38"/>
        <v>#REF!</v>
      </c>
      <c r="M120" s="166" t="e">
        <f t="shared" si="37"/>
        <v>#REF!</v>
      </c>
      <c r="N120" s="178" t="e">
        <f t="shared" si="39"/>
        <v>#REF!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hidden="1" x14ac:dyDescent="0.25">
      <c r="A121" s="11">
        <v>65</v>
      </c>
      <c r="B121" s="183" t="e">
        <f>#REF!</f>
        <v>#REF!</v>
      </c>
      <c r="C121" s="184" t="e">
        <f>#REF!</f>
        <v>#REF!</v>
      </c>
      <c r="D121" s="8" t="e">
        <f>#REF!</f>
        <v>#REF!</v>
      </c>
      <c r="E121" s="185" t="e">
        <f>#REF!</f>
        <v>#REF!</v>
      </c>
      <c r="F121" s="186" t="e">
        <f>#REF!</f>
        <v>#REF!</v>
      </c>
      <c r="G121" s="178" t="e">
        <f t="shared" si="32"/>
        <v>#REF!</v>
      </c>
      <c r="H121" s="186" t="e">
        <f>#REF!</f>
        <v>#REF!</v>
      </c>
      <c r="I121" s="178" t="e">
        <f t="shared" si="33"/>
        <v>#REF!</v>
      </c>
      <c r="J121" s="186" t="e">
        <f>#REF!</f>
        <v>#REF!</v>
      </c>
      <c r="K121" s="166" t="e">
        <f t="shared" si="36"/>
        <v>#REF!</v>
      </c>
      <c r="L121" s="178" t="e">
        <f t="shared" ref="L121:L129" si="40">J121*H121</f>
        <v>#REF!</v>
      </c>
      <c r="M121" s="166" t="e">
        <f t="shared" si="37"/>
        <v>#REF!</v>
      </c>
      <c r="N121" s="178" t="e">
        <f t="shared" ref="N121:N129" si="41">L121*J121</f>
        <v>#REF!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hidden="1" x14ac:dyDescent="0.25">
      <c r="A122" s="11">
        <v>66</v>
      </c>
      <c r="B122" s="183" t="e">
        <f>#REF!</f>
        <v>#REF!</v>
      </c>
      <c r="C122" s="184" t="e">
        <f>#REF!</f>
        <v>#REF!</v>
      </c>
      <c r="D122" s="8" t="e">
        <f>#REF!</f>
        <v>#REF!</v>
      </c>
      <c r="E122" s="185" t="e">
        <f>#REF!</f>
        <v>#REF!</v>
      </c>
      <c r="F122" s="186" t="e">
        <f>#REF!</f>
        <v>#REF!</v>
      </c>
      <c r="G122" s="178" t="e">
        <f t="shared" si="32"/>
        <v>#REF!</v>
      </c>
      <c r="H122" s="186" t="e">
        <f>#REF!</f>
        <v>#REF!</v>
      </c>
      <c r="I122" s="178" t="e">
        <f t="shared" si="33"/>
        <v>#REF!</v>
      </c>
      <c r="J122" s="186" t="e">
        <f>#REF!</f>
        <v>#REF!</v>
      </c>
      <c r="K122" s="166" t="e">
        <f t="shared" si="36"/>
        <v>#REF!</v>
      </c>
      <c r="L122" s="178" t="e">
        <f t="shared" si="40"/>
        <v>#REF!</v>
      </c>
      <c r="M122" s="166" t="e">
        <f t="shared" si="37"/>
        <v>#REF!</v>
      </c>
      <c r="N122" s="178" t="e">
        <f t="shared" si="41"/>
        <v>#REF!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hidden="1" x14ac:dyDescent="0.25">
      <c r="A123" s="11">
        <v>67</v>
      </c>
      <c r="B123" s="183" t="e">
        <f>#REF!</f>
        <v>#REF!</v>
      </c>
      <c r="C123" s="184" t="e">
        <f>#REF!</f>
        <v>#REF!</v>
      </c>
      <c r="D123" s="8" t="e">
        <f>#REF!</f>
        <v>#REF!</v>
      </c>
      <c r="E123" s="185" t="e">
        <f>#REF!</f>
        <v>#REF!</v>
      </c>
      <c r="F123" s="186" t="e">
        <f>#REF!</f>
        <v>#REF!</v>
      </c>
      <c r="G123" s="178" t="e">
        <f t="shared" si="32"/>
        <v>#REF!</v>
      </c>
      <c r="H123" s="186" t="e">
        <f>#REF!</f>
        <v>#REF!</v>
      </c>
      <c r="I123" s="178" t="e">
        <f t="shared" si="33"/>
        <v>#REF!</v>
      </c>
      <c r="J123" s="186" t="e">
        <f>#REF!</f>
        <v>#REF!</v>
      </c>
      <c r="K123" s="166" t="e">
        <f t="shared" si="36"/>
        <v>#REF!</v>
      </c>
      <c r="L123" s="178" t="e">
        <f t="shared" si="40"/>
        <v>#REF!</v>
      </c>
      <c r="M123" s="166" t="e">
        <f t="shared" si="37"/>
        <v>#REF!</v>
      </c>
      <c r="N123" s="178" t="e">
        <f t="shared" si="41"/>
        <v>#REF!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hidden="1" x14ac:dyDescent="0.25">
      <c r="A124" s="11">
        <v>68</v>
      </c>
      <c r="B124" s="183" t="e">
        <f>#REF!</f>
        <v>#REF!</v>
      </c>
      <c r="C124" s="184" t="e">
        <f>#REF!</f>
        <v>#REF!</v>
      </c>
      <c r="D124" s="8" t="e">
        <f>#REF!</f>
        <v>#REF!</v>
      </c>
      <c r="E124" s="185" t="e">
        <f>#REF!</f>
        <v>#REF!</v>
      </c>
      <c r="F124" s="186" t="e">
        <f>#REF!</f>
        <v>#REF!</v>
      </c>
      <c r="G124" s="178" t="e">
        <f t="shared" si="32"/>
        <v>#REF!</v>
      </c>
      <c r="H124" s="186" t="e">
        <f>#REF!</f>
        <v>#REF!</v>
      </c>
      <c r="I124" s="178" t="e">
        <f t="shared" si="33"/>
        <v>#REF!</v>
      </c>
      <c r="J124" s="186" t="e">
        <f>#REF!</f>
        <v>#REF!</v>
      </c>
      <c r="K124" s="166" t="e">
        <f t="shared" si="36"/>
        <v>#REF!</v>
      </c>
      <c r="L124" s="178" t="e">
        <f t="shared" si="40"/>
        <v>#REF!</v>
      </c>
      <c r="M124" s="166" t="e">
        <f t="shared" si="37"/>
        <v>#REF!</v>
      </c>
      <c r="N124" s="178" t="e">
        <f t="shared" si="41"/>
        <v>#REF!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hidden="1" x14ac:dyDescent="0.25">
      <c r="A125" s="11">
        <v>69</v>
      </c>
      <c r="B125" s="183" t="e">
        <f>#REF!</f>
        <v>#REF!</v>
      </c>
      <c r="C125" s="184" t="e">
        <f>#REF!</f>
        <v>#REF!</v>
      </c>
      <c r="D125" s="8" t="e">
        <f>#REF!</f>
        <v>#REF!</v>
      </c>
      <c r="E125" s="185" t="e">
        <f>#REF!</f>
        <v>#REF!</v>
      </c>
      <c r="F125" s="186" t="e">
        <f>#REF!</f>
        <v>#REF!</v>
      </c>
      <c r="G125" s="178" t="e">
        <f t="shared" si="32"/>
        <v>#REF!</v>
      </c>
      <c r="H125" s="186" t="e">
        <f>#REF!</f>
        <v>#REF!</v>
      </c>
      <c r="I125" s="178" t="e">
        <f t="shared" si="33"/>
        <v>#REF!</v>
      </c>
      <c r="J125" s="186" t="e">
        <f>#REF!</f>
        <v>#REF!</v>
      </c>
      <c r="K125" s="166" t="e">
        <f t="shared" si="36"/>
        <v>#REF!</v>
      </c>
      <c r="L125" s="178" t="e">
        <f t="shared" si="40"/>
        <v>#REF!</v>
      </c>
      <c r="M125" s="166" t="e">
        <f t="shared" si="37"/>
        <v>#REF!</v>
      </c>
      <c r="N125" s="178" t="e">
        <f t="shared" si="41"/>
        <v>#REF!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hidden="1" x14ac:dyDescent="0.25">
      <c r="A126" s="11">
        <v>70</v>
      </c>
      <c r="B126" s="183" t="e">
        <f>#REF!</f>
        <v>#REF!</v>
      </c>
      <c r="C126" s="184" t="e">
        <f>#REF!</f>
        <v>#REF!</v>
      </c>
      <c r="D126" s="8" t="e">
        <f>#REF!</f>
        <v>#REF!</v>
      </c>
      <c r="E126" s="185" t="e">
        <f>#REF!</f>
        <v>#REF!</v>
      </c>
      <c r="F126" s="186" t="e">
        <f>#REF!</f>
        <v>#REF!</v>
      </c>
      <c r="G126" s="178" t="e">
        <f t="shared" si="32"/>
        <v>#REF!</v>
      </c>
      <c r="H126" s="186" t="e">
        <f>#REF!</f>
        <v>#REF!</v>
      </c>
      <c r="I126" s="178" t="e">
        <f t="shared" si="33"/>
        <v>#REF!</v>
      </c>
      <c r="J126" s="186" t="e">
        <f>#REF!</f>
        <v>#REF!</v>
      </c>
      <c r="K126" s="166" t="e">
        <f t="shared" si="36"/>
        <v>#REF!</v>
      </c>
      <c r="L126" s="178" t="e">
        <f t="shared" si="40"/>
        <v>#REF!</v>
      </c>
      <c r="M126" s="166" t="e">
        <f t="shared" si="37"/>
        <v>#REF!</v>
      </c>
      <c r="N126" s="178" t="e">
        <f t="shared" si="41"/>
        <v>#REF!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hidden="1" x14ac:dyDescent="0.25">
      <c r="A127" s="11">
        <v>71</v>
      </c>
      <c r="B127" s="183" t="e">
        <f>#REF!</f>
        <v>#REF!</v>
      </c>
      <c r="C127" s="184" t="e">
        <f>#REF!</f>
        <v>#REF!</v>
      </c>
      <c r="D127" s="8" t="e">
        <f>#REF!</f>
        <v>#REF!</v>
      </c>
      <c r="E127" s="185" t="e">
        <f>#REF!</f>
        <v>#REF!</v>
      </c>
      <c r="F127" s="186" t="e">
        <f>#REF!</f>
        <v>#REF!</v>
      </c>
      <c r="G127" s="178" t="e">
        <f t="shared" si="32"/>
        <v>#REF!</v>
      </c>
      <c r="H127" s="186" t="e">
        <f>#REF!</f>
        <v>#REF!</v>
      </c>
      <c r="I127" s="178" t="e">
        <f t="shared" si="33"/>
        <v>#REF!</v>
      </c>
      <c r="J127" s="186" t="e">
        <f>#REF!</f>
        <v>#REF!</v>
      </c>
      <c r="K127" s="166" t="e">
        <f t="shared" si="36"/>
        <v>#REF!</v>
      </c>
      <c r="L127" s="178" t="e">
        <f t="shared" si="40"/>
        <v>#REF!</v>
      </c>
      <c r="M127" s="166" t="e">
        <f t="shared" si="37"/>
        <v>#REF!</v>
      </c>
      <c r="N127" s="178" t="e">
        <f t="shared" si="41"/>
        <v>#REF!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hidden="1" x14ac:dyDescent="0.25">
      <c r="A128" s="11">
        <v>72</v>
      </c>
      <c r="B128" s="183" t="e">
        <f>#REF!</f>
        <v>#REF!</v>
      </c>
      <c r="C128" s="184" t="e">
        <f>#REF!</f>
        <v>#REF!</v>
      </c>
      <c r="D128" s="8" t="e">
        <f>#REF!</f>
        <v>#REF!</v>
      </c>
      <c r="E128" s="185" t="e">
        <f>#REF!</f>
        <v>#REF!</v>
      </c>
      <c r="F128" s="186" t="e">
        <f>#REF!</f>
        <v>#REF!</v>
      </c>
      <c r="G128" s="178" t="e">
        <f t="shared" si="32"/>
        <v>#REF!</v>
      </c>
      <c r="H128" s="186" t="e">
        <f>#REF!</f>
        <v>#REF!</v>
      </c>
      <c r="I128" s="178" t="e">
        <f t="shared" si="33"/>
        <v>#REF!</v>
      </c>
      <c r="J128" s="186" t="e">
        <f>#REF!</f>
        <v>#REF!</v>
      </c>
      <c r="K128" s="166" t="e">
        <f t="shared" si="36"/>
        <v>#REF!</v>
      </c>
      <c r="L128" s="178" t="e">
        <f t="shared" si="40"/>
        <v>#REF!</v>
      </c>
      <c r="M128" s="166" t="e">
        <f t="shared" si="37"/>
        <v>#REF!</v>
      </c>
      <c r="N128" s="178" t="e">
        <f t="shared" si="41"/>
        <v>#REF!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hidden="1" x14ac:dyDescent="0.25">
      <c r="A129" s="11">
        <v>73</v>
      </c>
      <c r="B129" s="183" t="e">
        <f>#REF!</f>
        <v>#REF!</v>
      </c>
      <c r="C129" s="184" t="e">
        <f>#REF!</f>
        <v>#REF!</v>
      </c>
      <c r="D129" s="8" t="e">
        <f>#REF!</f>
        <v>#REF!</v>
      </c>
      <c r="E129" s="185" t="e">
        <f>#REF!</f>
        <v>#REF!</v>
      </c>
      <c r="F129" s="186" t="e">
        <f>#REF!</f>
        <v>#REF!</v>
      </c>
      <c r="G129" s="178" t="e">
        <f t="shared" si="32"/>
        <v>#REF!</v>
      </c>
      <c r="H129" s="186" t="e">
        <f>#REF!</f>
        <v>#REF!</v>
      </c>
      <c r="I129" s="178" t="e">
        <f t="shared" si="33"/>
        <v>#REF!</v>
      </c>
      <c r="J129" s="186" t="e">
        <f>#REF!</f>
        <v>#REF!</v>
      </c>
      <c r="K129" s="166" t="e">
        <f t="shared" si="36"/>
        <v>#REF!</v>
      </c>
      <c r="L129" s="178" t="e">
        <f t="shared" si="40"/>
        <v>#REF!</v>
      </c>
      <c r="M129" s="166" t="e">
        <f t="shared" si="37"/>
        <v>#REF!</v>
      </c>
      <c r="N129" s="178" t="e">
        <f t="shared" si="41"/>
        <v>#REF!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x14ac:dyDescent="0.25">
      <c r="A130" s="11">
        <v>1</v>
      </c>
      <c r="B130" s="173" t="s">
        <v>124</v>
      </c>
      <c r="C130" s="174" t="s">
        <v>125</v>
      </c>
      <c r="D130" s="187">
        <v>1</v>
      </c>
      <c r="E130" s="185" t="s">
        <v>57</v>
      </c>
      <c r="F130" s="186">
        <v>3041400</v>
      </c>
      <c r="G130" s="178">
        <f t="shared" si="32"/>
        <v>3041400</v>
      </c>
      <c r="H130" s="186">
        <v>3041401</v>
      </c>
      <c r="I130" s="178">
        <f t="shared" si="33"/>
        <v>9250117001400</v>
      </c>
      <c r="J130" s="186">
        <f>F130</f>
        <v>3041400</v>
      </c>
      <c r="K130" s="166">
        <f t="shared" si="36"/>
        <v>3071814</v>
      </c>
      <c r="L130" s="167">
        <f t="shared" ref="L130:L145" si="42">D130*K130</f>
        <v>3071814</v>
      </c>
      <c r="M130" s="166">
        <f>F130</f>
        <v>3041400</v>
      </c>
      <c r="N130" s="167">
        <f>M130*D130</f>
        <v>3041400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x14ac:dyDescent="0.25">
      <c r="A131" s="11">
        <v>2</v>
      </c>
      <c r="B131" s="173" t="s">
        <v>126</v>
      </c>
      <c r="C131" s="174" t="s">
        <v>127</v>
      </c>
      <c r="D131" s="187">
        <v>1</v>
      </c>
      <c r="E131" s="185" t="s">
        <v>57</v>
      </c>
      <c r="F131" s="186">
        <v>4163600</v>
      </c>
      <c r="G131" s="178">
        <f t="shared" si="32"/>
        <v>4163600</v>
      </c>
      <c r="H131" s="186">
        <v>4163601</v>
      </c>
      <c r="I131" s="178">
        <f t="shared" si="33"/>
        <v>17335569123600</v>
      </c>
      <c r="J131" s="186">
        <f t="shared" ref="J131:J145" si="43">F131</f>
        <v>4163600</v>
      </c>
      <c r="K131" s="166">
        <f t="shared" si="36"/>
        <v>4205236</v>
      </c>
      <c r="L131" s="167">
        <f t="shared" si="42"/>
        <v>4205236</v>
      </c>
      <c r="M131" s="166">
        <f t="shared" ref="M131:M145" si="44">F131</f>
        <v>4163600</v>
      </c>
      <c r="N131" s="167">
        <f t="shared" ref="N131:N145" si="45">M131*D131</f>
        <v>4163600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x14ac:dyDescent="0.25">
      <c r="A132" s="11">
        <v>3</v>
      </c>
      <c r="B132" s="173" t="s">
        <v>128</v>
      </c>
      <c r="C132" s="174" t="s">
        <v>129</v>
      </c>
      <c r="D132" s="187">
        <v>1</v>
      </c>
      <c r="E132" s="185" t="s">
        <v>57</v>
      </c>
      <c r="F132" s="186">
        <v>2881100</v>
      </c>
      <c r="G132" s="178">
        <f t="shared" si="32"/>
        <v>2881100</v>
      </c>
      <c r="H132" s="186">
        <v>2881101</v>
      </c>
      <c r="I132" s="178">
        <f t="shared" si="33"/>
        <v>8300740091100</v>
      </c>
      <c r="J132" s="186">
        <f t="shared" si="43"/>
        <v>2881100</v>
      </c>
      <c r="K132" s="166">
        <f t="shared" si="36"/>
        <v>2909911</v>
      </c>
      <c r="L132" s="167">
        <f t="shared" si="42"/>
        <v>2909911</v>
      </c>
      <c r="M132" s="166">
        <f t="shared" si="44"/>
        <v>2881100</v>
      </c>
      <c r="N132" s="167">
        <f t="shared" si="45"/>
        <v>2881100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x14ac:dyDescent="0.25">
      <c r="A133" s="11">
        <v>4</v>
      </c>
      <c r="B133" s="173" t="s">
        <v>130</v>
      </c>
      <c r="C133" s="174" t="s">
        <v>131</v>
      </c>
      <c r="D133" s="187">
        <v>1</v>
      </c>
      <c r="E133" s="185" t="s">
        <v>57</v>
      </c>
      <c r="F133" s="186">
        <v>2774200</v>
      </c>
      <c r="G133" s="178">
        <f t="shared" si="32"/>
        <v>2774200</v>
      </c>
      <c r="H133" s="186">
        <v>2774201</v>
      </c>
      <c r="I133" s="178">
        <f t="shared" si="33"/>
        <v>7696188414200</v>
      </c>
      <c r="J133" s="186">
        <f t="shared" si="43"/>
        <v>2774200</v>
      </c>
      <c r="K133" s="166">
        <f t="shared" si="36"/>
        <v>2801942</v>
      </c>
      <c r="L133" s="167">
        <f t="shared" si="42"/>
        <v>2801942</v>
      </c>
      <c r="M133" s="166">
        <f t="shared" si="44"/>
        <v>2774200</v>
      </c>
      <c r="N133" s="167">
        <f t="shared" si="45"/>
        <v>2774200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x14ac:dyDescent="0.25">
      <c r="A134" s="11">
        <v>5</v>
      </c>
      <c r="B134" s="173" t="s">
        <v>132</v>
      </c>
      <c r="C134" s="174" t="s">
        <v>133</v>
      </c>
      <c r="D134" s="187">
        <v>1</v>
      </c>
      <c r="E134" s="185" t="s">
        <v>57</v>
      </c>
      <c r="F134" s="186">
        <v>1652000</v>
      </c>
      <c r="G134" s="178">
        <f t="shared" si="32"/>
        <v>1652000</v>
      </c>
      <c r="H134" s="186">
        <v>1652001</v>
      </c>
      <c r="I134" s="178">
        <f t="shared" si="33"/>
        <v>2729105652000</v>
      </c>
      <c r="J134" s="186">
        <f t="shared" si="43"/>
        <v>1652000</v>
      </c>
      <c r="K134" s="166">
        <f t="shared" si="36"/>
        <v>1668520</v>
      </c>
      <c r="L134" s="167">
        <f t="shared" si="42"/>
        <v>1668520</v>
      </c>
      <c r="M134" s="166">
        <f t="shared" si="44"/>
        <v>1652000</v>
      </c>
      <c r="N134" s="167">
        <f t="shared" si="45"/>
        <v>1652000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x14ac:dyDescent="0.25">
      <c r="A135" s="11">
        <v>6</v>
      </c>
      <c r="B135" s="173" t="s">
        <v>134</v>
      </c>
      <c r="C135" s="174" t="s">
        <v>135</v>
      </c>
      <c r="D135" s="187">
        <v>1</v>
      </c>
      <c r="E135" s="185" t="s">
        <v>57</v>
      </c>
      <c r="F135" s="186">
        <v>1652000</v>
      </c>
      <c r="G135" s="178">
        <f t="shared" si="32"/>
        <v>1652000</v>
      </c>
      <c r="H135" s="186">
        <v>1652001</v>
      </c>
      <c r="I135" s="178">
        <f t="shared" si="33"/>
        <v>2729105652000</v>
      </c>
      <c r="J135" s="186">
        <f t="shared" si="43"/>
        <v>1652000</v>
      </c>
      <c r="K135" s="166">
        <f t="shared" si="36"/>
        <v>1668520</v>
      </c>
      <c r="L135" s="167">
        <f t="shared" si="42"/>
        <v>1668520</v>
      </c>
      <c r="M135" s="166">
        <f t="shared" si="44"/>
        <v>1652000</v>
      </c>
      <c r="N135" s="167">
        <f t="shared" si="45"/>
        <v>1652000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x14ac:dyDescent="0.25">
      <c r="A136" s="11">
        <v>7</v>
      </c>
      <c r="B136" s="173" t="s">
        <v>136</v>
      </c>
      <c r="C136" s="174" t="s">
        <v>137</v>
      </c>
      <c r="D136" s="187">
        <v>1</v>
      </c>
      <c r="E136" s="185" t="s">
        <v>57</v>
      </c>
      <c r="F136" s="186">
        <v>1652000</v>
      </c>
      <c r="G136" s="178">
        <f t="shared" si="32"/>
        <v>1652000</v>
      </c>
      <c r="H136" s="186">
        <v>1652001</v>
      </c>
      <c r="I136" s="178">
        <f t="shared" si="33"/>
        <v>2729105652000</v>
      </c>
      <c r="J136" s="186">
        <f t="shared" si="43"/>
        <v>1652000</v>
      </c>
      <c r="K136" s="166">
        <f t="shared" si="36"/>
        <v>1668520</v>
      </c>
      <c r="L136" s="167">
        <f t="shared" si="42"/>
        <v>1668520</v>
      </c>
      <c r="M136" s="166">
        <f t="shared" si="44"/>
        <v>1652000</v>
      </c>
      <c r="N136" s="167">
        <f t="shared" si="45"/>
        <v>1652000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x14ac:dyDescent="0.25">
      <c r="A137" s="11">
        <v>8</v>
      </c>
      <c r="B137" s="173" t="s">
        <v>138</v>
      </c>
      <c r="C137" s="174" t="s">
        <v>139</v>
      </c>
      <c r="D137" s="187">
        <v>1</v>
      </c>
      <c r="E137" s="185" t="s">
        <v>57</v>
      </c>
      <c r="F137" s="186">
        <v>1652000</v>
      </c>
      <c r="G137" s="178">
        <f t="shared" si="32"/>
        <v>1652000</v>
      </c>
      <c r="H137" s="186">
        <v>1652001</v>
      </c>
      <c r="I137" s="178">
        <f t="shared" si="33"/>
        <v>2729105652000</v>
      </c>
      <c r="J137" s="186">
        <f t="shared" si="43"/>
        <v>1652000</v>
      </c>
      <c r="K137" s="166">
        <f t="shared" si="36"/>
        <v>1668520</v>
      </c>
      <c r="L137" s="167">
        <f t="shared" si="42"/>
        <v>1668520</v>
      </c>
      <c r="M137" s="166">
        <f t="shared" si="44"/>
        <v>1652000</v>
      </c>
      <c r="N137" s="167">
        <f t="shared" si="45"/>
        <v>1652000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x14ac:dyDescent="0.25">
      <c r="A138" s="11">
        <v>9</v>
      </c>
      <c r="B138" s="173" t="s">
        <v>140</v>
      </c>
      <c r="C138" s="174" t="s">
        <v>141</v>
      </c>
      <c r="D138" s="187">
        <v>1</v>
      </c>
      <c r="E138" s="185" t="s">
        <v>57</v>
      </c>
      <c r="F138" s="186">
        <v>3041400</v>
      </c>
      <c r="G138" s="178">
        <f t="shared" si="32"/>
        <v>3041400</v>
      </c>
      <c r="H138" s="186">
        <v>3041401</v>
      </c>
      <c r="I138" s="178">
        <f t="shared" si="33"/>
        <v>9250117001400</v>
      </c>
      <c r="J138" s="186">
        <f t="shared" si="43"/>
        <v>3041400</v>
      </c>
      <c r="K138" s="166">
        <f t="shared" ref="K138:K184" si="46">J138*1.01</f>
        <v>3071814</v>
      </c>
      <c r="L138" s="167">
        <f t="shared" si="42"/>
        <v>3071814</v>
      </c>
      <c r="M138" s="166">
        <f t="shared" si="44"/>
        <v>3041400</v>
      </c>
      <c r="N138" s="167">
        <f t="shared" si="45"/>
        <v>3041400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x14ac:dyDescent="0.25">
      <c r="A139" s="11">
        <v>10</v>
      </c>
      <c r="B139" s="173" t="s">
        <v>142</v>
      </c>
      <c r="C139" s="174" t="s">
        <v>143</v>
      </c>
      <c r="D139" s="187">
        <v>1</v>
      </c>
      <c r="E139" s="185" t="s">
        <v>57</v>
      </c>
      <c r="F139" s="186">
        <v>3201700</v>
      </c>
      <c r="G139" s="178">
        <f t="shared" si="32"/>
        <v>3201700</v>
      </c>
      <c r="H139" s="186">
        <v>3201701</v>
      </c>
      <c r="I139" s="178">
        <f t="shared" si="33"/>
        <v>10250886091700</v>
      </c>
      <c r="J139" s="186">
        <f t="shared" si="43"/>
        <v>3201700</v>
      </c>
      <c r="K139" s="166">
        <f t="shared" si="46"/>
        <v>3233717</v>
      </c>
      <c r="L139" s="167">
        <f t="shared" si="42"/>
        <v>3233717</v>
      </c>
      <c r="M139" s="166">
        <f t="shared" si="44"/>
        <v>3201700</v>
      </c>
      <c r="N139" s="167">
        <f t="shared" si="45"/>
        <v>3201700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x14ac:dyDescent="0.25">
      <c r="A140" s="11">
        <v>11</v>
      </c>
      <c r="B140" s="173" t="s">
        <v>144</v>
      </c>
      <c r="C140" s="174" t="s">
        <v>145</v>
      </c>
      <c r="D140" s="187">
        <v>1</v>
      </c>
      <c r="E140" s="185" t="s">
        <v>57</v>
      </c>
      <c r="F140" s="186">
        <v>4484200</v>
      </c>
      <c r="G140" s="178">
        <f t="shared" si="32"/>
        <v>4484200</v>
      </c>
      <c r="H140" s="186">
        <v>4484201</v>
      </c>
      <c r="I140" s="178">
        <f t="shared" si="33"/>
        <v>20108054124200</v>
      </c>
      <c r="J140" s="186">
        <f t="shared" si="43"/>
        <v>4484200</v>
      </c>
      <c r="K140" s="166">
        <f t="shared" si="46"/>
        <v>4529042</v>
      </c>
      <c r="L140" s="167">
        <f t="shared" si="42"/>
        <v>4529042</v>
      </c>
      <c r="M140" s="166">
        <f t="shared" si="44"/>
        <v>4484200</v>
      </c>
      <c r="N140" s="167">
        <f t="shared" si="45"/>
        <v>4484200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s="248" customFormat="1" ht="15.75" x14ac:dyDescent="0.25">
      <c r="A141" s="11">
        <v>12</v>
      </c>
      <c r="B141" s="173" t="s">
        <v>580</v>
      </c>
      <c r="C141" s="250" t="s">
        <v>581</v>
      </c>
      <c r="D141" s="257">
        <v>0</v>
      </c>
      <c r="E141" s="258" t="s">
        <v>56</v>
      </c>
      <c r="F141" s="259">
        <v>71913000</v>
      </c>
      <c r="G141" s="178">
        <f t="shared" si="32"/>
        <v>0</v>
      </c>
      <c r="H141" s="260"/>
      <c r="I141" s="178"/>
      <c r="J141" s="260">
        <f t="shared" si="43"/>
        <v>71913000</v>
      </c>
      <c r="K141" s="166">
        <f t="shared" si="46"/>
        <v>72632130</v>
      </c>
      <c r="L141" s="167">
        <f t="shared" si="42"/>
        <v>0</v>
      </c>
      <c r="M141" s="166">
        <f t="shared" si="44"/>
        <v>71913000</v>
      </c>
      <c r="N141" s="167">
        <f t="shared" si="45"/>
        <v>0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s="248" customFormat="1" ht="15.75" x14ac:dyDescent="0.25">
      <c r="A142" s="11">
        <v>13</v>
      </c>
      <c r="B142" s="173" t="s">
        <v>619</v>
      </c>
      <c r="C142" s="250" t="s">
        <v>620</v>
      </c>
      <c r="D142" s="257">
        <v>0</v>
      </c>
      <c r="E142" s="258" t="s">
        <v>56</v>
      </c>
      <c r="F142" s="259">
        <v>260000</v>
      </c>
      <c r="G142" s="178">
        <f t="shared" si="32"/>
        <v>0</v>
      </c>
      <c r="H142" s="260"/>
      <c r="I142" s="178"/>
      <c r="J142" s="260">
        <f t="shared" si="43"/>
        <v>260000</v>
      </c>
      <c r="K142" s="166">
        <f t="shared" si="46"/>
        <v>262600</v>
      </c>
      <c r="L142" s="167">
        <f t="shared" si="42"/>
        <v>0</v>
      </c>
      <c r="M142" s="166">
        <f t="shared" si="44"/>
        <v>260000</v>
      </c>
      <c r="N142" s="167">
        <f t="shared" si="45"/>
        <v>0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s="248" customFormat="1" ht="15.75" x14ac:dyDescent="0.25">
      <c r="A143" s="11">
        <v>14</v>
      </c>
      <c r="B143" s="173" t="s">
        <v>621</v>
      </c>
      <c r="C143" s="250" t="s">
        <v>622</v>
      </c>
      <c r="D143" s="257">
        <v>0</v>
      </c>
      <c r="E143" s="258" t="s">
        <v>56</v>
      </c>
      <c r="F143" s="259">
        <v>90720000</v>
      </c>
      <c r="G143" s="178">
        <f t="shared" si="32"/>
        <v>0</v>
      </c>
      <c r="H143" s="260"/>
      <c r="I143" s="178"/>
      <c r="J143" s="260">
        <f t="shared" si="43"/>
        <v>90720000</v>
      </c>
      <c r="K143" s="166">
        <f t="shared" si="46"/>
        <v>91627200</v>
      </c>
      <c r="L143" s="167">
        <f t="shared" si="42"/>
        <v>0</v>
      </c>
      <c r="M143" s="166">
        <f t="shared" si="44"/>
        <v>90720000</v>
      </c>
      <c r="N143" s="167">
        <f t="shared" si="45"/>
        <v>0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s="248" customFormat="1" ht="15.75" x14ac:dyDescent="0.25">
      <c r="A144" s="11">
        <v>15</v>
      </c>
      <c r="B144" s="173" t="s">
        <v>628</v>
      </c>
      <c r="C144" s="250" t="s">
        <v>629</v>
      </c>
      <c r="D144" s="257">
        <v>0</v>
      </c>
      <c r="E144" s="258" t="s">
        <v>56</v>
      </c>
      <c r="F144" s="259">
        <v>4370000</v>
      </c>
      <c r="G144" s="178">
        <f t="shared" si="32"/>
        <v>0</v>
      </c>
      <c r="H144" s="260"/>
      <c r="I144" s="178"/>
      <c r="J144" s="260">
        <f t="shared" si="43"/>
        <v>4370000</v>
      </c>
      <c r="K144" s="166">
        <f t="shared" si="46"/>
        <v>4413700</v>
      </c>
      <c r="L144" s="167">
        <f t="shared" si="42"/>
        <v>0</v>
      </c>
      <c r="M144" s="166">
        <f t="shared" si="44"/>
        <v>4370000</v>
      </c>
      <c r="N144" s="167">
        <f t="shared" si="45"/>
        <v>0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s="248" customFormat="1" ht="15.75" x14ac:dyDescent="0.25">
      <c r="A145" s="11">
        <v>16</v>
      </c>
      <c r="B145" s="173" t="s">
        <v>647</v>
      </c>
      <c r="C145" s="250" t="s">
        <v>648</v>
      </c>
      <c r="D145" s="257">
        <v>0</v>
      </c>
      <c r="E145" s="258" t="s">
        <v>56</v>
      </c>
      <c r="F145" s="259">
        <v>112500</v>
      </c>
      <c r="G145" s="178">
        <f t="shared" si="32"/>
        <v>0</v>
      </c>
      <c r="H145" s="260"/>
      <c r="I145" s="178"/>
      <c r="J145" s="260">
        <f t="shared" si="43"/>
        <v>112500</v>
      </c>
      <c r="K145" s="166">
        <f t="shared" si="46"/>
        <v>113625</v>
      </c>
      <c r="L145" s="167">
        <f t="shared" si="42"/>
        <v>0</v>
      </c>
      <c r="M145" s="166">
        <f t="shared" si="44"/>
        <v>112500</v>
      </c>
      <c r="N145" s="167">
        <f t="shared" si="45"/>
        <v>0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x14ac:dyDescent="0.25">
      <c r="A146" s="11"/>
      <c r="B146" s="310" t="s">
        <v>543</v>
      </c>
      <c r="C146" s="275"/>
      <c r="D146" s="275"/>
      <c r="E146" s="275"/>
      <c r="F146" s="272"/>
      <c r="G146" s="170">
        <f>SUM(G130:G145)</f>
        <v>30195600</v>
      </c>
      <c r="H146" s="4"/>
      <c r="I146" s="170">
        <f>SUM(I130:I140)</f>
        <v>93108094455600</v>
      </c>
      <c r="J146" s="4"/>
      <c r="K146" s="166">
        <f t="shared" si="46"/>
        <v>0</v>
      </c>
      <c r="L146" s="170">
        <f>SUM(L130:L145)</f>
        <v>30497556</v>
      </c>
      <c r="M146" s="166"/>
      <c r="N146" s="170">
        <f>SUM(N130:N145)</f>
        <v>30195600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x14ac:dyDescent="0.25">
      <c r="A147" s="162" t="s">
        <v>552</v>
      </c>
      <c r="B147" s="309" t="s">
        <v>553</v>
      </c>
      <c r="C147" s="275"/>
      <c r="D147" s="275"/>
      <c r="E147" s="275"/>
      <c r="F147" s="275"/>
      <c r="G147" s="272"/>
      <c r="H147" s="4"/>
      <c r="I147" s="4"/>
      <c r="J147" s="4"/>
      <c r="K147" s="166">
        <f t="shared" si="46"/>
        <v>0</v>
      </c>
      <c r="L147" s="4"/>
      <c r="M147" s="166">
        <f t="shared" si="37"/>
        <v>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x14ac:dyDescent="0.25">
      <c r="A148" s="11">
        <v>1</v>
      </c>
      <c r="B148" s="188" t="s">
        <v>146</v>
      </c>
      <c r="C148" s="189" t="s">
        <v>147</v>
      </c>
      <c r="D148" s="187">
        <v>3</v>
      </c>
      <c r="E148" s="185" t="s">
        <v>57</v>
      </c>
      <c r="F148" s="151">
        <v>888200</v>
      </c>
      <c r="G148" s="178">
        <f t="shared" ref="G148:G226" si="47">F148*D148</f>
        <v>2664600</v>
      </c>
      <c r="H148" s="151">
        <v>888201</v>
      </c>
      <c r="I148" s="178">
        <f t="shared" ref="I148:I198" si="48">H148*F148</f>
        <v>788900128200</v>
      </c>
      <c r="J148" s="238">
        <f>F148</f>
        <v>888200</v>
      </c>
      <c r="K148" s="166">
        <f t="shared" si="46"/>
        <v>897082</v>
      </c>
      <c r="L148" s="167">
        <f t="shared" ref="L148:L179" si="49">D148*K148</f>
        <v>2691246</v>
      </c>
      <c r="M148" s="166">
        <f>F148</f>
        <v>888200</v>
      </c>
      <c r="N148" s="167">
        <f>M148*D148</f>
        <v>2664600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x14ac:dyDescent="0.25">
      <c r="A149" s="11">
        <v>2</v>
      </c>
      <c r="B149" s="188" t="s">
        <v>148</v>
      </c>
      <c r="C149" s="189" t="s">
        <v>149</v>
      </c>
      <c r="D149" s="187">
        <v>3</v>
      </c>
      <c r="E149" s="185" t="s">
        <v>56</v>
      </c>
      <c r="F149" s="151">
        <v>46400</v>
      </c>
      <c r="G149" s="178">
        <f t="shared" si="47"/>
        <v>139200</v>
      </c>
      <c r="H149" s="151">
        <v>46401</v>
      </c>
      <c r="I149" s="178">
        <f t="shared" si="48"/>
        <v>2153006400</v>
      </c>
      <c r="J149" s="238">
        <f t="shared" ref="J149:J226" si="50">F149</f>
        <v>46400</v>
      </c>
      <c r="K149" s="166">
        <f t="shared" si="46"/>
        <v>46864</v>
      </c>
      <c r="L149" s="167">
        <f t="shared" si="49"/>
        <v>140592</v>
      </c>
      <c r="M149" s="166">
        <f t="shared" ref="M149:M226" si="51">F149</f>
        <v>46400</v>
      </c>
      <c r="N149" s="167">
        <f t="shared" ref="N149:N241" si="52">M149*D149</f>
        <v>139200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x14ac:dyDescent="0.25">
      <c r="A150" s="11">
        <v>3</v>
      </c>
      <c r="B150" s="188" t="s">
        <v>148</v>
      </c>
      <c r="C150" s="189" t="s">
        <v>150</v>
      </c>
      <c r="D150" s="187">
        <v>3</v>
      </c>
      <c r="E150" s="185" t="s">
        <v>56</v>
      </c>
      <c r="F150" s="151">
        <v>46400</v>
      </c>
      <c r="G150" s="178">
        <f t="shared" si="47"/>
        <v>139200</v>
      </c>
      <c r="H150" s="151">
        <v>46401</v>
      </c>
      <c r="I150" s="178">
        <f t="shared" si="48"/>
        <v>2153006400</v>
      </c>
      <c r="J150" s="238">
        <f t="shared" si="50"/>
        <v>46400</v>
      </c>
      <c r="K150" s="166">
        <f t="shared" si="46"/>
        <v>46864</v>
      </c>
      <c r="L150" s="167">
        <f t="shared" si="49"/>
        <v>140592</v>
      </c>
      <c r="M150" s="166">
        <f t="shared" si="51"/>
        <v>46400</v>
      </c>
      <c r="N150" s="167">
        <f t="shared" si="52"/>
        <v>139200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x14ac:dyDescent="0.25">
      <c r="A151" s="11">
        <v>4</v>
      </c>
      <c r="B151" s="188" t="s">
        <v>148</v>
      </c>
      <c r="C151" s="189" t="s">
        <v>151</v>
      </c>
      <c r="D151" s="187">
        <v>3</v>
      </c>
      <c r="E151" s="185" t="s">
        <v>56</v>
      </c>
      <c r="F151" s="151">
        <v>285200</v>
      </c>
      <c r="G151" s="178">
        <f t="shared" si="47"/>
        <v>855600</v>
      </c>
      <c r="H151" s="151">
        <v>285201</v>
      </c>
      <c r="I151" s="178">
        <f t="shared" si="48"/>
        <v>81339325200</v>
      </c>
      <c r="J151" s="238">
        <f t="shared" si="50"/>
        <v>285200</v>
      </c>
      <c r="K151" s="166">
        <f t="shared" si="46"/>
        <v>288052</v>
      </c>
      <c r="L151" s="167">
        <f t="shared" si="49"/>
        <v>864156</v>
      </c>
      <c r="M151" s="166">
        <f t="shared" si="51"/>
        <v>285200</v>
      </c>
      <c r="N151" s="167">
        <f t="shared" si="52"/>
        <v>855600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x14ac:dyDescent="0.25">
      <c r="A152" s="11">
        <v>5</v>
      </c>
      <c r="B152" s="188" t="s">
        <v>152</v>
      </c>
      <c r="C152" s="189" t="s">
        <v>153</v>
      </c>
      <c r="D152" s="187">
        <v>3</v>
      </c>
      <c r="E152" s="185" t="s">
        <v>57</v>
      </c>
      <c r="F152" s="151">
        <v>426100</v>
      </c>
      <c r="G152" s="178">
        <f t="shared" si="47"/>
        <v>1278300</v>
      </c>
      <c r="H152" s="151">
        <v>426101</v>
      </c>
      <c r="I152" s="178">
        <f t="shared" si="48"/>
        <v>181561636100</v>
      </c>
      <c r="J152" s="238">
        <f t="shared" si="50"/>
        <v>426100</v>
      </c>
      <c r="K152" s="166">
        <f t="shared" si="46"/>
        <v>430361</v>
      </c>
      <c r="L152" s="167">
        <f t="shared" si="49"/>
        <v>1291083</v>
      </c>
      <c r="M152" s="166">
        <f t="shared" si="51"/>
        <v>426100</v>
      </c>
      <c r="N152" s="167">
        <f t="shared" si="52"/>
        <v>1278300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x14ac:dyDescent="0.25">
      <c r="A153" s="11">
        <v>6</v>
      </c>
      <c r="B153" s="188" t="s">
        <v>152</v>
      </c>
      <c r="C153" s="189" t="s">
        <v>154</v>
      </c>
      <c r="D153" s="187">
        <v>3</v>
      </c>
      <c r="E153" s="185" t="s">
        <v>57</v>
      </c>
      <c r="F153" s="151">
        <v>207600</v>
      </c>
      <c r="G153" s="178">
        <f t="shared" si="47"/>
        <v>622800</v>
      </c>
      <c r="H153" s="151">
        <v>207601</v>
      </c>
      <c r="I153" s="178">
        <f t="shared" si="48"/>
        <v>43097967600</v>
      </c>
      <c r="J153" s="238">
        <f t="shared" si="50"/>
        <v>207600</v>
      </c>
      <c r="K153" s="166">
        <f t="shared" si="46"/>
        <v>209676</v>
      </c>
      <c r="L153" s="167">
        <f t="shared" si="49"/>
        <v>629028</v>
      </c>
      <c r="M153" s="166">
        <f t="shared" si="51"/>
        <v>207600</v>
      </c>
      <c r="N153" s="167">
        <f t="shared" si="52"/>
        <v>622800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x14ac:dyDescent="0.25">
      <c r="A154" s="11">
        <v>7</v>
      </c>
      <c r="B154" s="188" t="s">
        <v>152</v>
      </c>
      <c r="C154" s="189" t="s">
        <v>155</v>
      </c>
      <c r="D154" s="187">
        <v>3</v>
      </c>
      <c r="E154" s="185" t="s">
        <v>57</v>
      </c>
      <c r="F154" s="151">
        <v>541800</v>
      </c>
      <c r="G154" s="178">
        <f t="shared" si="47"/>
        <v>1625400</v>
      </c>
      <c r="H154" s="151">
        <v>541801</v>
      </c>
      <c r="I154" s="178">
        <f t="shared" si="48"/>
        <v>293547781800</v>
      </c>
      <c r="J154" s="238">
        <f t="shared" si="50"/>
        <v>541800</v>
      </c>
      <c r="K154" s="166">
        <f t="shared" si="46"/>
        <v>547218</v>
      </c>
      <c r="L154" s="167">
        <f t="shared" si="49"/>
        <v>1641654</v>
      </c>
      <c r="M154" s="166">
        <f t="shared" si="51"/>
        <v>541800</v>
      </c>
      <c r="N154" s="167">
        <f t="shared" si="52"/>
        <v>1625400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x14ac:dyDescent="0.25">
      <c r="A155" s="11">
        <v>8</v>
      </c>
      <c r="B155" s="188" t="s">
        <v>152</v>
      </c>
      <c r="C155" s="189" t="s">
        <v>156</v>
      </c>
      <c r="D155" s="187">
        <v>3</v>
      </c>
      <c r="E155" s="185" t="s">
        <v>57</v>
      </c>
      <c r="F155" s="151">
        <v>217000</v>
      </c>
      <c r="G155" s="178">
        <f t="shared" si="47"/>
        <v>651000</v>
      </c>
      <c r="H155" s="151">
        <v>217001</v>
      </c>
      <c r="I155" s="178">
        <f t="shared" si="48"/>
        <v>47089217000</v>
      </c>
      <c r="J155" s="238">
        <f t="shared" si="50"/>
        <v>217000</v>
      </c>
      <c r="K155" s="166">
        <f t="shared" si="46"/>
        <v>219170</v>
      </c>
      <c r="L155" s="167">
        <f t="shared" si="49"/>
        <v>657510</v>
      </c>
      <c r="M155" s="166">
        <f t="shared" si="51"/>
        <v>217000</v>
      </c>
      <c r="N155" s="167">
        <f t="shared" si="52"/>
        <v>651000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x14ac:dyDescent="0.25">
      <c r="A156" s="11">
        <v>9</v>
      </c>
      <c r="B156" s="188" t="s">
        <v>152</v>
      </c>
      <c r="C156" s="189" t="s">
        <v>157</v>
      </c>
      <c r="D156" s="187">
        <v>3</v>
      </c>
      <c r="E156" s="185" t="s">
        <v>57</v>
      </c>
      <c r="F156" s="151">
        <v>217600</v>
      </c>
      <c r="G156" s="178">
        <f t="shared" si="47"/>
        <v>652800</v>
      </c>
      <c r="H156" s="151">
        <v>217601</v>
      </c>
      <c r="I156" s="178">
        <f t="shared" si="48"/>
        <v>47349977600</v>
      </c>
      <c r="J156" s="238">
        <f t="shared" si="50"/>
        <v>217600</v>
      </c>
      <c r="K156" s="166">
        <f t="shared" si="46"/>
        <v>219776</v>
      </c>
      <c r="L156" s="167">
        <f t="shared" si="49"/>
        <v>659328</v>
      </c>
      <c r="M156" s="166">
        <f t="shared" si="51"/>
        <v>217600</v>
      </c>
      <c r="N156" s="167">
        <f t="shared" si="52"/>
        <v>652800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x14ac:dyDescent="0.25">
      <c r="A157" s="11">
        <v>10</v>
      </c>
      <c r="B157" s="188" t="s">
        <v>152</v>
      </c>
      <c r="C157" s="189" t="s">
        <v>158</v>
      </c>
      <c r="D157" s="187">
        <v>3</v>
      </c>
      <c r="E157" s="185" t="s">
        <v>57</v>
      </c>
      <c r="F157" s="151">
        <v>578500</v>
      </c>
      <c r="G157" s="178">
        <f t="shared" si="47"/>
        <v>1735500</v>
      </c>
      <c r="H157" s="151">
        <v>578501</v>
      </c>
      <c r="I157" s="178">
        <f t="shared" si="48"/>
        <v>334662828500</v>
      </c>
      <c r="J157" s="238">
        <f t="shared" si="50"/>
        <v>578500</v>
      </c>
      <c r="K157" s="166">
        <f t="shared" si="46"/>
        <v>584285</v>
      </c>
      <c r="L157" s="167">
        <f t="shared" si="49"/>
        <v>1752855</v>
      </c>
      <c r="M157" s="166">
        <f t="shared" si="51"/>
        <v>578500</v>
      </c>
      <c r="N157" s="167">
        <f t="shared" si="52"/>
        <v>1735500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x14ac:dyDescent="0.25">
      <c r="A158" s="11">
        <v>11</v>
      </c>
      <c r="B158" s="188" t="s">
        <v>152</v>
      </c>
      <c r="C158" s="189" t="s">
        <v>159</v>
      </c>
      <c r="D158" s="187">
        <v>3</v>
      </c>
      <c r="E158" s="185" t="s">
        <v>57</v>
      </c>
      <c r="F158" s="151">
        <v>426100</v>
      </c>
      <c r="G158" s="178">
        <f t="shared" si="47"/>
        <v>1278300</v>
      </c>
      <c r="H158" s="151">
        <v>426101</v>
      </c>
      <c r="I158" s="178">
        <f t="shared" si="48"/>
        <v>181561636100</v>
      </c>
      <c r="J158" s="238">
        <f t="shared" si="50"/>
        <v>426100</v>
      </c>
      <c r="K158" s="166">
        <f t="shared" si="46"/>
        <v>430361</v>
      </c>
      <c r="L158" s="167">
        <f t="shared" si="49"/>
        <v>1291083</v>
      </c>
      <c r="M158" s="166">
        <f t="shared" si="51"/>
        <v>426100</v>
      </c>
      <c r="N158" s="167">
        <f t="shared" si="52"/>
        <v>1278300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x14ac:dyDescent="0.25">
      <c r="A159" s="11">
        <v>12</v>
      </c>
      <c r="B159" s="188" t="s">
        <v>152</v>
      </c>
      <c r="C159" s="189" t="s">
        <v>160</v>
      </c>
      <c r="D159" s="187">
        <v>3</v>
      </c>
      <c r="E159" s="185" t="s">
        <v>57</v>
      </c>
      <c r="F159" s="151">
        <v>285300</v>
      </c>
      <c r="G159" s="178">
        <f t="shared" si="47"/>
        <v>855900</v>
      </c>
      <c r="H159" s="151">
        <v>285301</v>
      </c>
      <c r="I159" s="178">
        <f t="shared" si="48"/>
        <v>81396375300</v>
      </c>
      <c r="J159" s="238">
        <f t="shared" si="50"/>
        <v>285300</v>
      </c>
      <c r="K159" s="166">
        <f t="shared" si="46"/>
        <v>288153</v>
      </c>
      <c r="L159" s="167">
        <f t="shared" si="49"/>
        <v>864459</v>
      </c>
      <c r="M159" s="166">
        <f t="shared" si="51"/>
        <v>285300</v>
      </c>
      <c r="N159" s="167">
        <f t="shared" si="52"/>
        <v>855900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x14ac:dyDescent="0.25">
      <c r="A160" s="11">
        <v>13</v>
      </c>
      <c r="B160" s="188" t="s">
        <v>161</v>
      </c>
      <c r="C160" s="189" t="s">
        <v>162</v>
      </c>
      <c r="D160" s="187">
        <v>3</v>
      </c>
      <c r="E160" s="185" t="s">
        <v>57</v>
      </c>
      <c r="F160" s="151">
        <v>386600</v>
      </c>
      <c r="G160" s="178">
        <f t="shared" si="47"/>
        <v>1159800</v>
      </c>
      <c r="H160" s="151">
        <v>386601</v>
      </c>
      <c r="I160" s="178">
        <f t="shared" si="48"/>
        <v>149459946600</v>
      </c>
      <c r="J160" s="238">
        <f t="shared" si="50"/>
        <v>386600</v>
      </c>
      <c r="K160" s="166">
        <f t="shared" si="46"/>
        <v>390466</v>
      </c>
      <c r="L160" s="167">
        <f t="shared" si="49"/>
        <v>1171398</v>
      </c>
      <c r="M160" s="166">
        <f t="shared" si="51"/>
        <v>386600</v>
      </c>
      <c r="N160" s="167">
        <f t="shared" si="52"/>
        <v>1159800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x14ac:dyDescent="0.25">
      <c r="A161" s="11">
        <v>14</v>
      </c>
      <c r="B161" s="188" t="s">
        <v>161</v>
      </c>
      <c r="C161" s="189" t="s">
        <v>163</v>
      </c>
      <c r="D161" s="187">
        <v>3</v>
      </c>
      <c r="E161" s="185" t="s">
        <v>57</v>
      </c>
      <c r="F161" s="151">
        <v>571300</v>
      </c>
      <c r="G161" s="178">
        <f t="shared" si="47"/>
        <v>1713900</v>
      </c>
      <c r="H161" s="151">
        <v>571301</v>
      </c>
      <c r="I161" s="178">
        <f t="shared" si="48"/>
        <v>326384261300</v>
      </c>
      <c r="J161" s="238">
        <f t="shared" si="50"/>
        <v>571300</v>
      </c>
      <c r="K161" s="166">
        <f t="shared" si="46"/>
        <v>577013</v>
      </c>
      <c r="L161" s="167">
        <f t="shared" si="49"/>
        <v>1731039</v>
      </c>
      <c r="M161" s="166">
        <f t="shared" si="51"/>
        <v>571300</v>
      </c>
      <c r="N161" s="167">
        <f t="shared" si="52"/>
        <v>1713900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x14ac:dyDescent="0.25">
      <c r="A162" s="11">
        <v>15</v>
      </c>
      <c r="B162" s="188" t="s">
        <v>152</v>
      </c>
      <c r="C162" s="189" t="s">
        <v>164</v>
      </c>
      <c r="D162" s="187">
        <v>3</v>
      </c>
      <c r="E162" s="185" t="s">
        <v>57</v>
      </c>
      <c r="F162" s="151">
        <v>368100</v>
      </c>
      <c r="G162" s="178">
        <f t="shared" si="47"/>
        <v>1104300</v>
      </c>
      <c r="H162" s="151">
        <v>368101</v>
      </c>
      <c r="I162" s="178">
        <f t="shared" si="48"/>
        <v>135497978100</v>
      </c>
      <c r="J162" s="238">
        <f t="shared" si="50"/>
        <v>368100</v>
      </c>
      <c r="K162" s="166">
        <f t="shared" si="46"/>
        <v>371781</v>
      </c>
      <c r="L162" s="167">
        <f t="shared" si="49"/>
        <v>1115343</v>
      </c>
      <c r="M162" s="166">
        <f t="shared" si="51"/>
        <v>368100</v>
      </c>
      <c r="N162" s="167">
        <f t="shared" si="52"/>
        <v>1104300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x14ac:dyDescent="0.25">
      <c r="A163" s="11">
        <v>16</v>
      </c>
      <c r="B163" s="188" t="s">
        <v>165</v>
      </c>
      <c r="C163" s="189" t="s">
        <v>166</v>
      </c>
      <c r="D163" s="187">
        <v>3</v>
      </c>
      <c r="E163" s="185" t="s">
        <v>57</v>
      </c>
      <c r="F163" s="151">
        <v>210200</v>
      </c>
      <c r="G163" s="178">
        <f t="shared" si="47"/>
        <v>630600</v>
      </c>
      <c r="H163" s="151">
        <v>210201</v>
      </c>
      <c r="I163" s="178">
        <f t="shared" si="48"/>
        <v>44184250200</v>
      </c>
      <c r="J163" s="238">
        <f t="shared" si="50"/>
        <v>210200</v>
      </c>
      <c r="K163" s="166">
        <f t="shared" si="46"/>
        <v>212302</v>
      </c>
      <c r="L163" s="167">
        <f t="shared" si="49"/>
        <v>636906</v>
      </c>
      <c r="M163" s="166">
        <f t="shared" si="51"/>
        <v>210200</v>
      </c>
      <c r="N163" s="167">
        <f t="shared" si="52"/>
        <v>630600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x14ac:dyDescent="0.25">
      <c r="A164" s="11">
        <v>17</v>
      </c>
      <c r="B164" s="188" t="s">
        <v>167</v>
      </c>
      <c r="C164" s="189" t="s">
        <v>168</v>
      </c>
      <c r="D164" s="187">
        <v>3</v>
      </c>
      <c r="E164" s="185" t="s">
        <v>57</v>
      </c>
      <c r="F164" s="151">
        <v>263700</v>
      </c>
      <c r="G164" s="178">
        <f t="shared" si="47"/>
        <v>791100</v>
      </c>
      <c r="H164" s="151">
        <v>263701</v>
      </c>
      <c r="I164" s="178">
        <f t="shared" si="48"/>
        <v>69537953700</v>
      </c>
      <c r="J164" s="238">
        <f t="shared" si="50"/>
        <v>263700</v>
      </c>
      <c r="K164" s="166">
        <f t="shared" si="46"/>
        <v>266337</v>
      </c>
      <c r="L164" s="167">
        <f t="shared" si="49"/>
        <v>799011</v>
      </c>
      <c r="M164" s="166">
        <f t="shared" si="51"/>
        <v>263700</v>
      </c>
      <c r="N164" s="167">
        <f t="shared" si="52"/>
        <v>791100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x14ac:dyDescent="0.25">
      <c r="A165" s="11">
        <v>18</v>
      </c>
      <c r="B165" s="188" t="s">
        <v>169</v>
      </c>
      <c r="C165" s="189" t="s">
        <v>170</v>
      </c>
      <c r="D165" s="187">
        <v>3</v>
      </c>
      <c r="E165" s="185" t="s">
        <v>57</v>
      </c>
      <c r="F165" s="151">
        <v>214000</v>
      </c>
      <c r="G165" s="178">
        <f t="shared" si="47"/>
        <v>642000</v>
      </c>
      <c r="H165" s="151">
        <v>214001</v>
      </c>
      <c r="I165" s="178">
        <f t="shared" si="48"/>
        <v>45796214000</v>
      </c>
      <c r="J165" s="238">
        <f t="shared" si="50"/>
        <v>214000</v>
      </c>
      <c r="K165" s="166">
        <f t="shared" si="46"/>
        <v>216140</v>
      </c>
      <c r="L165" s="167">
        <f t="shared" si="49"/>
        <v>648420</v>
      </c>
      <c r="M165" s="166">
        <f t="shared" si="51"/>
        <v>214000</v>
      </c>
      <c r="N165" s="167">
        <f t="shared" si="52"/>
        <v>642000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x14ac:dyDescent="0.25">
      <c r="A166" s="11">
        <v>19</v>
      </c>
      <c r="B166" s="188" t="s">
        <v>169</v>
      </c>
      <c r="C166" s="189" t="s">
        <v>171</v>
      </c>
      <c r="D166" s="187">
        <v>3</v>
      </c>
      <c r="E166" s="185" t="s">
        <v>57</v>
      </c>
      <c r="F166" s="151">
        <v>214000</v>
      </c>
      <c r="G166" s="178">
        <f t="shared" si="47"/>
        <v>642000</v>
      </c>
      <c r="H166" s="151">
        <v>214001</v>
      </c>
      <c r="I166" s="178">
        <f t="shared" si="48"/>
        <v>45796214000</v>
      </c>
      <c r="J166" s="238">
        <f t="shared" si="50"/>
        <v>214000</v>
      </c>
      <c r="K166" s="166">
        <f t="shared" si="46"/>
        <v>216140</v>
      </c>
      <c r="L166" s="167">
        <f t="shared" si="49"/>
        <v>648420</v>
      </c>
      <c r="M166" s="166">
        <f t="shared" si="51"/>
        <v>214000</v>
      </c>
      <c r="N166" s="167">
        <f t="shared" si="52"/>
        <v>642000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x14ac:dyDescent="0.25">
      <c r="A167" s="11">
        <v>20</v>
      </c>
      <c r="B167" s="188" t="s">
        <v>172</v>
      </c>
      <c r="C167" s="189" t="s">
        <v>173</v>
      </c>
      <c r="D167" s="187">
        <v>3</v>
      </c>
      <c r="E167" s="185" t="s">
        <v>57</v>
      </c>
      <c r="F167" s="151">
        <v>194000</v>
      </c>
      <c r="G167" s="178">
        <f t="shared" si="47"/>
        <v>582000</v>
      </c>
      <c r="H167" s="151">
        <v>194001</v>
      </c>
      <c r="I167" s="178">
        <f t="shared" si="48"/>
        <v>37636194000</v>
      </c>
      <c r="J167" s="238">
        <f t="shared" si="50"/>
        <v>194000</v>
      </c>
      <c r="K167" s="166">
        <f t="shared" si="46"/>
        <v>195940</v>
      </c>
      <c r="L167" s="167">
        <f t="shared" si="49"/>
        <v>587820</v>
      </c>
      <c r="M167" s="166">
        <f t="shared" si="51"/>
        <v>194000</v>
      </c>
      <c r="N167" s="167">
        <f t="shared" si="52"/>
        <v>582000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x14ac:dyDescent="0.25">
      <c r="A168" s="11">
        <v>21</v>
      </c>
      <c r="B168" s="188" t="s">
        <v>172</v>
      </c>
      <c r="C168" s="189" t="s">
        <v>174</v>
      </c>
      <c r="D168" s="187">
        <v>3</v>
      </c>
      <c r="E168" s="185" t="s">
        <v>57</v>
      </c>
      <c r="F168" s="151">
        <v>214000</v>
      </c>
      <c r="G168" s="178">
        <f t="shared" si="47"/>
        <v>642000</v>
      </c>
      <c r="H168" s="151">
        <v>214001</v>
      </c>
      <c r="I168" s="178">
        <f t="shared" si="48"/>
        <v>45796214000</v>
      </c>
      <c r="J168" s="238">
        <f t="shared" si="50"/>
        <v>214000</v>
      </c>
      <c r="K168" s="166">
        <f t="shared" si="46"/>
        <v>216140</v>
      </c>
      <c r="L168" s="167">
        <f t="shared" si="49"/>
        <v>648420</v>
      </c>
      <c r="M168" s="166">
        <f t="shared" si="51"/>
        <v>214000</v>
      </c>
      <c r="N168" s="167">
        <f t="shared" si="52"/>
        <v>642000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x14ac:dyDescent="0.25">
      <c r="A169" s="11">
        <v>22</v>
      </c>
      <c r="B169" s="188" t="s">
        <v>175</v>
      </c>
      <c r="C169" s="189" t="s">
        <v>176</v>
      </c>
      <c r="D169" s="187">
        <v>3</v>
      </c>
      <c r="E169" s="185" t="s">
        <v>56</v>
      </c>
      <c r="F169" s="151">
        <v>601700</v>
      </c>
      <c r="G169" s="178">
        <f t="shared" si="47"/>
        <v>1805100</v>
      </c>
      <c r="H169" s="151">
        <v>601701</v>
      </c>
      <c r="I169" s="178">
        <f t="shared" si="48"/>
        <v>362043491700</v>
      </c>
      <c r="J169" s="238">
        <f t="shared" si="50"/>
        <v>601700</v>
      </c>
      <c r="K169" s="166">
        <f t="shared" si="46"/>
        <v>607717</v>
      </c>
      <c r="L169" s="167">
        <f t="shared" si="49"/>
        <v>1823151</v>
      </c>
      <c r="M169" s="166">
        <f t="shared" si="51"/>
        <v>601700</v>
      </c>
      <c r="N169" s="167">
        <f t="shared" si="52"/>
        <v>1805100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x14ac:dyDescent="0.25">
      <c r="A170" s="11">
        <v>23</v>
      </c>
      <c r="B170" s="188" t="s">
        <v>177</v>
      </c>
      <c r="C170" s="189" t="s">
        <v>178</v>
      </c>
      <c r="D170" s="187">
        <v>3</v>
      </c>
      <c r="E170" s="185" t="s">
        <v>57</v>
      </c>
      <c r="F170" s="151">
        <v>125600</v>
      </c>
      <c r="G170" s="178">
        <f t="shared" si="47"/>
        <v>376800</v>
      </c>
      <c r="H170" s="151">
        <v>125601</v>
      </c>
      <c r="I170" s="178">
        <f t="shared" si="48"/>
        <v>15775485600</v>
      </c>
      <c r="J170" s="238">
        <f t="shared" si="50"/>
        <v>125600</v>
      </c>
      <c r="K170" s="166">
        <f t="shared" si="46"/>
        <v>126856</v>
      </c>
      <c r="L170" s="167">
        <f t="shared" si="49"/>
        <v>380568</v>
      </c>
      <c r="M170" s="166">
        <f t="shared" si="51"/>
        <v>125600</v>
      </c>
      <c r="N170" s="167">
        <f t="shared" si="52"/>
        <v>376800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x14ac:dyDescent="0.25">
      <c r="A171" s="11">
        <v>24</v>
      </c>
      <c r="B171" s="188" t="s">
        <v>177</v>
      </c>
      <c r="C171" s="189" t="s">
        <v>179</v>
      </c>
      <c r="D171" s="187">
        <v>3</v>
      </c>
      <c r="E171" s="185" t="s">
        <v>57</v>
      </c>
      <c r="F171" s="151">
        <v>159500</v>
      </c>
      <c r="G171" s="178">
        <f t="shared" si="47"/>
        <v>478500</v>
      </c>
      <c r="H171" s="151">
        <v>159501</v>
      </c>
      <c r="I171" s="178">
        <f t="shared" si="48"/>
        <v>25440409500</v>
      </c>
      <c r="J171" s="238">
        <f t="shared" si="50"/>
        <v>159500</v>
      </c>
      <c r="K171" s="166">
        <f t="shared" si="46"/>
        <v>161095</v>
      </c>
      <c r="L171" s="167">
        <f t="shared" si="49"/>
        <v>483285</v>
      </c>
      <c r="M171" s="166">
        <f t="shared" si="51"/>
        <v>159500</v>
      </c>
      <c r="N171" s="167">
        <f t="shared" si="52"/>
        <v>478500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x14ac:dyDescent="0.25">
      <c r="A172" s="11">
        <v>25</v>
      </c>
      <c r="B172" s="188" t="s">
        <v>177</v>
      </c>
      <c r="C172" s="189" t="s">
        <v>180</v>
      </c>
      <c r="D172" s="187">
        <v>3</v>
      </c>
      <c r="E172" s="185" t="s">
        <v>56</v>
      </c>
      <c r="F172" s="151">
        <v>150400</v>
      </c>
      <c r="G172" s="178">
        <f t="shared" si="47"/>
        <v>451200</v>
      </c>
      <c r="H172" s="151">
        <v>150401</v>
      </c>
      <c r="I172" s="178">
        <f t="shared" si="48"/>
        <v>22620310400</v>
      </c>
      <c r="J172" s="238">
        <f t="shared" si="50"/>
        <v>150400</v>
      </c>
      <c r="K172" s="166">
        <f t="shared" si="46"/>
        <v>151904</v>
      </c>
      <c r="L172" s="167">
        <f t="shared" si="49"/>
        <v>455712</v>
      </c>
      <c r="M172" s="166">
        <f t="shared" si="51"/>
        <v>150400</v>
      </c>
      <c r="N172" s="167">
        <f t="shared" si="52"/>
        <v>451200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x14ac:dyDescent="0.25">
      <c r="A173" s="11">
        <v>26</v>
      </c>
      <c r="B173" s="188" t="s">
        <v>181</v>
      </c>
      <c r="C173" s="189" t="s">
        <v>182</v>
      </c>
      <c r="D173" s="187">
        <v>3</v>
      </c>
      <c r="E173" s="185" t="s">
        <v>57</v>
      </c>
      <c r="F173" s="151">
        <v>389300</v>
      </c>
      <c r="G173" s="178">
        <f t="shared" si="47"/>
        <v>1167900</v>
      </c>
      <c r="H173" s="151">
        <v>389301</v>
      </c>
      <c r="I173" s="178">
        <f t="shared" si="48"/>
        <v>151554879300</v>
      </c>
      <c r="J173" s="238">
        <f t="shared" si="50"/>
        <v>389300</v>
      </c>
      <c r="K173" s="166">
        <f t="shared" si="46"/>
        <v>393193</v>
      </c>
      <c r="L173" s="167">
        <f t="shared" si="49"/>
        <v>1179579</v>
      </c>
      <c r="M173" s="166">
        <f t="shared" si="51"/>
        <v>389300</v>
      </c>
      <c r="N173" s="167">
        <f t="shared" si="52"/>
        <v>1167900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x14ac:dyDescent="0.25">
      <c r="A174" s="11">
        <v>27</v>
      </c>
      <c r="B174" s="188" t="s">
        <v>183</v>
      </c>
      <c r="C174" s="189" t="s">
        <v>184</v>
      </c>
      <c r="D174" s="187">
        <v>3</v>
      </c>
      <c r="E174" s="185" t="s">
        <v>56</v>
      </c>
      <c r="F174" s="151">
        <v>277700</v>
      </c>
      <c r="G174" s="178">
        <f t="shared" si="47"/>
        <v>833100</v>
      </c>
      <c r="H174" s="151">
        <v>277701</v>
      </c>
      <c r="I174" s="178">
        <f t="shared" si="48"/>
        <v>77117567700</v>
      </c>
      <c r="J174" s="238">
        <f t="shared" si="50"/>
        <v>277700</v>
      </c>
      <c r="K174" s="166">
        <f t="shared" si="46"/>
        <v>280477</v>
      </c>
      <c r="L174" s="167">
        <f t="shared" si="49"/>
        <v>841431</v>
      </c>
      <c r="M174" s="166">
        <f t="shared" si="51"/>
        <v>277700</v>
      </c>
      <c r="N174" s="167">
        <f t="shared" si="52"/>
        <v>833100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x14ac:dyDescent="0.25">
      <c r="A175" s="11">
        <v>28</v>
      </c>
      <c r="B175" s="188" t="s">
        <v>185</v>
      </c>
      <c r="C175" s="189" t="s">
        <v>171</v>
      </c>
      <c r="D175" s="187">
        <v>3</v>
      </c>
      <c r="E175" s="185" t="s">
        <v>56</v>
      </c>
      <c r="F175" s="151">
        <v>210300</v>
      </c>
      <c r="G175" s="178">
        <f t="shared" si="47"/>
        <v>630900</v>
      </c>
      <c r="H175" s="151">
        <v>210301</v>
      </c>
      <c r="I175" s="178">
        <f t="shared" si="48"/>
        <v>44226300300</v>
      </c>
      <c r="J175" s="238">
        <f t="shared" si="50"/>
        <v>210300</v>
      </c>
      <c r="K175" s="166">
        <f t="shared" si="46"/>
        <v>212403</v>
      </c>
      <c r="L175" s="167">
        <f t="shared" si="49"/>
        <v>637209</v>
      </c>
      <c r="M175" s="166">
        <f t="shared" si="51"/>
        <v>210300</v>
      </c>
      <c r="N175" s="167">
        <f t="shared" si="52"/>
        <v>630900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x14ac:dyDescent="0.25">
      <c r="A176" s="11">
        <v>29</v>
      </c>
      <c r="B176" s="188" t="s">
        <v>186</v>
      </c>
      <c r="C176" s="189" t="s">
        <v>187</v>
      </c>
      <c r="D176" s="187">
        <v>3</v>
      </c>
      <c r="E176" s="185" t="s">
        <v>57</v>
      </c>
      <c r="F176" s="151">
        <v>140500</v>
      </c>
      <c r="G176" s="178">
        <f t="shared" si="47"/>
        <v>421500</v>
      </c>
      <c r="H176" s="151">
        <v>140501</v>
      </c>
      <c r="I176" s="178">
        <f t="shared" si="48"/>
        <v>19740390500</v>
      </c>
      <c r="J176" s="238">
        <f t="shared" si="50"/>
        <v>140500</v>
      </c>
      <c r="K176" s="166">
        <f t="shared" si="46"/>
        <v>141905</v>
      </c>
      <c r="L176" s="167">
        <f t="shared" si="49"/>
        <v>425715</v>
      </c>
      <c r="M176" s="166">
        <f t="shared" si="51"/>
        <v>140500</v>
      </c>
      <c r="N176" s="167">
        <f t="shared" si="52"/>
        <v>421500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x14ac:dyDescent="0.25">
      <c r="A177" s="11">
        <v>30</v>
      </c>
      <c r="B177" s="188" t="s">
        <v>188</v>
      </c>
      <c r="C177" s="189" t="s">
        <v>189</v>
      </c>
      <c r="D177" s="187">
        <v>3</v>
      </c>
      <c r="E177" s="185" t="s">
        <v>57</v>
      </c>
      <c r="F177" s="151">
        <v>909200</v>
      </c>
      <c r="G177" s="178">
        <f t="shared" si="47"/>
        <v>2727600</v>
      </c>
      <c r="H177" s="151">
        <v>909201</v>
      </c>
      <c r="I177" s="178">
        <f t="shared" si="48"/>
        <v>826645549200</v>
      </c>
      <c r="J177" s="238">
        <f t="shared" si="50"/>
        <v>909200</v>
      </c>
      <c r="K177" s="166">
        <f t="shared" si="46"/>
        <v>918292</v>
      </c>
      <c r="L177" s="167">
        <f t="shared" si="49"/>
        <v>2754876</v>
      </c>
      <c r="M177" s="166">
        <f t="shared" si="51"/>
        <v>909200</v>
      </c>
      <c r="N177" s="167">
        <f t="shared" si="52"/>
        <v>2727600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x14ac:dyDescent="0.25">
      <c r="A178" s="11">
        <v>31</v>
      </c>
      <c r="B178" s="188" t="s">
        <v>188</v>
      </c>
      <c r="C178" s="189" t="s">
        <v>190</v>
      </c>
      <c r="D178" s="187">
        <v>3</v>
      </c>
      <c r="E178" s="185" t="s">
        <v>56</v>
      </c>
      <c r="F178" s="151">
        <v>74300</v>
      </c>
      <c r="G178" s="178">
        <f t="shared" si="47"/>
        <v>222900</v>
      </c>
      <c r="H178" s="151">
        <v>74301</v>
      </c>
      <c r="I178" s="178">
        <f t="shared" si="48"/>
        <v>5520564300</v>
      </c>
      <c r="J178" s="238">
        <f t="shared" si="50"/>
        <v>74300</v>
      </c>
      <c r="K178" s="166">
        <f t="shared" si="46"/>
        <v>75043</v>
      </c>
      <c r="L178" s="167">
        <f t="shared" si="49"/>
        <v>225129</v>
      </c>
      <c r="M178" s="166">
        <f t="shared" si="51"/>
        <v>74300</v>
      </c>
      <c r="N178" s="167">
        <f t="shared" si="52"/>
        <v>222900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x14ac:dyDescent="0.25">
      <c r="A179" s="11">
        <v>32</v>
      </c>
      <c r="B179" s="188" t="s">
        <v>188</v>
      </c>
      <c r="C179" s="189" t="s">
        <v>191</v>
      </c>
      <c r="D179" s="187">
        <v>3</v>
      </c>
      <c r="E179" s="185" t="s">
        <v>57</v>
      </c>
      <c r="F179" s="151">
        <v>107400</v>
      </c>
      <c r="G179" s="178">
        <f t="shared" si="47"/>
        <v>322200</v>
      </c>
      <c r="H179" s="151">
        <v>107401</v>
      </c>
      <c r="I179" s="178">
        <f t="shared" si="48"/>
        <v>11534867400</v>
      </c>
      <c r="J179" s="238">
        <f t="shared" si="50"/>
        <v>107400</v>
      </c>
      <c r="K179" s="166">
        <f t="shared" si="46"/>
        <v>108474</v>
      </c>
      <c r="L179" s="167">
        <f t="shared" si="49"/>
        <v>325422</v>
      </c>
      <c r="M179" s="166">
        <f t="shared" si="51"/>
        <v>107400</v>
      </c>
      <c r="N179" s="167">
        <f t="shared" si="52"/>
        <v>322200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x14ac:dyDescent="0.25">
      <c r="A180" s="11">
        <v>33</v>
      </c>
      <c r="B180" s="188" t="s">
        <v>192</v>
      </c>
      <c r="C180" s="189" t="s">
        <v>193</v>
      </c>
      <c r="D180" s="187">
        <v>3</v>
      </c>
      <c r="E180" s="185" t="s">
        <v>57</v>
      </c>
      <c r="F180" s="151">
        <v>67700</v>
      </c>
      <c r="G180" s="178">
        <f t="shared" si="47"/>
        <v>203100</v>
      </c>
      <c r="H180" s="151">
        <v>67701</v>
      </c>
      <c r="I180" s="178">
        <f t="shared" si="48"/>
        <v>4583357700</v>
      </c>
      <c r="J180" s="238">
        <f t="shared" si="50"/>
        <v>67700</v>
      </c>
      <c r="K180" s="166">
        <f t="shared" si="46"/>
        <v>68377</v>
      </c>
      <c r="L180" s="167">
        <f t="shared" ref="L180:L226" si="53">D180*K180</f>
        <v>205131</v>
      </c>
      <c r="M180" s="166">
        <f t="shared" si="51"/>
        <v>67700</v>
      </c>
      <c r="N180" s="167">
        <f t="shared" si="52"/>
        <v>203100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x14ac:dyDescent="0.25">
      <c r="A181" s="11">
        <v>34</v>
      </c>
      <c r="B181" s="188" t="s">
        <v>194</v>
      </c>
      <c r="C181" s="189" t="s">
        <v>195</v>
      </c>
      <c r="D181" s="187">
        <v>3</v>
      </c>
      <c r="E181" s="185" t="s">
        <v>56</v>
      </c>
      <c r="F181" s="151">
        <v>123900</v>
      </c>
      <c r="G181" s="178">
        <f t="shared" si="47"/>
        <v>371700</v>
      </c>
      <c r="H181" s="151">
        <v>123901</v>
      </c>
      <c r="I181" s="178">
        <f t="shared" si="48"/>
        <v>15351333900</v>
      </c>
      <c r="J181" s="238">
        <f t="shared" si="50"/>
        <v>123900</v>
      </c>
      <c r="K181" s="166">
        <f t="shared" si="46"/>
        <v>125139</v>
      </c>
      <c r="L181" s="167">
        <f t="shared" si="53"/>
        <v>375417</v>
      </c>
      <c r="M181" s="166">
        <f t="shared" si="51"/>
        <v>123900</v>
      </c>
      <c r="N181" s="167">
        <f t="shared" si="52"/>
        <v>371700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x14ac:dyDescent="0.25">
      <c r="A182" s="11">
        <v>35</v>
      </c>
      <c r="B182" s="188" t="s">
        <v>194</v>
      </c>
      <c r="C182" s="189" t="s">
        <v>196</v>
      </c>
      <c r="D182" s="187">
        <v>3</v>
      </c>
      <c r="E182" s="185" t="s">
        <v>57</v>
      </c>
      <c r="F182" s="151">
        <v>195000</v>
      </c>
      <c r="G182" s="178">
        <f t="shared" si="47"/>
        <v>585000</v>
      </c>
      <c r="H182" s="151">
        <v>195001</v>
      </c>
      <c r="I182" s="178">
        <f t="shared" si="48"/>
        <v>38025195000</v>
      </c>
      <c r="J182" s="238">
        <f t="shared" si="50"/>
        <v>195000</v>
      </c>
      <c r="K182" s="166">
        <f t="shared" si="46"/>
        <v>196950</v>
      </c>
      <c r="L182" s="167">
        <f t="shared" si="53"/>
        <v>590850</v>
      </c>
      <c r="M182" s="166">
        <f t="shared" si="51"/>
        <v>195000</v>
      </c>
      <c r="N182" s="167">
        <f t="shared" si="52"/>
        <v>585000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x14ac:dyDescent="0.25">
      <c r="A183" s="11">
        <v>36</v>
      </c>
      <c r="B183" s="188" t="s">
        <v>194</v>
      </c>
      <c r="C183" s="189" t="s">
        <v>197</v>
      </c>
      <c r="D183" s="187">
        <v>3</v>
      </c>
      <c r="E183" s="185" t="s">
        <v>56</v>
      </c>
      <c r="F183" s="151">
        <v>529000</v>
      </c>
      <c r="G183" s="178">
        <f t="shared" si="47"/>
        <v>1587000</v>
      </c>
      <c r="H183" s="151">
        <v>529001</v>
      </c>
      <c r="I183" s="178">
        <f t="shared" si="48"/>
        <v>279841529000</v>
      </c>
      <c r="J183" s="238">
        <f t="shared" si="50"/>
        <v>529000</v>
      </c>
      <c r="K183" s="166">
        <f t="shared" si="46"/>
        <v>534290</v>
      </c>
      <c r="L183" s="167">
        <f t="shared" si="53"/>
        <v>1602870</v>
      </c>
      <c r="M183" s="166">
        <f t="shared" si="51"/>
        <v>529000</v>
      </c>
      <c r="N183" s="167">
        <f t="shared" si="52"/>
        <v>1587000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x14ac:dyDescent="0.25">
      <c r="A184" s="11">
        <v>37</v>
      </c>
      <c r="B184" s="188" t="s">
        <v>186</v>
      </c>
      <c r="C184" s="189" t="s">
        <v>198</v>
      </c>
      <c r="D184" s="187">
        <v>3</v>
      </c>
      <c r="E184" s="185" t="s">
        <v>56</v>
      </c>
      <c r="F184" s="151">
        <v>48100</v>
      </c>
      <c r="G184" s="178">
        <f t="shared" si="47"/>
        <v>144300</v>
      </c>
      <c r="H184" s="151">
        <v>48101</v>
      </c>
      <c r="I184" s="178">
        <f t="shared" si="48"/>
        <v>2313658100</v>
      </c>
      <c r="J184" s="238">
        <f t="shared" si="50"/>
        <v>48100</v>
      </c>
      <c r="K184" s="166">
        <f t="shared" si="46"/>
        <v>48581</v>
      </c>
      <c r="L184" s="167">
        <f t="shared" si="53"/>
        <v>145743</v>
      </c>
      <c r="M184" s="166">
        <f t="shared" si="51"/>
        <v>48100</v>
      </c>
      <c r="N184" s="167">
        <f t="shared" si="52"/>
        <v>144300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x14ac:dyDescent="0.25">
      <c r="A185" s="11">
        <v>38</v>
      </c>
      <c r="B185" s="188" t="s">
        <v>186</v>
      </c>
      <c r="C185" s="189" t="s">
        <v>199</v>
      </c>
      <c r="D185" s="187">
        <v>3</v>
      </c>
      <c r="E185" s="185" t="s">
        <v>56</v>
      </c>
      <c r="F185" s="151">
        <v>55000</v>
      </c>
      <c r="G185" s="178">
        <f t="shared" si="47"/>
        <v>165000</v>
      </c>
      <c r="H185" s="151">
        <v>55001</v>
      </c>
      <c r="I185" s="178">
        <f t="shared" si="48"/>
        <v>3025055000</v>
      </c>
      <c r="J185" s="238">
        <f t="shared" si="50"/>
        <v>55000</v>
      </c>
      <c r="K185" s="166">
        <f t="shared" ref="K185:K226" si="54">J185*1.01</f>
        <v>55550</v>
      </c>
      <c r="L185" s="167">
        <f t="shared" si="53"/>
        <v>166650</v>
      </c>
      <c r="M185" s="166">
        <f t="shared" si="51"/>
        <v>55000</v>
      </c>
      <c r="N185" s="167">
        <f t="shared" si="52"/>
        <v>165000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x14ac:dyDescent="0.25">
      <c r="A186" s="11">
        <v>39</v>
      </c>
      <c r="B186" s="188" t="s">
        <v>186</v>
      </c>
      <c r="C186" s="189" t="s">
        <v>200</v>
      </c>
      <c r="D186" s="187">
        <v>3</v>
      </c>
      <c r="E186" s="185" t="s">
        <v>57</v>
      </c>
      <c r="F186" s="151">
        <v>43800</v>
      </c>
      <c r="G186" s="178">
        <f t="shared" si="47"/>
        <v>131400</v>
      </c>
      <c r="H186" s="151">
        <v>43801</v>
      </c>
      <c r="I186" s="178">
        <f t="shared" si="48"/>
        <v>1918483800</v>
      </c>
      <c r="J186" s="238">
        <f t="shared" si="50"/>
        <v>43800</v>
      </c>
      <c r="K186" s="166">
        <f t="shared" si="54"/>
        <v>44238</v>
      </c>
      <c r="L186" s="167">
        <f t="shared" si="53"/>
        <v>132714</v>
      </c>
      <c r="M186" s="166">
        <f t="shared" si="51"/>
        <v>43800</v>
      </c>
      <c r="N186" s="167">
        <f t="shared" si="52"/>
        <v>131400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x14ac:dyDescent="0.25">
      <c r="A187" s="11">
        <v>40</v>
      </c>
      <c r="B187" s="188" t="s">
        <v>186</v>
      </c>
      <c r="C187" s="189" t="s">
        <v>201</v>
      </c>
      <c r="D187" s="187">
        <v>3</v>
      </c>
      <c r="E187" s="185" t="s">
        <v>57</v>
      </c>
      <c r="F187" s="151">
        <v>51400</v>
      </c>
      <c r="G187" s="178">
        <f t="shared" si="47"/>
        <v>154200</v>
      </c>
      <c r="H187" s="151">
        <v>51401</v>
      </c>
      <c r="I187" s="178">
        <f t="shared" si="48"/>
        <v>2642011400</v>
      </c>
      <c r="J187" s="238">
        <f t="shared" si="50"/>
        <v>51400</v>
      </c>
      <c r="K187" s="166">
        <f t="shared" si="54"/>
        <v>51914</v>
      </c>
      <c r="L187" s="167">
        <f t="shared" si="53"/>
        <v>155742</v>
      </c>
      <c r="M187" s="166">
        <f t="shared" si="51"/>
        <v>51400</v>
      </c>
      <c r="N187" s="167">
        <f t="shared" si="52"/>
        <v>154200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x14ac:dyDescent="0.25">
      <c r="A188" s="11">
        <v>41</v>
      </c>
      <c r="B188" s="188" t="s">
        <v>202</v>
      </c>
      <c r="C188" s="189" t="s">
        <v>203</v>
      </c>
      <c r="D188" s="187">
        <v>3</v>
      </c>
      <c r="E188" s="185" t="s">
        <v>56</v>
      </c>
      <c r="F188" s="151">
        <v>706300</v>
      </c>
      <c r="G188" s="178">
        <f t="shared" si="47"/>
        <v>2118900</v>
      </c>
      <c r="H188" s="151">
        <v>706301</v>
      </c>
      <c r="I188" s="178">
        <f t="shared" si="48"/>
        <v>498860396300</v>
      </c>
      <c r="J188" s="238">
        <f t="shared" si="50"/>
        <v>706300</v>
      </c>
      <c r="K188" s="166">
        <f t="shared" si="54"/>
        <v>713363</v>
      </c>
      <c r="L188" s="167">
        <f t="shared" si="53"/>
        <v>2140089</v>
      </c>
      <c r="M188" s="166">
        <f t="shared" si="51"/>
        <v>706300</v>
      </c>
      <c r="N188" s="167">
        <f t="shared" si="52"/>
        <v>2118900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x14ac:dyDescent="0.25">
      <c r="A189" s="11">
        <v>42</v>
      </c>
      <c r="B189" s="188" t="s">
        <v>204</v>
      </c>
      <c r="C189" s="189" t="s">
        <v>205</v>
      </c>
      <c r="D189" s="187">
        <v>3</v>
      </c>
      <c r="E189" s="185" t="s">
        <v>56</v>
      </c>
      <c r="F189" s="151">
        <v>639100</v>
      </c>
      <c r="G189" s="178">
        <f t="shared" si="47"/>
        <v>1917300</v>
      </c>
      <c r="H189" s="151">
        <v>639101</v>
      </c>
      <c r="I189" s="178">
        <f t="shared" si="48"/>
        <v>408449449100</v>
      </c>
      <c r="J189" s="238">
        <f t="shared" si="50"/>
        <v>639100</v>
      </c>
      <c r="K189" s="166">
        <f t="shared" si="54"/>
        <v>645491</v>
      </c>
      <c r="L189" s="167">
        <f t="shared" si="53"/>
        <v>1936473</v>
      </c>
      <c r="M189" s="166">
        <f t="shared" si="51"/>
        <v>639100</v>
      </c>
      <c r="N189" s="167">
        <f t="shared" si="52"/>
        <v>1917300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x14ac:dyDescent="0.25">
      <c r="A190" s="11">
        <v>43</v>
      </c>
      <c r="B190" s="188" t="s">
        <v>206</v>
      </c>
      <c r="C190" s="189" t="s">
        <v>207</v>
      </c>
      <c r="D190" s="187">
        <v>3</v>
      </c>
      <c r="E190" s="185" t="s">
        <v>56</v>
      </c>
      <c r="F190" s="151">
        <v>687500</v>
      </c>
      <c r="G190" s="178">
        <f t="shared" si="47"/>
        <v>2062500</v>
      </c>
      <c r="H190" s="151">
        <v>687501</v>
      </c>
      <c r="I190" s="178">
        <f t="shared" si="48"/>
        <v>472656937500</v>
      </c>
      <c r="J190" s="238">
        <f t="shared" si="50"/>
        <v>687500</v>
      </c>
      <c r="K190" s="166">
        <f t="shared" si="54"/>
        <v>694375</v>
      </c>
      <c r="L190" s="167">
        <f t="shared" si="53"/>
        <v>2083125</v>
      </c>
      <c r="M190" s="166">
        <f t="shared" si="51"/>
        <v>687500</v>
      </c>
      <c r="N190" s="167">
        <f t="shared" si="52"/>
        <v>2062500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x14ac:dyDescent="0.25">
      <c r="A191" s="11">
        <v>44</v>
      </c>
      <c r="B191" s="188" t="s">
        <v>208</v>
      </c>
      <c r="C191" s="189" t="s">
        <v>209</v>
      </c>
      <c r="D191" s="187">
        <v>1</v>
      </c>
      <c r="E191" s="185" t="s">
        <v>56</v>
      </c>
      <c r="F191" s="151">
        <v>7517200</v>
      </c>
      <c r="G191" s="178">
        <f t="shared" si="47"/>
        <v>7517200</v>
      </c>
      <c r="H191" s="151">
        <v>7517201</v>
      </c>
      <c r="I191" s="178">
        <f t="shared" si="48"/>
        <v>56508303357200</v>
      </c>
      <c r="J191" s="238">
        <f t="shared" si="50"/>
        <v>7517200</v>
      </c>
      <c r="K191" s="166">
        <f t="shared" si="54"/>
        <v>7592372</v>
      </c>
      <c r="L191" s="167">
        <f t="shared" si="53"/>
        <v>7592372</v>
      </c>
      <c r="M191" s="166">
        <f t="shared" si="51"/>
        <v>7517200</v>
      </c>
      <c r="N191" s="167">
        <f t="shared" si="52"/>
        <v>7517200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x14ac:dyDescent="0.25">
      <c r="A192" s="11">
        <v>45</v>
      </c>
      <c r="B192" s="188" t="s">
        <v>210</v>
      </c>
      <c r="C192" s="189" t="s">
        <v>211</v>
      </c>
      <c r="D192" s="187">
        <v>3</v>
      </c>
      <c r="E192" s="185" t="s">
        <v>56</v>
      </c>
      <c r="F192" s="151">
        <v>841800</v>
      </c>
      <c r="G192" s="178">
        <f t="shared" si="47"/>
        <v>2525400</v>
      </c>
      <c r="H192" s="151">
        <v>841801</v>
      </c>
      <c r="I192" s="178">
        <f t="shared" si="48"/>
        <v>708628081800</v>
      </c>
      <c r="J192" s="238">
        <f t="shared" si="50"/>
        <v>841800</v>
      </c>
      <c r="K192" s="166">
        <f t="shared" si="54"/>
        <v>850218</v>
      </c>
      <c r="L192" s="167">
        <f t="shared" si="53"/>
        <v>2550654</v>
      </c>
      <c r="M192" s="166">
        <f t="shared" si="51"/>
        <v>841800</v>
      </c>
      <c r="N192" s="167">
        <f t="shared" si="52"/>
        <v>2525400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x14ac:dyDescent="0.25">
      <c r="A193" s="11">
        <v>46</v>
      </c>
      <c r="B193" s="188" t="s">
        <v>210</v>
      </c>
      <c r="C193" s="189" t="s">
        <v>213</v>
      </c>
      <c r="D193" s="187">
        <v>3</v>
      </c>
      <c r="E193" s="185" t="s">
        <v>56</v>
      </c>
      <c r="F193" s="151">
        <v>931300</v>
      </c>
      <c r="G193" s="178">
        <f t="shared" si="47"/>
        <v>2793900</v>
      </c>
      <c r="H193" s="151">
        <v>931301</v>
      </c>
      <c r="I193" s="178">
        <f t="shared" si="48"/>
        <v>867320621300</v>
      </c>
      <c r="J193" s="238">
        <f t="shared" si="50"/>
        <v>931300</v>
      </c>
      <c r="K193" s="166">
        <f t="shared" si="54"/>
        <v>940613</v>
      </c>
      <c r="L193" s="167">
        <f t="shared" si="53"/>
        <v>2821839</v>
      </c>
      <c r="M193" s="166">
        <f t="shared" si="51"/>
        <v>931300</v>
      </c>
      <c r="N193" s="167">
        <f t="shared" si="52"/>
        <v>2793900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x14ac:dyDescent="0.25">
      <c r="A194" s="11">
        <v>47</v>
      </c>
      <c r="B194" s="188" t="s">
        <v>212</v>
      </c>
      <c r="C194" s="189" t="s">
        <v>214</v>
      </c>
      <c r="D194" s="187">
        <v>3</v>
      </c>
      <c r="E194" s="185" t="s">
        <v>56</v>
      </c>
      <c r="F194" s="151">
        <v>669000</v>
      </c>
      <c r="G194" s="178">
        <f t="shared" si="47"/>
        <v>2007000</v>
      </c>
      <c r="H194" s="151">
        <v>669001</v>
      </c>
      <c r="I194" s="178">
        <f t="shared" si="48"/>
        <v>447561669000</v>
      </c>
      <c r="J194" s="238">
        <f t="shared" si="50"/>
        <v>669000</v>
      </c>
      <c r="K194" s="166">
        <f t="shared" si="54"/>
        <v>675690</v>
      </c>
      <c r="L194" s="167">
        <f t="shared" si="53"/>
        <v>2027070</v>
      </c>
      <c r="M194" s="166">
        <f t="shared" si="51"/>
        <v>669000</v>
      </c>
      <c r="N194" s="167">
        <f t="shared" si="52"/>
        <v>2007000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x14ac:dyDescent="0.25">
      <c r="A195" s="11">
        <v>48</v>
      </c>
      <c r="B195" s="188" t="s">
        <v>212</v>
      </c>
      <c r="C195" s="189" t="s">
        <v>215</v>
      </c>
      <c r="D195" s="187">
        <v>3</v>
      </c>
      <c r="E195" s="185" t="s">
        <v>56</v>
      </c>
      <c r="F195" s="151">
        <v>588800</v>
      </c>
      <c r="G195" s="178">
        <f t="shared" si="47"/>
        <v>1766400</v>
      </c>
      <c r="H195" s="151">
        <v>588801</v>
      </c>
      <c r="I195" s="178">
        <f t="shared" si="48"/>
        <v>346686028800</v>
      </c>
      <c r="J195" s="238">
        <f t="shared" si="50"/>
        <v>588800</v>
      </c>
      <c r="K195" s="166">
        <f t="shared" si="54"/>
        <v>594688</v>
      </c>
      <c r="L195" s="167">
        <f t="shared" si="53"/>
        <v>1784064</v>
      </c>
      <c r="M195" s="166">
        <f t="shared" si="51"/>
        <v>588800</v>
      </c>
      <c r="N195" s="167">
        <f t="shared" si="52"/>
        <v>1766400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x14ac:dyDescent="0.25">
      <c r="A196" s="11">
        <v>49</v>
      </c>
      <c r="B196" s="188" t="s">
        <v>216</v>
      </c>
      <c r="C196" s="189" t="s">
        <v>217</v>
      </c>
      <c r="D196" s="187">
        <v>3</v>
      </c>
      <c r="E196" s="185" t="s">
        <v>56</v>
      </c>
      <c r="F196" s="151">
        <v>1017000</v>
      </c>
      <c r="G196" s="178">
        <f t="shared" si="47"/>
        <v>3051000</v>
      </c>
      <c r="H196" s="151">
        <v>1017001</v>
      </c>
      <c r="I196" s="178">
        <f t="shared" si="48"/>
        <v>1034290017000</v>
      </c>
      <c r="J196" s="238">
        <f t="shared" si="50"/>
        <v>1017000</v>
      </c>
      <c r="K196" s="166">
        <f t="shared" si="54"/>
        <v>1027170</v>
      </c>
      <c r="L196" s="167">
        <f t="shared" si="53"/>
        <v>3081510</v>
      </c>
      <c r="M196" s="166">
        <f t="shared" si="51"/>
        <v>1017000</v>
      </c>
      <c r="N196" s="167">
        <f t="shared" si="52"/>
        <v>3051000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6.5" customHeight="1" x14ac:dyDescent="0.25">
      <c r="A197" s="11">
        <v>50</v>
      </c>
      <c r="B197" s="188" t="s">
        <v>123</v>
      </c>
      <c r="C197" s="189" t="s">
        <v>218</v>
      </c>
      <c r="D197" s="187">
        <v>3</v>
      </c>
      <c r="E197" s="185" t="s">
        <v>56</v>
      </c>
      <c r="F197" s="151">
        <v>883200</v>
      </c>
      <c r="G197" s="178">
        <f t="shared" si="47"/>
        <v>2649600</v>
      </c>
      <c r="H197" s="151">
        <v>883201</v>
      </c>
      <c r="I197" s="178">
        <f t="shared" si="48"/>
        <v>780043123200</v>
      </c>
      <c r="J197" s="238">
        <f t="shared" si="50"/>
        <v>883200</v>
      </c>
      <c r="K197" s="166">
        <f t="shared" si="54"/>
        <v>892032</v>
      </c>
      <c r="L197" s="167">
        <f t="shared" si="53"/>
        <v>2676096</v>
      </c>
      <c r="M197" s="166">
        <f t="shared" si="51"/>
        <v>883200</v>
      </c>
      <c r="N197" s="167">
        <f t="shared" si="52"/>
        <v>2649600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x14ac:dyDescent="0.25">
      <c r="A198" s="11">
        <v>51</v>
      </c>
      <c r="B198" s="188" t="s">
        <v>123</v>
      </c>
      <c r="C198" s="189" t="s">
        <v>219</v>
      </c>
      <c r="D198" s="187">
        <v>3</v>
      </c>
      <c r="E198" s="185" t="s">
        <v>56</v>
      </c>
      <c r="F198" s="151">
        <v>602100</v>
      </c>
      <c r="G198" s="178">
        <f t="shared" si="47"/>
        <v>1806300</v>
      </c>
      <c r="H198" s="151">
        <v>602101</v>
      </c>
      <c r="I198" s="178">
        <f t="shared" si="48"/>
        <v>362525012100</v>
      </c>
      <c r="J198" s="238">
        <f t="shared" si="50"/>
        <v>602100</v>
      </c>
      <c r="K198" s="166">
        <f t="shared" si="54"/>
        <v>608121</v>
      </c>
      <c r="L198" s="167">
        <f t="shared" si="53"/>
        <v>1824363</v>
      </c>
      <c r="M198" s="166">
        <f t="shared" si="51"/>
        <v>602100</v>
      </c>
      <c r="N198" s="167">
        <f t="shared" si="52"/>
        <v>1806300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s="248" customFormat="1" ht="15.75" x14ac:dyDescent="0.25">
      <c r="A199" s="11">
        <v>52</v>
      </c>
      <c r="B199" s="191" t="s">
        <v>582</v>
      </c>
      <c r="C199" s="261" t="s">
        <v>583</v>
      </c>
      <c r="D199" s="257">
        <v>0</v>
      </c>
      <c r="E199" s="258" t="s">
        <v>56</v>
      </c>
      <c r="F199" s="252">
        <v>2587500</v>
      </c>
      <c r="G199" s="178">
        <f t="shared" si="47"/>
        <v>0</v>
      </c>
      <c r="H199" s="253"/>
      <c r="I199" s="178"/>
      <c r="J199" s="262">
        <f t="shared" si="50"/>
        <v>2587500</v>
      </c>
      <c r="K199" s="166">
        <f t="shared" si="54"/>
        <v>2613375</v>
      </c>
      <c r="L199" s="167">
        <f t="shared" si="53"/>
        <v>0</v>
      </c>
      <c r="M199" s="166">
        <f t="shared" si="51"/>
        <v>2587500</v>
      </c>
      <c r="N199" s="167">
        <f t="shared" si="52"/>
        <v>0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s="248" customFormat="1" ht="15.75" x14ac:dyDescent="0.25">
      <c r="A200" s="11">
        <v>53</v>
      </c>
      <c r="B200" s="191" t="s">
        <v>584</v>
      </c>
      <c r="C200" s="261" t="s">
        <v>585</v>
      </c>
      <c r="D200" s="257">
        <v>0</v>
      </c>
      <c r="E200" s="258" t="s">
        <v>56</v>
      </c>
      <c r="F200" s="252">
        <v>1610000</v>
      </c>
      <c r="G200" s="178">
        <f t="shared" si="47"/>
        <v>0</v>
      </c>
      <c r="H200" s="253"/>
      <c r="I200" s="178"/>
      <c r="J200" s="262">
        <f t="shared" si="50"/>
        <v>1610000</v>
      </c>
      <c r="K200" s="166">
        <f t="shared" si="54"/>
        <v>1626100</v>
      </c>
      <c r="L200" s="167">
        <f t="shared" si="53"/>
        <v>0</v>
      </c>
      <c r="M200" s="166">
        <f t="shared" si="51"/>
        <v>1610000</v>
      </c>
      <c r="N200" s="167">
        <f t="shared" si="52"/>
        <v>0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s="248" customFormat="1" ht="15.75" x14ac:dyDescent="0.25">
      <c r="A201" s="11">
        <v>54</v>
      </c>
      <c r="B201" s="191" t="s">
        <v>586</v>
      </c>
      <c r="C201" s="261" t="s">
        <v>587</v>
      </c>
      <c r="D201" s="257">
        <v>0</v>
      </c>
      <c r="E201" s="258" t="s">
        <v>48</v>
      </c>
      <c r="F201" s="252">
        <v>345000000</v>
      </c>
      <c r="G201" s="178">
        <f t="shared" si="47"/>
        <v>0</v>
      </c>
      <c r="H201" s="253"/>
      <c r="I201" s="178"/>
      <c r="J201" s="262">
        <f t="shared" si="50"/>
        <v>345000000</v>
      </c>
      <c r="K201" s="166">
        <f t="shared" si="54"/>
        <v>348450000</v>
      </c>
      <c r="L201" s="167">
        <f t="shared" si="53"/>
        <v>0</v>
      </c>
      <c r="M201" s="166">
        <f t="shared" si="51"/>
        <v>345000000</v>
      </c>
      <c r="N201" s="167">
        <f t="shared" si="52"/>
        <v>0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s="248" customFormat="1" ht="15.75" x14ac:dyDescent="0.25">
      <c r="A202" s="11">
        <v>55</v>
      </c>
      <c r="B202" s="191" t="s">
        <v>588</v>
      </c>
      <c r="C202" s="261" t="s">
        <v>589</v>
      </c>
      <c r="D202" s="257">
        <v>0</v>
      </c>
      <c r="E202" s="258" t="s">
        <v>48</v>
      </c>
      <c r="F202" s="252">
        <v>418380000</v>
      </c>
      <c r="G202" s="178">
        <f t="shared" si="47"/>
        <v>0</v>
      </c>
      <c r="H202" s="253"/>
      <c r="I202" s="178"/>
      <c r="J202" s="262">
        <f t="shared" si="50"/>
        <v>418380000</v>
      </c>
      <c r="K202" s="166">
        <f t="shared" si="54"/>
        <v>422563800</v>
      </c>
      <c r="L202" s="167">
        <f t="shared" si="53"/>
        <v>0</v>
      </c>
      <c r="M202" s="166">
        <f t="shared" si="51"/>
        <v>418380000</v>
      </c>
      <c r="N202" s="167">
        <f t="shared" si="52"/>
        <v>0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s="248" customFormat="1" ht="15.75" x14ac:dyDescent="0.25">
      <c r="A203" s="11">
        <v>56</v>
      </c>
      <c r="B203" s="191" t="s">
        <v>590</v>
      </c>
      <c r="C203" s="261" t="s">
        <v>591</v>
      </c>
      <c r="D203" s="257">
        <v>0</v>
      </c>
      <c r="E203" s="258" t="s">
        <v>56</v>
      </c>
      <c r="F203" s="252">
        <v>4600000</v>
      </c>
      <c r="G203" s="178">
        <f t="shared" si="47"/>
        <v>0</v>
      </c>
      <c r="H203" s="253"/>
      <c r="I203" s="178"/>
      <c r="J203" s="262">
        <f t="shared" si="50"/>
        <v>4600000</v>
      </c>
      <c r="K203" s="166">
        <f t="shared" si="54"/>
        <v>4646000</v>
      </c>
      <c r="L203" s="167">
        <f t="shared" si="53"/>
        <v>0</v>
      </c>
      <c r="M203" s="166">
        <f t="shared" si="51"/>
        <v>4600000</v>
      </c>
      <c r="N203" s="167">
        <f t="shared" si="52"/>
        <v>0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s="248" customFormat="1" ht="15.75" x14ac:dyDescent="0.25">
      <c r="A204" s="11">
        <v>57</v>
      </c>
      <c r="B204" s="191" t="s">
        <v>592</v>
      </c>
      <c r="C204" s="261" t="s">
        <v>593</v>
      </c>
      <c r="D204" s="257">
        <v>0</v>
      </c>
      <c r="E204" s="258" t="s">
        <v>56</v>
      </c>
      <c r="F204" s="252">
        <v>12075000</v>
      </c>
      <c r="G204" s="178">
        <f t="shared" si="47"/>
        <v>0</v>
      </c>
      <c r="H204" s="253"/>
      <c r="I204" s="178"/>
      <c r="J204" s="262">
        <f t="shared" si="50"/>
        <v>12075000</v>
      </c>
      <c r="K204" s="166">
        <f t="shared" si="54"/>
        <v>12195750</v>
      </c>
      <c r="L204" s="167">
        <f t="shared" si="53"/>
        <v>0</v>
      </c>
      <c r="M204" s="166">
        <f t="shared" si="51"/>
        <v>12075000</v>
      </c>
      <c r="N204" s="167">
        <f t="shared" si="52"/>
        <v>0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s="248" customFormat="1" ht="15.75" x14ac:dyDescent="0.25">
      <c r="A205" s="11">
        <v>58</v>
      </c>
      <c r="B205" s="191" t="s">
        <v>594</v>
      </c>
      <c r="C205" s="261" t="s">
        <v>595</v>
      </c>
      <c r="D205" s="257">
        <v>0</v>
      </c>
      <c r="E205" s="258" t="s">
        <v>56</v>
      </c>
      <c r="F205" s="252">
        <v>6711330</v>
      </c>
      <c r="G205" s="178">
        <f t="shared" si="47"/>
        <v>0</v>
      </c>
      <c r="H205" s="253"/>
      <c r="I205" s="178"/>
      <c r="J205" s="262">
        <f t="shared" si="50"/>
        <v>6711330</v>
      </c>
      <c r="K205" s="166">
        <f t="shared" si="54"/>
        <v>6778443.2999999998</v>
      </c>
      <c r="L205" s="167">
        <f t="shared" si="53"/>
        <v>0</v>
      </c>
      <c r="M205" s="166">
        <f t="shared" si="51"/>
        <v>6711330</v>
      </c>
      <c r="N205" s="167">
        <f t="shared" si="52"/>
        <v>0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s="248" customFormat="1" ht="15.75" x14ac:dyDescent="0.25">
      <c r="A206" s="11">
        <v>59</v>
      </c>
      <c r="B206" s="191" t="s">
        <v>596</v>
      </c>
      <c r="C206" s="261" t="s">
        <v>597</v>
      </c>
      <c r="D206" s="257">
        <v>0</v>
      </c>
      <c r="E206" s="258" t="s">
        <v>56</v>
      </c>
      <c r="F206" s="252">
        <v>2040000</v>
      </c>
      <c r="G206" s="178">
        <f t="shared" si="47"/>
        <v>0</v>
      </c>
      <c r="H206" s="253"/>
      <c r="I206" s="178"/>
      <c r="J206" s="262">
        <f t="shared" si="50"/>
        <v>2040000</v>
      </c>
      <c r="K206" s="166">
        <f t="shared" si="54"/>
        <v>2060400</v>
      </c>
      <c r="L206" s="167">
        <f t="shared" si="53"/>
        <v>0</v>
      </c>
      <c r="M206" s="166">
        <f t="shared" si="51"/>
        <v>2040000</v>
      </c>
      <c r="N206" s="167">
        <f t="shared" si="52"/>
        <v>0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s="248" customFormat="1" ht="15.75" x14ac:dyDescent="0.25">
      <c r="A207" s="11">
        <v>60</v>
      </c>
      <c r="B207" s="191" t="s">
        <v>598</v>
      </c>
      <c r="C207" s="261" t="s">
        <v>603</v>
      </c>
      <c r="D207" s="257">
        <v>0</v>
      </c>
      <c r="E207" s="258" t="s">
        <v>600</v>
      </c>
      <c r="F207" s="252">
        <v>79500</v>
      </c>
      <c r="G207" s="178">
        <f t="shared" si="47"/>
        <v>0</v>
      </c>
      <c r="H207" s="253"/>
      <c r="I207" s="178"/>
      <c r="J207" s="262">
        <f t="shared" si="50"/>
        <v>79500</v>
      </c>
      <c r="K207" s="166">
        <f t="shared" si="54"/>
        <v>80295</v>
      </c>
      <c r="L207" s="167">
        <f t="shared" si="53"/>
        <v>0</v>
      </c>
      <c r="M207" s="166">
        <f t="shared" si="51"/>
        <v>79500</v>
      </c>
      <c r="N207" s="167">
        <f t="shared" si="52"/>
        <v>0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s="248" customFormat="1" ht="15.75" x14ac:dyDescent="0.25">
      <c r="A208" s="11">
        <v>61</v>
      </c>
      <c r="B208" s="191" t="s">
        <v>599</v>
      </c>
      <c r="C208" s="261" t="s">
        <v>603</v>
      </c>
      <c r="D208" s="257">
        <v>0</v>
      </c>
      <c r="E208" s="258" t="s">
        <v>600</v>
      </c>
      <c r="F208" s="252">
        <v>79500</v>
      </c>
      <c r="G208" s="178">
        <f t="shared" si="47"/>
        <v>0</v>
      </c>
      <c r="H208" s="253"/>
      <c r="I208" s="178"/>
      <c r="J208" s="262">
        <f t="shared" si="50"/>
        <v>79500</v>
      </c>
      <c r="K208" s="166">
        <f t="shared" si="54"/>
        <v>80295</v>
      </c>
      <c r="L208" s="167">
        <f t="shared" si="53"/>
        <v>0</v>
      </c>
      <c r="M208" s="166">
        <f t="shared" si="51"/>
        <v>79500</v>
      </c>
      <c r="N208" s="167">
        <f t="shared" si="52"/>
        <v>0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s="248" customFormat="1" ht="15.75" x14ac:dyDescent="0.25">
      <c r="A209" s="11">
        <v>62</v>
      </c>
      <c r="B209" s="191" t="s">
        <v>601</v>
      </c>
      <c r="C209" s="261" t="s">
        <v>602</v>
      </c>
      <c r="D209" s="257">
        <v>0</v>
      </c>
      <c r="E209" s="258" t="s">
        <v>600</v>
      </c>
      <c r="F209" s="252">
        <v>190000</v>
      </c>
      <c r="G209" s="178">
        <f t="shared" si="47"/>
        <v>0</v>
      </c>
      <c r="H209" s="253"/>
      <c r="I209" s="178"/>
      <c r="J209" s="262">
        <f t="shared" si="50"/>
        <v>190000</v>
      </c>
      <c r="K209" s="166">
        <f t="shared" si="54"/>
        <v>191900</v>
      </c>
      <c r="L209" s="167">
        <f t="shared" si="53"/>
        <v>0</v>
      </c>
      <c r="M209" s="166">
        <f t="shared" si="51"/>
        <v>190000</v>
      </c>
      <c r="N209" s="167">
        <f t="shared" si="52"/>
        <v>0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s="248" customFormat="1" ht="15.75" x14ac:dyDescent="0.25">
      <c r="A210" s="11">
        <v>63</v>
      </c>
      <c r="B210" s="191" t="s">
        <v>604</v>
      </c>
      <c r="C210" s="261" t="s">
        <v>602</v>
      </c>
      <c r="D210" s="257">
        <v>0</v>
      </c>
      <c r="E210" s="258" t="s">
        <v>600</v>
      </c>
      <c r="F210" s="252">
        <v>190000</v>
      </c>
      <c r="G210" s="178">
        <f t="shared" si="47"/>
        <v>0</v>
      </c>
      <c r="H210" s="253"/>
      <c r="I210" s="178"/>
      <c r="J210" s="262">
        <f t="shared" si="50"/>
        <v>190000</v>
      </c>
      <c r="K210" s="166">
        <f t="shared" si="54"/>
        <v>191900</v>
      </c>
      <c r="L210" s="167">
        <f t="shared" si="53"/>
        <v>0</v>
      </c>
      <c r="M210" s="166">
        <f t="shared" si="51"/>
        <v>190000</v>
      </c>
      <c r="N210" s="167">
        <f t="shared" si="52"/>
        <v>0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s="248" customFormat="1" ht="15.75" x14ac:dyDescent="0.25">
      <c r="A211" s="11">
        <v>64</v>
      </c>
      <c r="B211" s="191" t="s">
        <v>605</v>
      </c>
      <c r="C211" s="261" t="s">
        <v>606</v>
      </c>
      <c r="D211" s="257">
        <v>0</v>
      </c>
      <c r="E211" s="258" t="s">
        <v>56</v>
      </c>
      <c r="F211" s="252">
        <v>23517500</v>
      </c>
      <c r="G211" s="178">
        <f t="shared" si="47"/>
        <v>0</v>
      </c>
      <c r="H211" s="253"/>
      <c r="I211" s="178"/>
      <c r="J211" s="262">
        <f t="shared" si="50"/>
        <v>23517500</v>
      </c>
      <c r="K211" s="166">
        <f t="shared" si="54"/>
        <v>23752675</v>
      </c>
      <c r="L211" s="167">
        <f t="shared" si="53"/>
        <v>0</v>
      </c>
      <c r="M211" s="166">
        <f t="shared" si="51"/>
        <v>23517500</v>
      </c>
      <c r="N211" s="167">
        <f t="shared" si="52"/>
        <v>0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s="248" customFormat="1" ht="15.75" x14ac:dyDescent="0.25">
      <c r="A212" s="11">
        <v>65</v>
      </c>
      <c r="B212" s="191" t="s">
        <v>607</v>
      </c>
      <c r="C212" s="261"/>
      <c r="D212" s="257">
        <v>0</v>
      </c>
      <c r="E212" s="258" t="s">
        <v>48</v>
      </c>
      <c r="F212" s="252">
        <v>7973364</v>
      </c>
      <c r="G212" s="178">
        <f t="shared" si="47"/>
        <v>0</v>
      </c>
      <c r="H212" s="253"/>
      <c r="I212" s="178"/>
      <c r="J212" s="262">
        <f t="shared" si="50"/>
        <v>7973364</v>
      </c>
      <c r="K212" s="166">
        <f t="shared" si="54"/>
        <v>8053097.6399999997</v>
      </c>
      <c r="L212" s="167">
        <f t="shared" si="53"/>
        <v>0</v>
      </c>
      <c r="M212" s="166">
        <f t="shared" si="51"/>
        <v>7973364</v>
      </c>
      <c r="N212" s="167">
        <f t="shared" si="52"/>
        <v>0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s="248" customFormat="1" ht="15.75" x14ac:dyDescent="0.25">
      <c r="A213" s="11">
        <v>66</v>
      </c>
      <c r="B213" s="191" t="s">
        <v>608</v>
      </c>
      <c r="C213" s="261" t="s">
        <v>609</v>
      </c>
      <c r="D213" s="257">
        <v>0</v>
      </c>
      <c r="E213" s="258" t="s">
        <v>56</v>
      </c>
      <c r="F213" s="252">
        <v>1552592</v>
      </c>
      <c r="G213" s="178">
        <f t="shared" si="47"/>
        <v>0</v>
      </c>
      <c r="H213" s="253"/>
      <c r="I213" s="178"/>
      <c r="J213" s="262">
        <f t="shared" si="50"/>
        <v>1552592</v>
      </c>
      <c r="K213" s="166">
        <f t="shared" si="54"/>
        <v>1568117.92</v>
      </c>
      <c r="L213" s="167">
        <f t="shared" si="53"/>
        <v>0</v>
      </c>
      <c r="M213" s="166">
        <f t="shared" si="51"/>
        <v>1552592</v>
      </c>
      <c r="N213" s="167">
        <f t="shared" si="52"/>
        <v>0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s="248" customFormat="1" ht="15.75" x14ac:dyDescent="0.25">
      <c r="A214" s="11">
        <v>67</v>
      </c>
      <c r="B214" s="191" t="s">
        <v>610</v>
      </c>
      <c r="C214" s="261" t="s">
        <v>611</v>
      </c>
      <c r="D214" s="257">
        <v>0</v>
      </c>
      <c r="E214" s="258" t="s">
        <v>56</v>
      </c>
      <c r="F214" s="252">
        <v>2761741</v>
      </c>
      <c r="G214" s="178">
        <f t="shared" si="47"/>
        <v>0</v>
      </c>
      <c r="H214" s="253"/>
      <c r="I214" s="178"/>
      <c r="J214" s="262">
        <f t="shared" si="50"/>
        <v>2761741</v>
      </c>
      <c r="K214" s="166">
        <f t="shared" si="54"/>
        <v>2789358.41</v>
      </c>
      <c r="L214" s="167">
        <f t="shared" si="53"/>
        <v>0</v>
      </c>
      <c r="M214" s="166">
        <f t="shared" si="51"/>
        <v>2761741</v>
      </c>
      <c r="N214" s="167">
        <f t="shared" si="52"/>
        <v>0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s="248" customFormat="1" ht="15.75" x14ac:dyDescent="0.25">
      <c r="A215" s="11">
        <v>68</v>
      </c>
      <c r="B215" s="191" t="s">
        <v>614</v>
      </c>
      <c r="C215" s="261" t="s">
        <v>615</v>
      </c>
      <c r="D215" s="257">
        <v>0</v>
      </c>
      <c r="E215" s="258" t="s">
        <v>56</v>
      </c>
      <c r="F215" s="252">
        <v>250000</v>
      </c>
      <c r="G215" s="178">
        <f t="shared" si="47"/>
        <v>0</v>
      </c>
      <c r="H215" s="253"/>
      <c r="I215" s="178"/>
      <c r="J215" s="262">
        <f t="shared" si="50"/>
        <v>250000</v>
      </c>
      <c r="K215" s="166">
        <f t="shared" si="54"/>
        <v>252500</v>
      </c>
      <c r="L215" s="167">
        <f t="shared" si="53"/>
        <v>0</v>
      </c>
      <c r="M215" s="166">
        <f t="shared" si="51"/>
        <v>250000</v>
      </c>
      <c r="N215" s="167">
        <f t="shared" si="52"/>
        <v>0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s="248" customFormat="1" ht="15.75" x14ac:dyDescent="0.25">
      <c r="A216" s="11">
        <v>69</v>
      </c>
      <c r="B216" s="191" t="s">
        <v>617</v>
      </c>
      <c r="C216" s="261" t="s">
        <v>616</v>
      </c>
      <c r="D216" s="257">
        <v>0</v>
      </c>
      <c r="E216" s="258" t="s">
        <v>56</v>
      </c>
      <c r="F216" s="252">
        <v>6325000</v>
      </c>
      <c r="G216" s="178">
        <f t="shared" si="47"/>
        <v>0</v>
      </c>
      <c r="H216" s="253"/>
      <c r="I216" s="178"/>
      <c r="J216" s="262">
        <f t="shared" si="50"/>
        <v>6325000</v>
      </c>
      <c r="K216" s="166">
        <f t="shared" si="54"/>
        <v>6388250</v>
      </c>
      <c r="L216" s="167">
        <f t="shared" si="53"/>
        <v>0</v>
      </c>
      <c r="M216" s="166">
        <f t="shared" si="51"/>
        <v>6325000</v>
      </c>
      <c r="N216" s="167">
        <f t="shared" si="52"/>
        <v>0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s="248" customFormat="1" ht="15.75" x14ac:dyDescent="0.25">
      <c r="A217" s="11">
        <v>70</v>
      </c>
      <c r="B217" s="191" t="s">
        <v>650</v>
      </c>
      <c r="C217" s="261" t="s">
        <v>623</v>
      </c>
      <c r="D217" s="257">
        <v>0</v>
      </c>
      <c r="E217" s="258" t="s">
        <v>48</v>
      </c>
      <c r="F217" s="252">
        <v>1068000</v>
      </c>
      <c r="G217" s="178">
        <f t="shared" si="47"/>
        <v>0</v>
      </c>
      <c r="H217" s="253"/>
      <c r="I217" s="178"/>
      <c r="J217" s="262">
        <f t="shared" si="50"/>
        <v>1068000</v>
      </c>
      <c r="K217" s="166">
        <f t="shared" si="54"/>
        <v>1078680</v>
      </c>
      <c r="L217" s="167">
        <f t="shared" si="53"/>
        <v>0</v>
      </c>
      <c r="M217" s="166">
        <f t="shared" si="51"/>
        <v>1068000</v>
      </c>
      <c r="N217" s="167">
        <f t="shared" si="52"/>
        <v>0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s="248" customFormat="1" ht="15.75" x14ac:dyDescent="0.25">
      <c r="A218" s="11">
        <v>71</v>
      </c>
      <c r="B218" s="191" t="s">
        <v>630</v>
      </c>
      <c r="C218" s="261" t="s">
        <v>631</v>
      </c>
      <c r="D218" s="257">
        <v>0</v>
      </c>
      <c r="E218" s="258" t="s">
        <v>56</v>
      </c>
      <c r="F218" s="252">
        <v>9750000</v>
      </c>
      <c r="G218" s="178">
        <f t="shared" si="47"/>
        <v>0</v>
      </c>
      <c r="H218" s="253"/>
      <c r="I218" s="178"/>
      <c r="J218" s="262">
        <f t="shared" si="50"/>
        <v>9750000</v>
      </c>
      <c r="K218" s="166">
        <f t="shared" si="54"/>
        <v>9847500</v>
      </c>
      <c r="L218" s="167">
        <f t="shared" si="53"/>
        <v>0</v>
      </c>
      <c r="M218" s="166">
        <f t="shared" si="51"/>
        <v>9750000</v>
      </c>
      <c r="N218" s="167">
        <f t="shared" si="52"/>
        <v>0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s="248" customFormat="1" ht="15.75" x14ac:dyDescent="0.25">
      <c r="A219" s="11">
        <v>72</v>
      </c>
      <c r="B219" s="191" t="s">
        <v>632</v>
      </c>
      <c r="C219" s="261" t="s">
        <v>633</v>
      </c>
      <c r="D219" s="257">
        <v>0</v>
      </c>
      <c r="E219" s="258" t="s">
        <v>56</v>
      </c>
      <c r="F219" s="252">
        <v>7860000</v>
      </c>
      <c r="G219" s="178">
        <f t="shared" si="47"/>
        <v>0</v>
      </c>
      <c r="H219" s="253"/>
      <c r="I219" s="178"/>
      <c r="J219" s="262">
        <f t="shared" si="50"/>
        <v>7860000</v>
      </c>
      <c r="K219" s="166">
        <f t="shared" si="54"/>
        <v>7938600</v>
      </c>
      <c r="L219" s="167">
        <f t="shared" si="53"/>
        <v>0</v>
      </c>
      <c r="M219" s="166">
        <f t="shared" si="51"/>
        <v>7860000</v>
      </c>
      <c r="N219" s="167">
        <f t="shared" si="52"/>
        <v>0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s="248" customFormat="1" ht="15.75" x14ac:dyDescent="0.25">
      <c r="A220" s="11">
        <v>73</v>
      </c>
      <c r="B220" s="191" t="s">
        <v>634</v>
      </c>
      <c r="C220" s="261" t="s">
        <v>615</v>
      </c>
      <c r="D220" s="257">
        <v>0</v>
      </c>
      <c r="E220" s="258" t="s">
        <v>56</v>
      </c>
      <c r="F220" s="252">
        <v>3640000</v>
      </c>
      <c r="G220" s="178">
        <f t="shared" si="47"/>
        <v>0</v>
      </c>
      <c r="H220" s="253"/>
      <c r="I220" s="178"/>
      <c r="J220" s="262">
        <f t="shared" si="50"/>
        <v>3640000</v>
      </c>
      <c r="K220" s="166">
        <f t="shared" si="54"/>
        <v>3676400</v>
      </c>
      <c r="L220" s="167">
        <f t="shared" si="53"/>
        <v>0</v>
      </c>
      <c r="M220" s="166">
        <f t="shared" si="51"/>
        <v>3640000</v>
      </c>
      <c r="N220" s="167">
        <f t="shared" si="52"/>
        <v>0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s="248" customFormat="1" ht="15.75" x14ac:dyDescent="0.25">
      <c r="A221" s="11">
        <v>74</v>
      </c>
      <c r="B221" s="191" t="s">
        <v>635</v>
      </c>
      <c r="C221" s="261" t="s">
        <v>636</v>
      </c>
      <c r="D221" s="257">
        <v>0</v>
      </c>
      <c r="E221" s="258" t="s">
        <v>56</v>
      </c>
      <c r="F221" s="252">
        <v>141000</v>
      </c>
      <c r="G221" s="178">
        <f t="shared" si="47"/>
        <v>0</v>
      </c>
      <c r="H221" s="253"/>
      <c r="I221" s="178"/>
      <c r="J221" s="262">
        <f t="shared" si="50"/>
        <v>141000</v>
      </c>
      <c r="K221" s="166">
        <f t="shared" si="54"/>
        <v>142410</v>
      </c>
      <c r="L221" s="167">
        <f t="shared" si="53"/>
        <v>0</v>
      </c>
      <c r="M221" s="166">
        <f t="shared" si="51"/>
        <v>141000</v>
      </c>
      <c r="N221" s="167">
        <f t="shared" si="52"/>
        <v>0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s="248" customFormat="1" ht="15.75" x14ac:dyDescent="0.25">
      <c r="A222" s="11">
        <v>75</v>
      </c>
      <c r="B222" s="191" t="s">
        <v>637</v>
      </c>
      <c r="C222" s="261" t="s">
        <v>638</v>
      </c>
      <c r="D222" s="257">
        <v>0</v>
      </c>
      <c r="E222" s="258" t="s">
        <v>56</v>
      </c>
      <c r="F222" s="252">
        <v>517500</v>
      </c>
      <c r="G222" s="178">
        <f t="shared" si="47"/>
        <v>0</v>
      </c>
      <c r="H222" s="253"/>
      <c r="I222" s="178"/>
      <c r="J222" s="262">
        <f t="shared" si="50"/>
        <v>517500</v>
      </c>
      <c r="K222" s="166">
        <f t="shared" si="54"/>
        <v>522675</v>
      </c>
      <c r="L222" s="167">
        <f t="shared" si="53"/>
        <v>0</v>
      </c>
      <c r="M222" s="166">
        <f t="shared" si="51"/>
        <v>517500</v>
      </c>
      <c r="N222" s="167">
        <f t="shared" si="52"/>
        <v>0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s="248" customFormat="1" ht="15.75" x14ac:dyDescent="0.25">
      <c r="A223" s="11">
        <v>76</v>
      </c>
      <c r="B223" s="191" t="s">
        <v>639</v>
      </c>
      <c r="C223" s="261" t="s">
        <v>640</v>
      </c>
      <c r="D223" s="257">
        <v>0</v>
      </c>
      <c r="E223" s="258" t="s">
        <v>56</v>
      </c>
      <c r="F223" s="252">
        <v>18850000</v>
      </c>
      <c r="G223" s="178">
        <f t="shared" si="47"/>
        <v>0</v>
      </c>
      <c r="H223" s="253"/>
      <c r="I223" s="178"/>
      <c r="J223" s="262">
        <f t="shared" si="50"/>
        <v>18850000</v>
      </c>
      <c r="K223" s="166">
        <f t="shared" si="54"/>
        <v>19038500</v>
      </c>
      <c r="L223" s="167">
        <f t="shared" si="53"/>
        <v>0</v>
      </c>
      <c r="M223" s="166">
        <f t="shared" si="51"/>
        <v>18850000</v>
      </c>
      <c r="N223" s="167">
        <f t="shared" si="52"/>
        <v>0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s="248" customFormat="1" ht="15.75" x14ac:dyDescent="0.25">
      <c r="A224" s="11">
        <v>77</v>
      </c>
      <c r="B224" s="191" t="s">
        <v>641</v>
      </c>
      <c r="C224" s="261" t="s">
        <v>642</v>
      </c>
      <c r="D224" s="257">
        <v>0</v>
      </c>
      <c r="E224" s="258" t="s">
        <v>56</v>
      </c>
      <c r="F224" s="252">
        <v>12580000</v>
      </c>
      <c r="G224" s="178">
        <f t="shared" si="47"/>
        <v>0</v>
      </c>
      <c r="H224" s="253"/>
      <c r="I224" s="178"/>
      <c r="J224" s="262">
        <f t="shared" si="50"/>
        <v>12580000</v>
      </c>
      <c r="K224" s="166">
        <f t="shared" si="54"/>
        <v>12705800</v>
      </c>
      <c r="L224" s="167">
        <f t="shared" si="53"/>
        <v>0</v>
      </c>
      <c r="M224" s="166">
        <f t="shared" si="51"/>
        <v>12580000</v>
      </c>
      <c r="N224" s="167">
        <f t="shared" si="52"/>
        <v>0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s="248" customFormat="1" ht="15.75" x14ac:dyDescent="0.25">
      <c r="A225" s="11">
        <v>78</v>
      </c>
      <c r="B225" s="191" t="s">
        <v>643</v>
      </c>
      <c r="C225" s="261" t="s">
        <v>644</v>
      </c>
      <c r="D225" s="257">
        <v>0</v>
      </c>
      <c r="E225" s="258" t="s">
        <v>56</v>
      </c>
      <c r="F225" s="252">
        <v>406000</v>
      </c>
      <c r="G225" s="178">
        <f t="shared" si="47"/>
        <v>0</v>
      </c>
      <c r="H225" s="253"/>
      <c r="I225" s="178"/>
      <c r="J225" s="262">
        <f t="shared" si="50"/>
        <v>406000</v>
      </c>
      <c r="K225" s="166">
        <f t="shared" si="54"/>
        <v>410060</v>
      </c>
      <c r="L225" s="167">
        <f t="shared" si="53"/>
        <v>0</v>
      </c>
      <c r="M225" s="166">
        <f t="shared" si="51"/>
        <v>406000</v>
      </c>
      <c r="N225" s="167">
        <f t="shared" si="52"/>
        <v>0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s="248" customFormat="1" ht="15.75" x14ac:dyDescent="0.25">
      <c r="A226" s="11">
        <v>79</v>
      </c>
      <c r="B226" s="191" t="s">
        <v>645</v>
      </c>
      <c r="C226" s="261" t="s">
        <v>646</v>
      </c>
      <c r="D226" s="257">
        <v>0</v>
      </c>
      <c r="E226" s="258" t="s">
        <v>56</v>
      </c>
      <c r="F226" s="252">
        <v>25473000</v>
      </c>
      <c r="G226" s="178">
        <f t="shared" si="47"/>
        <v>0</v>
      </c>
      <c r="H226" s="253"/>
      <c r="I226" s="178"/>
      <c r="J226" s="262">
        <f t="shared" si="50"/>
        <v>25473000</v>
      </c>
      <c r="K226" s="166">
        <f t="shared" si="54"/>
        <v>25727730</v>
      </c>
      <c r="L226" s="167">
        <f t="shared" si="53"/>
        <v>0</v>
      </c>
      <c r="M226" s="166">
        <f t="shared" si="51"/>
        <v>25473000</v>
      </c>
      <c r="N226" s="167">
        <f t="shared" si="52"/>
        <v>0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s="248" customFormat="1" ht="15.75" x14ac:dyDescent="0.25">
      <c r="A227" s="11">
        <v>80</v>
      </c>
      <c r="B227" s="191"/>
      <c r="C227" s="261"/>
      <c r="D227" s="257"/>
      <c r="E227" s="258"/>
      <c r="F227" s="252"/>
      <c r="G227" s="178"/>
      <c r="H227" s="253"/>
      <c r="I227" s="178"/>
      <c r="J227" s="262"/>
      <c r="K227" s="166"/>
      <c r="L227" s="167"/>
      <c r="M227" s="166"/>
      <c r="N227" s="16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x14ac:dyDescent="0.25">
      <c r="A228" s="11"/>
      <c r="B228" s="310" t="s">
        <v>545</v>
      </c>
      <c r="C228" s="275"/>
      <c r="D228" s="275"/>
      <c r="E228" s="275"/>
      <c r="F228" s="272"/>
      <c r="G228" s="170">
        <f>SUM(G148:G226)</f>
        <v>63401200</v>
      </c>
      <c r="H228" s="4"/>
      <c r="I228" s="170">
        <f>SUM(I148:I198)</f>
        <v>67330147245200</v>
      </c>
      <c r="J228" s="4"/>
      <c r="K228" s="166">
        <f t="shared" ref="K228:K260" si="55">J228*1.01</f>
        <v>0</v>
      </c>
      <c r="L228" s="170">
        <f>SUM(L148:L226)</f>
        <v>64035212</v>
      </c>
      <c r="M228" s="166"/>
      <c r="N228" s="254">
        <f>SUM(N148:N226)</f>
        <v>63401200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x14ac:dyDescent="0.25">
      <c r="A229" s="190" t="s">
        <v>554</v>
      </c>
      <c r="B229" s="309" t="s">
        <v>555</v>
      </c>
      <c r="C229" s="275"/>
      <c r="D229" s="275"/>
      <c r="E229" s="275"/>
      <c r="F229" s="275"/>
      <c r="G229" s="272"/>
      <c r="H229" s="4"/>
      <c r="I229" s="4"/>
      <c r="J229" s="4"/>
      <c r="K229" s="166">
        <f t="shared" si="55"/>
        <v>0</v>
      </c>
      <c r="L229" s="4"/>
      <c r="M229" s="166">
        <f t="shared" ref="M229" si="56">L229*1.01</f>
        <v>0</v>
      </c>
      <c r="N229" s="167">
        <f t="shared" si="52"/>
        <v>0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x14ac:dyDescent="0.25">
      <c r="A230" s="11">
        <v>1</v>
      </c>
      <c r="B230" s="188" t="s">
        <v>221</v>
      </c>
      <c r="C230" s="189" t="s">
        <v>222</v>
      </c>
      <c r="D230" s="8">
        <v>1</v>
      </c>
      <c r="E230" s="185" t="s">
        <v>57</v>
      </c>
      <c r="F230" s="151">
        <v>4655800</v>
      </c>
      <c r="G230" s="178">
        <f t="shared" ref="G230:G263" si="57">F230*D230</f>
        <v>4655800</v>
      </c>
      <c r="H230" s="151">
        <v>4655801</v>
      </c>
      <c r="I230" s="178">
        <f t="shared" ref="I230:I262" si="58">H230*F230</f>
        <v>21676478295800</v>
      </c>
      <c r="J230" s="151">
        <f>F230</f>
        <v>4655800</v>
      </c>
      <c r="K230" s="166">
        <f t="shared" si="55"/>
        <v>4702358</v>
      </c>
      <c r="L230" s="167">
        <f t="shared" ref="L230:L263" si="59">D230*K230</f>
        <v>4702358</v>
      </c>
      <c r="M230" s="166">
        <f>F230</f>
        <v>4655800</v>
      </c>
      <c r="N230" s="167">
        <f t="shared" si="52"/>
        <v>4655800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x14ac:dyDescent="0.25">
      <c r="A231" s="11">
        <f t="shared" ref="A231:A247" si="60">A230+1</f>
        <v>2</v>
      </c>
      <c r="B231" s="188" t="s">
        <v>223</v>
      </c>
      <c r="C231" s="189" t="s">
        <v>224</v>
      </c>
      <c r="D231" s="8">
        <v>1</v>
      </c>
      <c r="E231" s="185" t="s">
        <v>57</v>
      </c>
      <c r="F231" s="151">
        <v>7752500</v>
      </c>
      <c r="G231" s="178">
        <f t="shared" si="57"/>
        <v>7752500</v>
      </c>
      <c r="H231" s="151">
        <v>7752501</v>
      </c>
      <c r="I231" s="178">
        <f t="shared" si="58"/>
        <v>60101264002500</v>
      </c>
      <c r="J231" s="151">
        <f t="shared" ref="J231:J263" si="61">F231</f>
        <v>7752500</v>
      </c>
      <c r="K231" s="166">
        <f t="shared" si="55"/>
        <v>7830025</v>
      </c>
      <c r="L231" s="167">
        <f t="shared" si="59"/>
        <v>7830025</v>
      </c>
      <c r="M231" s="166">
        <f t="shared" ref="M231:M263" si="62">F231</f>
        <v>7752500</v>
      </c>
      <c r="N231" s="167">
        <f t="shared" si="52"/>
        <v>7752500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x14ac:dyDescent="0.25">
      <c r="A232" s="11">
        <f t="shared" si="60"/>
        <v>3</v>
      </c>
      <c r="B232" s="188" t="s">
        <v>225</v>
      </c>
      <c r="C232" s="189" t="s">
        <v>226</v>
      </c>
      <c r="D232" s="8">
        <v>1</v>
      </c>
      <c r="E232" s="185" t="s">
        <v>57</v>
      </c>
      <c r="F232" s="151">
        <v>8434800</v>
      </c>
      <c r="G232" s="178">
        <f t="shared" si="57"/>
        <v>8434800</v>
      </c>
      <c r="H232" s="151">
        <v>8434801</v>
      </c>
      <c r="I232" s="178">
        <f t="shared" si="58"/>
        <v>71145859474800</v>
      </c>
      <c r="J232" s="151">
        <f t="shared" si="61"/>
        <v>8434800</v>
      </c>
      <c r="K232" s="166">
        <f t="shared" si="55"/>
        <v>8519148</v>
      </c>
      <c r="L232" s="167">
        <f t="shared" si="59"/>
        <v>8519148</v>
      </c>
      <c r="M232" s="166">
        <f t="shared" si="62"/>
        <v>8434800</v>
      </c>
      <c r="N232" s="167">
        <f t="shared" si="52"/>
        <v>8434800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x14ac:dyDescent="0.25">
      <c r="A233" s="11">
        <f t="shared" si="60"/>
        <v>4</v>
      </c>
      <c r="B233" s="188" t="s">
        <v>227</v>
      </c>
      <c r="C233" s="189" t="s">
        <v>228</v>
      </c>
      <c r="D233" s="8">
        <v>2</v>
      </c>
      <c r="E233" s="185" t="s">
        <v>57</v>
      </c>
      <c r="F233" s="151">
        <v>2631600</v>
      </c>
      <c r="G233" s="178">
        <f t="shared" si="57"/>
        <v>5263200</v>
      </c>
      <c r="H233" s="151">
        <v>2631601</v>
      </c>
      <c r="I233" s="178">
        <f t="shared" si="58"/>
        <v>6925321191600</v>
      </c>
      <c r="J233" s="151">
        <f t="shared" si="61"/>
        <v>2631600</v>
      </c>
      <c r="K233" s="166">
        <f t="shared" si="55"/>
        <v>2657916</v>
      </c>
      <c r="L233" s="167">
        <f t="shared" si="59"/>
        <v>5315832</v>
      </c>
      <c r="M233" s="166">
        <f t="shared" si="62"/>
        <v>2631600</v>
      </c>
      <c r="N233" s="167">
        <f t="shared" si="52"/>
        <v>5263200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x14ac:dyDescent="0.25">
      <c r="A234" s="11">
        <f t="shared" si="60"/>
        <v>5</v>
      </c>
      <c r="B234" s="188" t="s">
        <v>229</v>
      </c>
      <c r="C234" s="189" t="s">
        <v>230</v>
      </c>
      <c r="D234" s="8">
        <v>2</v>
      </c>
      <c r="E234" s="185" t="s">
        <v>57</v>
      </c>
      <c r="F234" s="151">
        <v>56600</v>
      </c>
      <c r="G234" s="178">
        <f t="shared" si="57"/>
        <v>113200</v>
      </c>
      <c r="H234" s="151">
        <v>56601</v>
      </c>
      <c r="I234" s="178">
        <f t="shared" si="58"/>
        <v>3203616600</v>
      </c>
      <c r="J234" s="151">
        <f t="shared" si="61"/>
        <v>56600</v>
      </c>
      <c r="K234" s="166">
        <f t="shared" si="55"/>
        <v>57166</v>
      </c>
      <c r="L234" s="167">
        <f t="shared" si="59"/>
        <v>114332</v>
      </c>
      <c r="M234" s="166">
        <f t="shared" si="62"/>
        <v>56600</v>
      </c>
      <c r="N234" s="167">
        <f t="shared" si="52"/>
        <v>113200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x14ac:dyDescent="0.25">
      <c r="A235" s="11">
        <f t="shared" si="60"/>
        <v>6</v>
      </c>
      <c r="B235" s="188" t="s">
        <v>231</v>
      </c>
      <c r="C235" s="189" t="s">
        <v>232</v>
      </c>
      <c r="D235" s="8">
        <v>2</v>
      </c>
      <c r="E235" s="185" t="s">
        <v>57</v>
      </c>
      <c r="F235" s="151">
        <v>2877800</v>
      </c>
      <c r="G235" s="178">
        <f t="shared" si="57"/>
        <v>5755600</v>
      </c>
      <c r="H235" s="151">
        <v>2877801</v>
      </c>
      <c r="I235" s="178">
        <f t="shared" si="58"/>
        <v>8281735717800</v>
      </c>
      <c r="J235" s="151">
        <f t="shared" si="61"/>
        <v>2877800</v>
      </c>
      <c r="K235" s="166">
        <f t="shared" si="55"/>
        <v>2906578</v>
      </c>
      <c r="L235" s="167">
        <f t="shared" si="59"/>
        <v>5813156</v>
      </c>
      <c r="M235" s="166">
        <f t="shared" si="62"/>
        <v>2877800</v>
      </c>
      <c r="N235" s="167">
        <f t="shared" si="52"/>
        <v>5755600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x14ac:dyDescent="0.25">
      <c r="A236" s="11">
        <f t="shared" si="60"/>
        <v>7</v>
      </c>
      <c r="B236" s="188" t="s">
        <v>233</v>
      </c>
      <c r="C236" s="189" t="s">
        <v>234</v>
      </c>
      <c r="D236" s="8">
        <v>2</v>
      </c>
      <c r="E236" s="185" t="s">
        <v>57</v>
      </c>
      <c r="F236" s="151">
        <v>394200</v>
      </c>
      <c r="G236" s="178">
        <f t="shared" si="57"/>
        <v>788400</v>
      </c>
      <c r="H236" s="151">
        <v>394201</v>
      </c>
      <c r="I236" s="178">
        <f t="shared" si="58"/>
        <v>155394034200</v>
      </c>
      <c r="J236" s="151">
        <f t="shared" si="61"/>
        <v>394200</v>
      </c>
      <c r="K236" s="166">
        <f t="shared" si="55"/>
        <v>398142</v>
      </c>
      <c r="L236" s="167">
        <f t="shared" si="59"/>
        <v>796284</v>
      </c>
      <c r="M236" s="166">
        <f t="shared" si="62"/>
        <v>394200</v>
      </c>
      <c r="N236" s="167">
        <f t="shared" si="52"/>
        <v>788400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x14ac:dyDescent="0.25">
      <c r="A237" s="11">
        <f t="shared" si="60"/>
        <v>8</v>
      </c>
      <c r="B237" s="188" t="s">
        <v>235</v>
      </c>
      <c r="C237" s="189" t="s">
        <v>236</v>
      </c>
      <c r="D237" s="8">
        <v>1</v>
      </c>
      <c r="E237" s="185" t="s">
        <v>57</v>
      </c>
      <c r="F237" s="151">
        <v>8086100</v>
      </c>
      <c r="G237" s="178">
        <f t="shared" si="57"/>
        <v>8086100</v>
      </c>
      <c r="H237" s="151">
        <v>8086101</v>
      </c>
      <c r="I237" s="178">
        <f t="shared" si="58"/>
        <v>65385021296100</v>
      </c>
      <c r="J237" s="151">
        <f t="shared" si="61"/>
        <v>8086100</v>
      </c>
      <c r="K237" s="166">
        <f t="shared" si="55"/>
        <v>8166961</v>
      </c>
      <c r="L237" s="167">
        <f t="shared" si="59"/>
        <v>8166961</v>
      </c>
      <c r="M237" s="166">
        <f t="shared" si="62"/>
        <v>8086100</v>
      </c>
      <c r="N237" s="167">
        <f t="shared" si="52"/>
        <v>8086100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x14ac:dyDescent="0.25">
      <c r="A238" s="11">
        <f t="shared" si="60"/>
        <v>9</v>
      </c>
      <c r="B238" s="188" t="s">
        <v>237</v>
      </c>
      <c r="C238" s="189" t="s">
        <v>238</v>
      </c>
      <c r="D238" s="8">
        <v>2</v>
      </c>
      <c r="E238" s="185" t="s">
        <v>57</v>
      </c>
      <c r="F238" s="151">
        <v>992900</v>
      </c>
      <c r="G238" s="178">
        <f t="shared" si="57"/>
        <v>1985800</v>
      </c>
      <c r="H238" s="151">
        <v>992901</v>
      </c>
      <c r="I238" s="178">
        <f t="shared" si="58"/>
        <v>985851402900</v>
      </c>
      <c r="J238" s="151">
        <f t="shared" si="61"/>
        <v>992900</v>
      </c>
      <c r="K238" s="166">
        <f t="shared" si="55"/>
        <v>1002829</v>
      </c>
      <c r="L238" s="167">
        <f t="shared" si="59"/>
        <v>2005658</v>
      </c>
      <c r="M238" s="166">
        <f t="shared" si="62"/>
        <v>992900</v>
      </c>
      <c r="N238" s="167">
        <f t="shared" si="52"/>
        <v>1985800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x14ac:dyDescent="0.25">
      <c r="A239" s="11">
        <f t="shared" si="60"/>
        <v>10</v>
      </c>
      <c r="B239" s="188" t="s">
        <v>237</v>
      </c>
      <c r="C239" s="189" t="s">
        <v>239</v>
      </c>
      <c r="D239" s="8">
        <v>2</v>
      </c>
      <c r="E239" s="185" t="s">
        <v>57</v>
      </c>
      <c r="F239" s="151">
        <v>202700</v>
      </c>
      <c r="G239" s="178">
        <f t="shared" si="57"/>
        <v>405400</v>
      </c>
      <c r="H239" s="151">
        <v>202701</v>
      </c>
      <c r="I239" s="178">
        <f t="shared" si="58"/>
        <v>41087492700</v>
      </c>
      <c r="J239" s="151">
        <f t="shared" si="61"/>
        <v>202700</v>
      </c>
      <c r="K239" s="166">
        <f t="shared" si="55"/>
        <v>204727</v>
      </c>
      <c r="L239" s="167">
        <f t="shared" si="59"/>
        <v>409454</v>
      </c>
      <c r="M239" s="166">
        <f t="shared" si="62"/>
        <v>202700</v>
      </c>
      <c r="N239" s="167">
        <f t="shared" si="52"/>
        <v>405400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x14ac:dyDescent="0.25">
      <c r="A240" s="11">
        <f t="shared" si="60"/>
        <v>11</v>
      </c>
      <c r="B240" s="188" t="s">
        <v>240</v>
      </c>
      <c r="C240" s="189" t="s">
        <v>241</v>
      </c>
      <c r="D240" s="8">
        <v>2</v>
      </c>
      <c r="E240" s="185" t="s">
        <v>57</v>
      </c>
      <c r="F240" s="151">
        <v>448800</v>
      </c>
      <c r="G240" s="178">
        <f t="shared" si="57"/>
        <v>897600</v>
      </c>
      <c r="H240" s="151">
        <v>448801</v>
      </c>
      <c r="I240" s="178">
        <f t="shared" si="58"/>
        <v>201421888800</v>
      </c>
      <c r="J240" s="151">
        <f t="shared" si="61"/>
        <v>448800</v>
      </c>
      <c r="K240" s="166">
        <f t="shared" si="55"/>
        <v>453288</v>
      </c>
      <c r="L240" s="167">
        <f t="shared" si="59"/>
        <v>906576</v>
      </c>
      <c r="M240" s="166">
        <f t="shared" si="62"/>
        <v>448800</v>
      </c>
      <c r="N240" s="167">
        <f t="shared" si="52"/>
        <v>897600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x14ac:dyDescent="0.25">
      <c r="A241" s="11">
        <f t="shared" si="60"/>
        <v>12</v>
      </c>
      <c r="B241" s="188" t="s">
        <v>242</v>
      </c>
      <c r="C241" s="189" t="s">
        <v>243</v>
      </c>
      <c r="D241" s="8">
        <v>2</v>
      </c>
      <c r="E241" s="185" t="s">
        <v>57</v>
      </c>
      <c r="F241" s="151">
        <v>896100</v>
      </c>
      <c r="G241" s="178">
        <f t="shared" si="57"/>
        <v>1792200</v>
      </c>
      <c r="H241" s="151">
        <v>896101</v>
      </c>
      <c r="I241" s="178">
        <f t="shared" si="58"/>
        <v>802996106100</v>
      </c>
      <c r="J241" s="151">
        <f t="shared" si="61"/>
        <v>896100</v>
      </c>
      <c r="K241" s="166">
        <f t="shared" si="55"/>
        <v>905061</v>
      </c>
      <c r="L241" s="167">
        <f t="shared" si="59"/>
        <v>1810122</v>
      </c>
      <c r="M241" s="166">
        <f t="shared" si="62"/>
        <v>896100</v>
      </c>
      <c r="N241" s="167">
        <f t="shared" si="52"/>
        <v>1792200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x14ac:dyDescent="0.25">
      <c r="A242" s="11">
        <f t="shared" si="60"/>
        <v>13</v>
      </c>
      <c r="B242" s="188" t="s">
        <v>244</v>
      </c>
      <c r="C242" s="189" t="s">
        <v>245</v>
      </c>
      <c r="D242" s="8">
        <v>4</v>
      </c>
      <c r="E242" s="185" t="s">
        <v>57</v>
      </c>
      <c r="F242" s="151">
        <v>2213700</v>
      </c>
      <c r="G242" s="178">
        <f t="shared" si="57"/>
        <v>8854800</v>
      </c>
      <c r="H242" s="151">
        <v>2213701</v>
      </c>
      <c r="I242" s="178">
        <f t="shared" si="58"/>
        <v>4900469903700</v>
      </c>
      <c r="J242" s="151">
        <f t="shared" si="61"/>
        <v>2213700</v>
      </c>
      <c r="K242" s="166">
        <f t="shared" si="55"/>
        <v>2235837</v>
      </c>
      <c r="L242" s="167">
        <f t="shared" si="59"/>
        <v>8943348</v>
      </c>
      <c r="M242" s="166">
        <f t="shared" si="62"/>
        <v>2213700</v>
      </c>
      <c r="N242" s="167">
        <f t="shared" ref="N242:N263" si="63">M242*D242</f>
        <v>8854800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x14ac:dyDescent="0.25">
      <c r="A243" s="11">
        <f t="shared" si="60"/>
        <v>14</v>
      </c>
      <c r="B243" s="188" t="s">
        <v>246</v>
      </c>
      <c r="C243" s="189" t="s">
        <v>247</v>
      </c>
      <c r="D243" s="8">
        <v>2</v>
      </c>
      <c r="E243" s="185" t="s">
        <v>57</v>
      </c>
      <c r="F243" s="151">
        <v>808200</v>
      </c>
      <c r="G243" s="178">
        <f t="shared" si="57"/>
        <v>1616400</v>
      </c>
      <c r="H243" s="151">
        <v>808201</v>
      </c>
      <c r="I243" s="178">
        <f t="shared" si="58"/>
        <v>653188048200</v>
      </c>
      <c r="J243" s="151">
        <f t="shared" si="61"/>
        <v>808200</v>
      </c>
      <c r="K243" s="166">
        <f t="shared" si="55"/>
        <v>816282</v>
      </c>
      <c r="L243" s="167">
        <f t="shared" si="59"/>
        <v>1632564</v>
      </c>
      <c r="M243" s="166">
        <f t="shared" si="62"/>
        <v>808200</v>
      </c>
      <c r="N243" s="167">
        <f t="shared" si="63"/>
        <v>1616400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x14ac:dyDescent="0.25">
      <c r="A244" s="11">
        <f t="shared" si="60"/>
        <v>15</v>
      </c>
      <c r="B244" s="188" t="s">
        <v>248</v>
      </c>
      <c r="C244" s="189" t="s">
        <v>249</v>
      </c>
      <c r="D244" s="8">
        <v>2</v>
      </c>
      <c r="E244" s="185" t="s">
        <v>57</v>
      </c>
      <c r="F244" s="151">
        <v>6494000</v>
      </c>
      <c r="G244" s="178">
        <f t="shared" si="57"/>
        <v>12988000</v>
      </c>
      <c r="H244" s="151">
        <v>6494001</v>
      </c>
      <c r="I244" s="178">
        <f t="shared" si="58"/>
        <v>42172042494000</v>
      </c>
      <c r="J244" s="151">
        <f t="shared" si="61"/>
        <v>6494000</v>
      </c>
      <c r="K244" s="166">
        <f t="shared" si="55"/>
        <v>6558940</v>
      </c>
      <c r="L244" s="167">
        <f t="shared" si="59"/>
        <v>13117880</v>
      </c>
      <c r="M244" s="166">
        <f t="shared" si="62"/>
        <v>6494000</v>
      </c>
      <c r="N244" s="167">
        <f t="shared" si="63"/>
        <v>12988000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x14ac:dyDescent="0.25">
      <c r="A245" s="11">
        <f t="shared" si="60"/>
        <v>16</v>
      </c>
      <c r="B245" s="188" t="s">
        <v>250</v>
      </c>
      <c r="C245" s="189" t="s">
        <v>251</v>
      </c>
      <c r="D245" s="8">
        <v>1</v>
      </c>
      <c r="E245" s="185" t="s">
        <v>57</v>
      </c>
      <c r="F245" s="151">
        <v>17542000</v>
      </c>
      <c r="G245" s="178">
        <f t="shared" si="57"/>
        <v>17542000</v>
      </c>
      <c r="H245" s="151">
        <v>17542001</v>
      </c>
      <c r="I245" s="178">
        <f t="shared" si="58"/>
        <v>307721781542000</v>
      </c>
      <c r="J245" s="151">
        <f t="shared" si="61"/>
        <v>17542000</v>
      </c>
      <c r="K245" s="166">
        <f t="shared" si="55"/>
        <v>17717420</v>
      </c>
      <c r="L245" s="167">
        <f t="shared" si="59"/>
        <v>17717420</v>
      </c>
      <c r="M245" s="166">
        <f t="shared" si="62"/>
        <v>17542000</v>
      </c>
      <c r="N245" s="167">
        <f t="shared" si="63"/>
        <v>17542000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x14ac:dyDescent="0.25">
      <c r="A246" s="11">
        <f t="shared" si="60"/>
        <v>17</v>
      </c>
      <c r="B246" s="188" t="s">
        <v>252</v>
      </c>
      <c r="C246" s="189" t="s">
        <v>253</v>
      </c>
      <c r="D246" s="8">
        <v>1</v>
      </c>
      <c r="E246" s="185" t="s">
        <v>57</v>
      </c>
      <c r="F246" s="151">
        <v>3065000</v>
      </c>
      <c r="G246" s="178">
        <f t="shared" si="57"/>
        <v>3065000</v>
      </c>
      <c r="H246" s="151">
        <v>3065001</v>
      </c>
      <c r="I246" s="178">
        <f t="shared" si="58"/>
        <v>9394228065000</v>
      </c>
      <c r="J246" s="151">
        <f t="shared" si="61"/>
        <v>3065000</v>
      </c>
      <c r="K246" s="166">
        <f t="shared" si="55"/>
        <v>3095650</v>
      </c>
      <c r="L246" s="167">
        <f t="shared" si="59"/>
        <v>3095650</v>
      </c>
      <c r="M246" s="166">
        <f t="shared" si="62"/>
        <v>3065000</v>
      </c>
      <c r="N246" s="167">
        <f t="shared" si="63"/>
        <v>3065000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x14ac:dyDescent="0.25">
      <c r="A247" s="11">
        <f t="shared" si="60"/>
        <v>18</v>
      </c>
      <c r="B247" s="188" t="s">
        <v>254</v>
      </c>
      <c r="C247" s="189" t="s">
        <v>255</v>
      </c>
      <c r="D247" s="8">
        <v>2</v>
      </c>
      <c r="E247" s="185" t="s">
        <v>57</v>
      </c>
      <c r="F247" s="151">
        <v>1324700</v>
      </c>
      <c r="G247" s="178">
        <f t="shared" si="57"/>
        <v>2649400</v>
      </c>
      <c r="H247" s="151">
        <v>1324701</v>
      </c>
      <c r="I247" s="178">
        <f t="shared" si="58"/>
        <v>1754831414700</v>
      </c>
      <c r="J247" s="151">
        <f t="shared" si="61"/>
        <v>1324700</v>
      </c>
      <c r="K247" s="166">
        <f t="shared" si="55"/>
        <v>1337947</v>
      </c>
      <c r="L247" s="167">
        <f t="shared" si="59"/>
        <v>2675894</v>
      </c>
      <c r="M247" s="166">
        <f t="shared" si="62"/>
        <v>1324700</v>
      </c>
      <c r="N247" s="167">
        <f t="shared" si="63"/>
        <v>2649400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x14ac:dyDescent="0.25">
      <c r="A248" s="11">
        <v>19</v>
      </c>
      <c r="B248" s="188" t="s">
        <v>256</v>
      </c>
      <c r="C248" s="189" t="s">
        <v>257</v>
      </c>
      <c r="D248" s="8">
        <v>2</v>
      </c>
      <c r="E248" s="185" t="s">
        <v>57</v>
      </c>
      <c r="F248" s="151">
        <v>2285800</v>
      </c>
      <c r="G248" s="178">
        <f t="shared" si="57"/>
        <v>4571600</v>
      </c>
      <c r="H248" s="151">
        <v>2285801</v>
      </c>
      <c r="I248" s="178">
        <f t="shared" si="58"/>
        <v>5224883925800</v>
      </c>
      <c r="J248" s="151">
        <f t="shared" si="61"/>
        <v>2285800</v>
      </c>
      <c r="K248" s="166">
        <f t="shared" si="55"/>
        <v>2308658</v>
      </c>
      <c r="L248" s="167">
        <f t="shared" si="59"/>
        <v>4617316</v>
      </c>
      <c r="M248" s="166">
        <f t="shared" si="62"/>
        <v>2285800</v>
      </c>
      <c r="N248" s="167">
        <f t="shared" si="63"/>
        <v>4571600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x14ac:dyDescent="0.25">
      <c r="A249" s="11">
        <v>20</v>
      </c>
      <c r="B249" s="188" t="s">
        <v>258</v>
      </c>
      <c r="C249" s="189" t="s">
        <v>259</v>
      </c>
      <c r="D249" s="8">
        <v>2</v>
      </c>
      <c r="E249" s="185" t="s">
        <v>57</v>
      </c>
      <c r="F249" s="151">
        <v>2047900</v>
      </c>
      <c r="G249" s="178">
        <f t="shared" si="57"/>
        <v>4095800</v>
      </c>
      <c r="H249" s="151">
        <v>2047901</v>
      </c>
      <c r="I249" s="178">
        <f t="shared" si="58"/>
        <v>4193896457900</v>
      </c>
      <c r="J249" s="151">
        <f t="shared" si="61"/>
        <v>2047900</v>
      </c>
      <c r="K249" s="166">
        <f t="shared" si="55"/>
        <v>2068379</v>
      </c>
      <c r="L249" s="167">
        <f t="shared" si="59"/>
        <v>4136758</v>
      </c>
      <c r="M249" s="166">
        <f t="shared" si="62"/>
        <v>2047900</v>
      </c>
      <c r="N249" s="167">
        <f t="shared" si="63"/>
        <v>4095800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x14ac:dyDescent="0.25">
      <c r="A250" s="11">
        <v>21</v>
      </c>
      <c r="B250" s="188" t="s">
        <v>260</v>
      </c>
      <c r="C250" s="189" t="s">
        <v>261</v>
      </c>
      <c r="D250" s="8">
        <v>2</v>
      </c>
      <c r="E250" s="185" t="s">
        <v>57</v>
      </c>
      <c r="F250" s="151">
        <v>1243300</v>
      </c>
      <c r="G250" s="178">
        <f t="shared" si="57"/>
        <v>2486600</v>
      </c>
      <c r="H250" s="151">
        <v>1243301</v>
      </c>
      <c r="I250" s="178">
        <f t="shared" si="58"/>
        <v>1545796133300</v>
      </c>
      <c r="J250" s="151">
        <f t="shared" si="61"/>
        <v>1243300</v>
      </c>
      <c r="K250" s="166">
        <f t="shared" si="55"/>
        <v>1255733</v>
      </c>
      <c r="L250" s="167">
        <f t="shared" si="59"/>
        <v>2511466</v>
      </c>
      <c r="M250" s="166">
        <f t="shared" si="62"/>
        <v>1243300</v>
      </c>
      <c r="N250" s="167">
        <f t="shared" si="63"/>
        <v>2486600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x14ac:dyDescent="0.25">
      <c r="A251" s="11">
        <v>22</v>
      </c>
      <c r="B251" s="188" t="s">
        <v>262</v>
      </c>
      <c r="C251" s="189" t="s">
        <v>263</v>
      </c>
      <c r="D251" s="8">
        <v>2</v>
      </c>
      <c r="E251" s="185" t="s">
        <v>57</v>
      </c>
      <c r="F251" s="151">
        <v>3324300</v>
      </c>
      <c r="G251" s="178">
        <f t="shared" si="57"/>
        <v>6648600</v>
      </c>
      <c r="H251" s="151">
        <v>3324301</v>
      </c>
      <c r="I251" s="178">
        <f t="shared" si="58"/>
        <v>11050973814300</v>
      </c>
      <c r="J251" s="151">
        <f t="shared" si="61"/>
        <v>3324300</v>
      </c>
      <c r="K251" s="166">
        <f t="shared" si="55"/>
        <v>3357543</v>
      </c>
      <c r="L251" s="167">
        <f t="shared" si="59"/>
        <v>6715086</v>
      </c>
      <c r="M251" s="166">
        <f t="shared" si="62"/>
        <v>3324300</v>
      </c>
      <c r="N251" s="167">
        <f t="shared" si="63"/>
        <v>6648600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x14ac:dyDescent="0.25">
      <c r="A252" s="11">
        <v>23</v>
      </c>
      <c r="B252" s="188" t="s">
        <v>264</v>
      </c>
      <c r="C252" s="189" t="s">
        <v>265</v>
      </c>
      <c r="D252" s="8">
        <v>1</v>
      </c>
      <c r="E252" s="185" t="s">
        <v>57</v>
      </c>
      <c r="F252" s="151">
        <v>15250000</v>
      </c>
      <c r="G252" s="178">
        <f t="shared" si="57"/>
        <v>15250000</v>
      </c>
      <c r="H252" s="151">
        <v>15250001</v>
      </c>
      <c r="I252" s="178">
        <f t="shared" si="58"/>
        <v>232562515250000</v>
      </c>
      <c r="J252" s="151">
        <f t="shared" si="61"/>
        <v>15250000</v>
      </c>
      <c r="K252" s="166">
        <f t="shared" si="55"/>
        <v>15402500</v>
      </c>
      <c r="L252" s="167">
        <f t="shared" si="59"/>
        <v>15402500</v>
      </c>
      <c r="M252" s="166">
        <f t="shared" si="62"/>
        <v>15250000</v>
      </c>
      <c r="N252" s="167">
        <f t="shared" si="63"/>
        <v>15250000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x14ac:dyDescent="0.25">
      <c r="A253" s="11">
        <v>24</v>
      </c>
      <c r="B253" s="188" t="s">
        <v>266</v>
      </c>
      <c r="C253" s="189" t="s">
        <v>267</v>
      </c>
      <c r="D253" s="8">
        <v>1</v>
      </c>
      <c r="E253" s="185" t="s">
        <v>57</v>
      </c>
      <c r="F253" s="151">
        <v>7800000</v>
      </c>
      <c r="G253" s="178">
        <f t="shared" si="57"/>
        <v>7800000</v>
      </c>
      <c r="H253" s="151">
        <v>7800001</v>
      </c>
      <c r="I253" s="178">
        <f t="shared" si="58"/>
        <v>60840007800000</v>
      </c>
      <c r="J253" s="151">
        <f t="shared" si="61"/>
        <v>7800000</v>
      </c>
      <c r="K253" s="166">
        <f t="shared" si="55"/>
        <v>7878000</v>
      </c>
      <c r="L253" s="167">
        <f t="shared" si="59"/>
        <v>7878000</v>
      </c>
      <c r="M253" s="166">
        <f t="shared" si="62"/>
        <v>7800000</v>
      </c>
      <c r="N253" s="167">
        <f t="shared" si="63"/>
        <v>7800000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x14ac:dyDescent="0.25">
      <c r="A254" s="11">
        <v>25</v>
      </c>
      <c r="B254" s="188" t="s">
        <v>268</v>
      </c>
      <c r="C254" s="189" t="s">
        <v>269</v>
      </c>
      <c r="D254" s="8">
        <v>1</v>
      </c>
      <c r="E254" s="185" t="s">
        <v>57</v>
      </c>
      <c r="F254" s="151">
        <v>5937000</v>
      </c>
      <c r="G254" s="178">
        <f t="shared" si="57"/>
        <v>5937000</v>
      </c>
      <c r="H254" s="151">
        <v>5937001</v>
      </c>
      <c r="I254" s="178">
        <f t="shared" si="58"/>
        <v>35247974937000</v>
      </c>
      <c r="J254" s="151">
        <f t="shared" si="61"/>
        <v>5937000</v>
      </c>
      <c r="K254" s="166">
        <f t="shared" si="55"/>
        <v>5996370</v>
      </c>
      <c r="L254" s="167">
        <f t="shared" si="59"/>
        <v>5996370</v>
      </c>
      <c r="M254" s="166">
        <f t="shared" si="62"/>
        <v>5937000</v>
      </c>
      <c r="N254" s="167">
        <f t="shared" si="63"/>
        <v>5937000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x14ac:dyDescent="0.25">
      <c r="A255" s="11">
        <v>26</v>
      </c>
      <c r="B255" s="188" t="s">
        <v>270</v>
      </c>
      <c r="C255" s="189" t="s">
        <v>271</v>
      </c>
      <c r="D255" s="8">
        <v>2</v>
      </c>
      <c r="E255" s="185" t="s">
        <v>57</v>
      </c>
      <c r="F255" s="151">
        <v>2300000</v>
      </c>
      <c r="G255" s="178">
        <f t="shared" si="57"/>
        <v>4600000</v>
      </c>
      <c r="H255" s="151">
        <v>2300001</v>
      </c>
      <c r="I255" s="178">
        <f t="shared" si="58"/>
        <v>5290002300000</v>
      </c>
      <c r="J255" s="151">
        <f t="shared" si="61"/>
        <v>2300000</v>
      </c>
      <c r="K255" s="166">
        <f t="shared" si="55"/>
        <v>2323000</v>
      </c>
      <c r="L255" s="167">
        <f t="shared" si="59"/>
        <v>4646000</v>
      </c>
      <c r="M255" s="166">
        <f t="shared" si="62"/>
        <v>2300000</v>
      </c>
      <c r="N255" s="167">
        <f t="shared" si="63"/>
        <v>4600000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s="248" customFormat="1" ht="15.75" x14ac:dyDescent="0.25">
      <c r="A256" s="11">
        <v>27</v>
      </c>
      <c r="B256" s="188" t="s">
        <v>612</v>
      </c>
      <c r="C256" s="189" t="s">
        <v>613</v>
      </c>
      <c r="D256" s="8">
        <v>0</v>
      </c>
      <c r="E256" s="185" t="s">
        <v>56</v>
      </c>
      <c r="F256" s="151">
        <v>25875000</v>
      </c>
      <c r="G256" s="178">
        <f t="shared" si="57"/>
        <v>0</v>
      </c>
      <c r="H256" s="151"/>
      <c r="I256" s="178"/>
      <c r="J256" s="151">
        <f t="shared" si="61"/>
        <v>25875000</v>
      </c>
      <c r="K256" s="166">
        <f t="shared" si="55"/>
        <v>26133750</v>
      </c>
      <c r="L256" s="167">
        <f t="shared" si="59"/>
        <v>0</v>
      </c>
      <c r="M256" s="166">
        <f t="shared" si="62"/>
        <v>25875000</v>
      </c>
      <c r="N256" s="167">
        <f t="shared" si="63"/>
        <v>0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x14ac:dyDescent="0.25">
      <c r="A257" s="11">
        <v>28</v>
      </c>
      <c r="B257" s="188" t="s">
        <v>272</v>
      </c>
      <c r="C257" s="189"/>
      <c r="D257" s="8">
        <v>29</v>
      </c>
      <c r="E257" s="185" t="s">
        <v>57</v>
      </c>
      <c r="F257" s="151">
        <v>96000</v>
      </c>
      <c r="G257" s="178">
        <f t="shared" si="57"/>
        <v>2784000</v>
      </c>
      <c r="H257" s="151">
        <v>96001</v>
      </c>
      <c r="I257" s="178">
        <f t="shared" si="58"/>
        <v>9216096000</v>
      </c>
      <c r="J257" s="151">
        <f t="shared" si="61"/>
        <v>96000</v>
      </c>
      <c r="K257" s="166">
        <f t="shared" si="55"/>
        <v>96960</v>
      </c>
      <c r="L257" s="167">
        <f t="shared" si="59"/>
        <v>2811840</v>
      </c>
      <c r="M257" s="166">
        <f t="shared" si="62"/>
        <v>96000</v>
      </c>
      <c r="N257" s="167">
        <f t="shared" si="63"/>
        <v>2784000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x14ac:dyDescent="0.25">
      <c r="A258" s="11">
        <v>29</v>
      </c>
      <c r="B258" s="188" t="s">
        <v>273</v>
      </c>
      <c r="C258" s="189" t="s">
        <v>274</v>
      </c>
      <c r="D258" s="8">
        <v>1</v>
      </c>
      <c r="E258" s="185" t="s">
        <v>56</v>
      </c>
      <c r="F258" s="151">
        <v>1725000</v>
      </c>
      <c r="G258" s="178">
        <f t="shared" si="57"/>
        <v>1725000</v>
      </c>
      <c r="H258" s="151">
        <v>1725001</v>
      </c>
      <c r="I258" s="178">
        <f t="shared" si="58"/>
        <v>2975626725000</v>
      </c>
      <c r="J258" s="151">
        <f t="shared" si="61"/>
        <v>1725000</v>
      </c>
      <c r="K258" s="166">
        <f t="shared" si="55"/>
        <v>1742250</v>
      </c>
      <c r="L258" s="167">
        <f t="shared" si="59"/>
        <v>1742250</v>
      </c>
      <c r="M258" s="166">
        <f t="shared" si="62"/>
        <v>1725000</v>
      </c>
      <c r="N258" s="167">
        <f t="shared" si="63"/>
        <v>1725000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x14ac:dyDescent="0.25">
      <c r="A259" s="11">
        <v>30</v>
      </c>
      <c r="B259" s="188" t="s">
        <v>275</v>
      </c>
      <c r="C259" s="189" t="s">
        <v>276</v>
      </c>
      <c r="D259" s="8">
        <v>1</v>
      </c>
      <c r="E259" s="185" t="s">
        <v>56</v>
      </c>
      <c r="F259" s="151">
        <v>345000</v>
      </c>
      <c r="G259" s="178">
        <f t="shared" si="57"/>
        <v>345000</v>
      </c>
      <c r="H259" s="151">
        <v>345001</v>
      </c>
      <c r="I259" s="178">
        <f t="shared" si="58"/>
        <v>119025345000</v>
      </c>
      <c r="J259" s="151">
        <f t="shared" si="61"/>
        <v>345000</v>
      </c>
      <c r="K259" s="166">
        <f t="shared" si="55"/>
        <v>348450</v>
      </c>
      <c r="L259" s="167">
        <f t="shared" si="59"/>
        <v>348450</v>
      </c>
      <c r="M259" s="166">
        <f t="shared" si="62"/>
        <v>345000</v>
      </c>
      <c r="N259" s="167">
        <f t="shared" si="63"/>
        <v>345000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x14ac:dyDescent="0.25">
      <c r="A260" s="11">
        <v>31</v>
      </c>
      <c r="B260" s="188" t="s">
        <v>277</v>
      </c>
      <c r="C260" s="189"/>
      <c r="D260" s="8">
        <v>1</v>
      </c>
      <c r="E260" s="185" t="s">
        <v>56</v>
      </c>
      <c r="F260" s="151">
        <v>58500</v>
      </c>
      <c r="G260" s="178">
        <f t="shared" si="57"/>
        <v>58500</v>
      </c>
      <c r="H260" s="151">
        <v>58501</v>
      </c>
      <c r="I260" s="178">
        <f t="shared" si="58"/>
        <v>3422308500</v>
      </c>
      <c r="J260" s="151">
        <f t="shared" si="61"/>
        <v>58500</v>
      </c>
      <c r="K260" s="166">
        <f t="shared" si="55"/>
        <v>59085</v>
      </c>
      <c r="L260" s="167">
        <f t="shared" si="59"/>
        <v>59085</v>
      </c>
      <c r="M260" s="166">
        <f t="shared" si="62"/>
        <v>58500</v>
      </c>
      <c r="N260" s="167">
        <f t="shared" si="63"/>
        <v>58500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x14ac:dyDescent="0.25">
      <c r="A261" s="11">
        <v>32</v>
      </c>
      <c r="B261" s="188" t="s">
        <v>278</v>
      </c>
      <c r="C261" s="189"/>
      <c r="D261" s="8">
        <v>20</v>
      </c>
      <c r="E261" s="185" t="s">
        <v>57</v>
      </c>
      <c r="F261" s="151">
        <v>143000</v>
      </c>
      <c r="G261" s="178">
        <f t="shared" si="57"/>
        <v>2860000</v>
      </c>
      <c r="H261" s="151">
        <v>143001</v>
      </c>
      <c r="I261" s="178">
        <f t="shared" si="58"/>
        <v>20449143000</v>
      </c>
      <c r="J261" s="151">
        <f t="shared" si="61"/>
        <v>143000</v>
      </c>
      <c r="K261" s="166">
        <f t="shared" ref="K261:K300" si="64">J261*1.01</f>
        <v>144430</v>
      </c>
      <c r="L261" s="167">
        <f t="shared" si="59"/>
        <v>2888600</v>
      </c>
      <c r="M261" s="166">
        <f t="shared" si="62"/>
        <v>143000</v>
      </c>
      <c r="N261" s="167">
        <f t="shared" si="63"/>
        <v>2860000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x14ac:dyDescent="0.25">
      <c r="A262" s="11">
        <v>32</v>
      </c>
      <c r="B262" s="188" t="s">
        <v>279</v>
      </c>
      <c r="C262" s="189" t="s">
        <v>280</v>
      </c>
      <c r="D262" s="8">
        <v>1</v>
      </c>
      <c r="E262" s="185" t="s">
        <v>56</v>
      </c>
      <c r="F262" s="151">
        <v>977500</v>
      </c>
      <c r="G262" s="178">
        <f t="shared" si="57"/>
        <v>977500</v>
      </c>
      <c r="H262" s="151">
        <v>977501</v>
      </c>
      <c r="I262" s="178">
        <f t="shared" si="58"/>
        <v>955507227500</v>
      </c>
      <c r="J262" s="151">
        <f t="shared" si="61"/>
        <v>977500</v>
      </c>
      <c r="K262" s="166">
        <f t="shared" si="64"/>
        <v>987275</v>
      </c>
      <c r="L262" s="167">
        <f t="shared" si="59"/>
        <v>987275</v>
      </c>
      <c r="M262" s="166">
        <f t="shared" si="62"/>
        <v>977500</v>
      </c>
      <c r="N262" s="167">
        <f t="shared" si="63"/>
        <v>977500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s="248" customFormat="1" ht="15.75" x14ac:dyDescent="0.25">
      <c r="A263" s="11">
        <v>33</v>
      </c>
      <c r="B263" s="191" t="s">
        <v>624</v>
      </c>
      <c r="C263" s="261" t="s">
        <v>625</v>
      </c>
      <c r="D263" s="263">
        <v>0</v>
      </c>
      <c r="E263" s="258" t="s">
        <v>56</v>
      </c>
      <c r="F263" s="252">
        <v>110000</v>
      </c>
      <c r="G263" s="178">
        <f t="shared" si="57"/>
        <v>0</v>
      </c>
      <c r="H263" s="253"/>
      <c r="I263" s="178"/>
      <c r="J263" s="253">
        <f t="shared" si="61"/>
        <v>110000</v>
      </c>
      <c r="K263" s="166">
        <f t="shared" si="64"/>
        <v>111100</v>
      </c>
      <c r="L263" s="167">
        <f t="shared" si="59"/>
        <v>0</v>
      </c>
      <c r="M263" s="166">
        <f t="shared" si="62"/>
        <v>110000</v>
      </c>
      <c r="N263" s="167">
        <f t="shared" si="63"/>
        <v>0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x14ac:dyDescent="0.25">
      <c r="A264" s="11"/>
      <c r="B264" s="310" t="s">
        <v>547</v>
      </c>
      <c r="C264" s="275"/>
      <c r="D264" s="275"/>
      <c r="E264" s="275"/>
      <c r="F264" s="272"/>
      <c r="G264" s="170">
        <f>SUM(G230:G263)</f>
        <v>152785800</v>
      </c>
      <c r="H264" s="4"/>
      <c r="I264" s="170">
        <f t="shared" ref="I264" si="65">SUM(I230:I262)</f>
        <v>962341473450800</v>
      </c>
      <c r="J264" s="4"/>
      <c r="K264" s="166"/>
      <c r="L264" s="170">
        <f>SUM(L230:L263)</f>
        <v>154313658</v>
      </c>
      <c r="M264" s="166"/>
      <c r="N264" s="170">
        <f>SUM(N230:N262)</f>
        <v>152785800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x14ac:dyDescent="0.25">
      <c r="A265" s="11"/>
      <c r="B265" s="310" t="s">
        <v>556</v>
      </c>
      <c r="C265" s="275"/>
      <c r="D265" s="275"/>
      <c r="E265" s="275"/>
      <c r="F265" s="272"/>
      <c r="G265" s="170">
        <f>G146+G228+G264</f>
        <v>246382600</v>
      </c>
      <c r="H265" s="4"/>
      <c r="I265" s="170">
        <f>I146+I228+I264</f>
        <v>1122779715151600</v>
      </c>
      <c r="J265" s="4"/>
      <c r="K265" s="166"/>
      <c r="L265" s="161">
        <f>L146+L228+L264</f>
        <v>248846426</v>
      </c>
      <c r="M265" s="166"/>
      <c r="N265" s="161">
        <f>N146+N228+N264</f>
        <v>246382600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x14ac:dyDescent="0.25">
      <c r="A266" s="24" t="s">
        <v>557</v>
      </c>
      <c r="B266" s="307" t="s">
        <v>558</v>
      </c>
      <c r="C266" s="275"/>
      <c r="D266" s="275"/>
      <c r="E266" s="275"/>
      <c r="F266" s="275"/>
      <c r="G266" s="272"/>
      <c r="H266" s="4"/>
      <c r="I266" s="4"/>
      <c r="J266" s="4"/>
      <c r="K266" s="166"/>
      <c r="L266" s="4"/>
      <c r="M266" s="16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x14ac:dyDescent="0.25">
      <c r="A267" s="190" t="s">
        <v>541</v>
      </c>
      <c r="B267" s="308" t="s">
        <v>559</v>
      </c>
      <c r="C267" s="266"/>
      <c r="D267" s="266"/>
      <c r="E267" s="266"/>
      <c r="F267" s="266"/>
      <c r="G267" s="298"/>
      <c r="H267" s="4"/>
      <c r="I267" s="4"/>
      <c r="J267" s="4"/>
      <c r="K267" s="166"/>
      <c r="L267" s="4"/>
      <c r="M267" s="16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x14ac:dyDescent="0.25">
      <c r="A268" s="14">
        <v>1</v>
      </c>
      <c r="B268" s="191" t="s">
        <v>299</v>
      </c>
      <c r="C268" s="192"/>
      <c r="D268" s="8">
        <v>2</v>
      </c>
      <c r="E268" s="193" t="s">
        <v>300</v>
      </c>
      <c r="F268" s="151">
        <v>1550000</v>
      </c>
      <c r="G268" s="178">
        <f t="shared" ref="G268:G280" si="66">F268*D268</f>
        <v>3100000</v>
      </c>
      <c r="H268" s="151">
        <v>1550001</v>
      </c>
      <c r="I268" s="178">
        <f t="shared" ref="I268:I278" si="67">H268*F268</f>
        <v>2402501550000</v>
      </c>
      <c r="J268" s="151">
        <f>F268</f>
        <v>1550000</v>
      </c>
      <c r="K268" s="166">
        <f t="shared" si="64"/>
        <v>1565500</v>
      </c>
      <c r="L268" s="167">
        <f t="shared" ref="L268:L280" si="68">D268*K268</f>
        <v>3131000</v>
      </c>
      <c r="M268" s="166">
        <f>F268</f>
        <v>1550000</v>
      </c>
      <c r="N268" s="167">
        <f>M268*D268</f>
        <v>3100000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x14ac:dyDescent="0.25">
      <c r="A269" s="14">
        <v>2</v>
      </c>
      <c r="B269" s="191" t="s">
        <v>301</v>
      </c>
      <c r="C269" s="192"/>
      <c r="D269" s="8">
        <v>2</v>
      </c>
      <c r="E269" s="193" t="s">
        <v>300</v>
      </c>
      <c r="F269" s="151">
        <v>1250000</v>
      </c>
      <c r="G269" s="178">
        <f t="shared" si="66"/>
        <v>2500000</v>
      </c>
      <c r="H269" s="151">
        <v>1250001</v>
      </c>
      <c r="I269" s="178">
        <f t="shared" si="67"/>
        <v>1562501250000</v>
      </c>
      <c r="J269" s="151">
        <f t="shared" ref="J269:J280" si="69">F269</f>
        <v>1250000</v>
      </c>
      <c r="K269" s="166">
        <f t="shared" si="64"/>
        <v>1262500</v>
      </c>
      <c r="L269" s="167">
        <f t="shared" si="68"/>
        <v>2525000</v>
      </c>
      <c r="M269" s="166">
        <f t="shared" ref="M269:M280" si="70">F269</f>
        <v>1250000</v>
      </c>
      <c r="N269" s="167">
        <f t="shared" ref="N269:N280" si="71">M269*D269</f>
        <v>2500000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x14ac:dyDescent="0.25">
      <c r="A270" s="14">
        <v>3</v>
      </c>
      <c r="B270" s="191" t="s">
        <v>302</v>
      </c>
      <c r="C270" s="192"/>
      <c r="D270" s="8">
        <v>1</v>
      </c>
      <c r="E270" s="193" t="s">
        <v>300</v>
      </c>
      <c r="F270" s="151">
        <v>7250000</v>
      </c>
      <c r="G270" s="178">
        <f t="shared" si="66"/>
        <v>7250000</v>
      </c>
      <c r="H270" s="151">
        <v>7250001</v>
      </c>
      <c r="I270" s="178">
        <f t="shared" si="67"/>
        <v>52562507250000</v>
      </c>
      <c r="J270" s="151">
        <f t="shared" si="69"/>
        <v>7250000</v>
      </c>
      <c r="K270" s="166">
        <f t="shared" si="64"/>
        <v>7322500</v>
      </c>
      <c r="L270" s="167">
        <f t="shared" si="68"/>
        <v>7322500</v>
      </c>
      <c r="M270" s="166">
        <f t="shared" si="70"/>
        <v>7250000</v>
      </c>
      <c r="N270" s="167">
        <f t="shared" si="71"/>
        <v>7250000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x14ac:dyDescent="0.25">
      <c r="A271" s="14">
        <v>4</v>
      </c>
      <c r="B271" s="191" t="s">
        <v>303</v>
      </c>
      <c r="C271" s="192"/>
      <c r="D271" s="8">
        <v>2</v>
      </c>
      <c r="E271" s="193" t="s">
        <v>300</v>
      </c>
      <c r="F271" s="151">
        <v>3550000</v>
      </c>
      <c r="G271" s="178">
        <f t="shared" si="66"/>
        <v>7100000</v>
      </c>
      <c r="H271" s="151">
        <v>3550001</v>
      </c>
      <c r="I271" s="178">
        <f t="shared" si="67"/>
        <v>12602503550000</v>
      </c>
      <c r="J271" s="151">
        <f t="shared" si="69"/>
        <v>3550000</v>
      </c>
      <c r="K271" s="166">
        <f t="shared" si="64"/>
        <v>3585500</v>
      </c>
      <c r="L271" s="167">
        <f t="shared" si="68"/>
        <v>7171000</v>
      </c>
      <c r="M271" s="166">
        <f t="shared" si="70"/>
        <v>3550000</v>
      </c>
      <c r="N271" s="167">
        <f t="shared" si="71"/>
        <v>7100000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x14ac:dyDescent="0.25">
      <c r="A272" s="14">
        <v>5</v>
      </c>
      <c r="B272" s="191" t="s">
        <v>304</v>
      </c>
      <c r="C272" s="192"/>
      <c r="D272" s="8">
        <v>1</v>
      </c>
      <c r="E272" s="193" t="s">
        <v>300</v>
      </c>
      <c r="F272" s="151">
        <v>2850000</v>
      </c>
      <c r="G272" s="178">
        <f t="shared" si="66"/>
        <v>2850000</v>
      </c>
      <c r="H272" s="151">
        <v>2850001</v>
      </c>
      <c r="I272" s="178">
        <f t="shared" si="67"/>
        <v>8122502850000</v>
      </c>
      <c r="J272" s="151">
        <f t="shared" si="69"/>
        <v>2850000</v>
      </c>
      <c r="K272" s="166">
        <f t="shared" si="64"/>
        <v>2878500</v>
      </c>
      <c r="L272" s="167">
        <f t="shared" si="68"/>
        <v>2878500</v>
      </c>
      <c r="M272" s="166">
        <f t="shared" si="70"/>
        <v>2850000</v>
      </c>
      <c r="N272" s="167">
        <f t="shared" si="71"/>
        <v>2850000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x14ac:dyDescent="0.25">
      <c r="A273" s="14">
        <v>6</v>
      </c>
      <c r="B273" s="191" t="s">
        <v>305</v>
      </c>
      <c r="C273" s="192"/>
      <c r="D273" s="8">
        <v>1</v>
      </c>
      <c r="E273" s="193" t="s">
        <v>300</v>
      </c>
      <c r="F273" s="151">
        <v>3750000</v>
      </c>
      <c r="G273" s="178">
        <f t="shared" si="66"/>
        <v>3750000</v>
      </c>
      <c r="H273" s="151">
        <v>3750001</v>
      </c>
      <c r="I273" s="178">
        <f t="shared" si="67"/>
        <v>14062503750000</v>
      </c>
      <c r="J273" s="151">
        <f t="shared" si="69"/>
        <v>3750000</v>
      </c>
      <c r="K273" s="166">
        <f t="shared" si="64"/>
        <v>3787500</v>
      </c>
      <c r="L273" s="167">
        <f t="shared" si="68"/>
        <v>3787500</v>
      </c>
      <c r="M273" s="166">
        <f t="shared" si="70"/>
        <v>3750000</v>
      </c>
      <c r="N273" s="167">
        <f t="shared" si="71"/>
        <v>3750000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x14ac:dyDescent="0.25">
      <c r="A274" s="14">
        <v>7</v>
      </c>
      <c r="B274" s="191" t="s">
        <v>306</v>
      </c>
      <c r="C274" s="192"/>
      <c r="D274" s="8">
        <v>1</v>
      </c>
      <c r="E274" s="193" t="s">
        <v>300</v>
      </c>
      <c r="F274" s="151">
        <v>3550000</v>
      </c>
      <c r="G274" s="178">
        <f t="shared" si="66"/>
        <v>3550000</v>
      </c>
      <c r="H274" s="151">
        <v>3550001</v>
      </c>
      <c r="I274" s="178">
        <f t="shared" si="67"/>
        <v>12602503550000</v>
      </c>
      <c r="J274" s="151">
        <f t="shared" si="69"/>
        <v>3550000</v>
      </c>
      <c r="K274" s="166">
        <f t="shared" si="64"/>
        <v>3585500</v>
      </c>
      <c r="L274" s="167">
        <f t="shared" si="68"/>
        <v>3585500</v>
      </c>
      <c r="M274" s="166">
        <f t="shared" si="70"/>
        <v>3550000</v>
      </c>
      <c r="N274" s="167">
        <f t="shared" si="71"/>
        <v>3550000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x14ac:dyDescent="0.25">
      <c r="A275" s="14">
        <v>8</v>
      </c>
      <c r="B275" s="191" t="s">
        <v>307</v>
      </c>
      <c r="C275" s="192"/>
      <c r="D275" s="8">
        <v>144</v>
      </c>
      <c r="E275" s="193" t="s">
        <v>300</v>
      </c>
      <c r="F275" s="151">
        <v>150000</v>
      </c>
      <c r="G275" s="178">
        <f t="shared" si="66"/>
        <v>21600000</v>
      </c>
      <c r="H275" s="151">
        <v>131401</v>
      </c>
      <c r="I275" s="178">
        <f t="shared" si="67"/>
        <v>19710150000</v>
      </c>
      <c r="J275" s="151">
        <f t="shared" si="69"/>
        <v>150000</v>
      </c>
      <c r="K275" s="166">
        <f t="shared" si="64"/>
        <v>151500</v>
      </c>
      <c r="L275" s="167">
        <f t="shared" si="68"/>
        <v>21816000</v>
      </c>
      <c r="M275" s="166">
        <f t="shared" si="70"/>
        <v>150000</v>
      </c>
      <c r="N275" s="167">
        <f t="shared" si="71"/>
        <v>21600000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x14ac:dyDescent="0.25">
      <c r="A276" s="14">
        <v>9</v>
      </c>
      <c r="B276" s="191" t="s">
        <v>308</v>
      </c>
      <c r="C276" s="192"/>
      <c r="D276" s="249">
        <v>10</v>
      </c>
      <c r="E276" s="193" t="s">
        <v>300</v>
      </c>
      <c r="F276" s="151">
        <v>967500</v>
      </c>
      <c r="G276" s="178">
        <f t="shared" si="66"/>
        <v>9675000</v>
      </c>
      <c r="H276" s="151">
        <v>967501</v>
      </c>
      <c r="I276" s="178">
        <f t="shared" si="67"/>
        <v>936057217500</v>
      </c>
      <c r="J276" s="151">
        <f t="shared" si="69"/>
        <v>967500</v>
      </c>
      <c r="K276" s="166">
        <f t="shared" si="64"/>
        <v>977175</v>
      </c>
      <c r="L276" s="167">
        <f t="shared" si="68"/>
        <v>9771750</v>
      </c>
      <c r="M276" s="166">
        <f t="shared" si="70"/>
        <v>967500</v>
      </c>
      <c r="N276" s="167">
        <f t="shared" si="71"/>
        <v>9675000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x14ac:dyDescent="0.25">
      <c r="A277" s="14">
        <v>10</v>
      </c>
      <c r="B277" s="194" t="s">
        <v>309</v>
      </c>
      <c r="C277" s="192"/>
      <c r="D277" s="8">
        <v>1</v>
      </c>
      <c r="E277" s="193" t="s">
        <v>300</v>
      </c>
      <c r="F277" s="151">
        <v>4173800</v>
      </c>
      <c r="G277" s="178">
        <f t="shared" si="66"/>
        <v>4173800</v>
      </c>
      <c r="H277" s="151">
        <v>4173801</v>
      </c>
      <c r="I277" s="178">
        <f t="shared" si="67"/>
        <v>17420610613800</v>
      </c>
      <c r="J277" s="151">
        <f t="shared" si="69"/>
        <v>4173800</v>
      </c>
      <c r="K277" s="166">
        <f t="shared" si="64"/>
        <v>4215538</v>
      </c>
      <c r="L277" s="167">
        <f t="shared" si="68"/>
        <v>4215538</v>
      </c>
      <c r="M277" s="166">
        <f t="shared" si="70"/>
        <v>4173800</v>
      </c>
      <c r="N277" s="167">
        <f t="shared" si="71"/>
        <v>4173800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x14ac:dyDescent="0.25">
      <c r="A278" s="14">
        <v>11</v>
      </c>
      <c r="B278" s="191" t="s">
        <v>310</v>
      </c>
      <c r="C278" s="192"/>
      <c r="D278" s="8">
        <v>4</v>
      </c>
      <c r="E278" s="193" t="s">
        <v>300</v>
      </c>
      <c r="F278" s="151">
        <v>3580000</v>
      </c>
      <c r="G278" s="178">
        <f t="shared" si="66"/>
        <v>14320000</v>
      </c>
      <c r="H278" s="151">
        <v>4057001</v>
      </c>
      <c r="I278" s="178">
        <f t="shared" si="67"/>
        <v>14524063580000</v>
      </c>
      <c r="J278" s="151">
        <f t="shared" si="69"/>
        <v>3580000</v>
      </c>
      <c r="K278" s="166">
        <f t="shared" si="64"/>
        <v>3615800</v>
      </c>
      <c r="L278" s="167">
        <f t="shared" si="68"/>
        <v>14463200</v>
      </c>
      <c r="M278" s="166">
        <f t="shared" si="70"/>
        <v>3580000</v>
      </c>
      <c r="N278" s="167">
        <f t="shared" si="71"/>
        <v>14320000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s="248" customFormat="1" ht="15.75" x14ac:dyDescent="0.25">
      <c r="A279" s="14">
        <v>12</v>
      </c>
      <c r="B279" s="191" t="s">
        <v>618</v>
      </c>
      <c r="C279" s="261" t="s">
        <v>649</v>
      </c>
      <c r="D279" s="263">
        <v>0</v>
      </c>
      <c r="E279" s="264" t="s">
        <v>300</v>
      </c>
      <c r="F279" s="252">
        <v>1235000</v>
      </c>
      <c r="G279" s="178">
        <f t="shared" si="66"/>
        <v>0</v>
      </c>
      <c r="H279" s="253"/>
      <c r="I279" s="178"/>
      <c r="J279" s="253">
        <f t="shared" si="69"/>
        <v>1235000</v>
      </c>
      <c r="K279" s="166">
        <f t="shared" si="64"/>
        <v>1247350</v>
      </c>
      <c r="L279" s="167">
        <f t="shared" si="68"/>
        <v>0</v>
      </c>
      <c r="M279" s="166">
        <f t="shared" si="70"/>
        <v>1235000</v>
      </c>
      <c r="N279" s="167">
        <f t="shared" si="71"/>
        <v>0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s="248" customFormat="1" ht="15.75" x14ac:dyDescent="0.25">
      <c r="A280" s="14">
        <v>13</v>
      </c>
      <c r="B280" s="191" t="s">
        <v>626</v>
      </c>
      <c r="C280" s="261" t="s">
        <v>627</v>
      </c>
      <c r="D280" s="263">
        <v>0</v>
      </c>
      <c r="E280" s="264" t="s">
        <v>300</v>
      </c>
      <c r="F280" s="252">
        <v>25513000</v>
      </c>
      <c r="G280" s="178">
        <f t="shared" si="66"/>
        <v>0</v>
      </c>
      <c r="H280" s="253"/>
      <c r="I280" s="178"/>
      <c r="J280" s="253">
        <f t="shared" si="69"/>
        <v>25513000</v>
      </c>
      <c r="K280" s="166">
        <f t="shared" si="64"/>
        <v>25768130</v>
      </c>
      <c r="L280" s="167">
        <f t="shared" si="68"/>
        <v>0</v>
      </c>
      <c r="M280" s="166">
        <f t="shared" si="70"/>
        <v>25513000</v>
      </c>
      <c r="N280" s="167">
        <f t="shared" si="71"/>
        <v>0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s="248" customFormat="1" ht="15.75" x14ac:dyDescent="0.25">
      <c r="A281" s="14"/>
      <c r="B281" s="191"/>
      <c r="C281" s="261"/>
      <c r="D281" s="263"/>
      <c r="E281" s="264"/>
      <c r="F281" s="252"/>
      <c r="G281" s="178"/>
      <c r="H281" s="253"/>
      <c r="I281" s="178"/>
      <c r="J281" s="253"/>
      <c r="K281" s="166"/>
      <c r="L281" s="167"/>
      <c r="M281" s="166"/>
      <c r="N281" s="16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x14ac:dyDescent="0.25">
      <c r="A282" s="18"/>
      <c r="B282" s="310" t="s">
        <v>543</v>
      </c>
      <c r="C282" s="275"/>
      <c r="D282" s="275"/>
      <c r="E282" s="275"/>
      <c r="F282" s="272"/>
      <c r="G282" s="170">
        <f>SUM(G268:G280)</f>
        <v>79868800</v>
      </c>
      <c r="H282" s="4"/>
      <c r="I282" s="170">
        <f>SUM(I268:I278)</f>
        <v>136817965311300</v>
      </c>
      <c r="J282" s="4"/>
      <c r="K282" s="166">
        <f t="shared" si="64"/>
        <v>0</v>
      </c>
      <c r="L282" s="170">
        <f>SUM(L268:L280)</f>
        <v>80667488</v>
      </c>
      <c r="M282" s="166"/>
      <c r="N282" s="170">
        <f>SUM(N268:N280)</f>
        <v>79868800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x14ac:dyDescent="0.25">
      <c r="A283" s="162" t="s">
        <v>552</v>
      </c>
      <c r="B283" s="313" t="s">
        <v>560</v>
      </c>
      <c r="C283" s="275"/>
      <c r="D283" s="275"/>
      <c r="E283" s="275"/>
      <c r="F283" s="275"/>
      <c r="G283" s="272"/>
      <c r="H283" s="195"/>
      <c r="I283" s="4"/>
      <c r="J283" s="4"/>
      <c r="K283" s="166">
        <f t="shared" si="64"/>
        <v>0</v>
      </c>
      <c r="L283" s="4"/>
      <c r="M283" s="166">
        <f t="shared" ref="M283:M298" si="72">L283*1.01</f>
        <v>0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x14ac:dyDescent="0.25">
      <c r="A284" s="11">
        <v>1</v>
      </c>
      <c r="B284" s="196" t="s">
        <v>311</v>
      </c>
      <c r="C284" s="197"/>
      <c r="D284" s="10">
        <v>1</v>
      </c>
      <c r="E284" s="10" t="s">
        <v>300</v>
      </c>
      <c r="F284" s="151">
        <v>3406000</v>
      </c>
      <c r="G284" s="178">
        <f>F284*D284</f>
        <v>3406000</v>
      </c>
      <c r="H284" s="151">
        <v>3406001</v>
      </c>
      <c r="I284" s="178">
        <f t="shared" ref="I284:I296" si="73">H284*F284</f>
        <v>11600839406000</v>
      </c>
      <c r="J284" s="151">
        <f>F284</f>
        <v>3406000</v>
      </c>
      <c r="K284" s="166">
        <f t="shared" si="64"/>
        <v>3440060</v>
      </c>
      <c r="L284" s="167">
        <f t="shared" ref="L284:L296" si="74">D284*K284</f>
        <v>3440060</v>
      </c>
      <c r="M284" s="166">
        <f>F284</f>
        <v>3406000</v>
      </c>
      <c r="N284" s="167">
        <f>M284*D284</f>
        <v>3406000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x14ac:dyDescent="0.25">
      <c r="A285" s="11">
        <v>2</v>
      </c>
      <c r="B285" s="196" t="s">
        <v>312</v>
      </c>
      <c r="C285" s="197"/>
      <c r="D285" s="10">
        <v>1</v>
      </c>
      <c r="E285" s="10" t="s">
        <v>300</v>
      </c>
      <c r="F285" s="151">
        <v>3406000</v>
      </c>
      <c r="G285" s="178">
        <f t="shared" ref="G285:G296" si="75">F285*D285</f>
        <v>3406000</v>
      </c>
      <c r="H285" s="151">
        <v>3406001</v>
      </c>
      <c r="I285" s="178">
        <f t="shared" si="73"/>
        <v>11600839406000</v>
      </c>
      <c r="J285" s="151">
        <f t="shared" ref="J285:J296" si="76">F285</f>
        <v>3406000</v>
      </c>
      <c r="K285" s="166">
        <f t="shared" si="64"/>
        <v>3440060</v>
      </c>
      <c r="L285" s="167">
        <f t="shared" si="74"/>
        <v>3440060</v>
      </c>
      <c r="M285" s="166">
        <f t="shared" ref="M285:M296" si="77">F285</f>
        <v>3406000</v>
      </c>
      <c r="N285" s="167">
        <f t="shared" ref="N285:N296" si="78">M285*D285</f>
        <v>3406000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x14ac:dyDescent="0.25">
      <c r="A286" s="11">
        <v>3</v>
      </c>
      <c r="B286" s="196" t="s">
        <v>313</v>
      </c>
      <c r="C286" s="197"/>
      <c r="D286" s="10">
        <v>1</v>
      </c>
      <c r="E286" s="10" t="s">
        <v>300</v>
      </c>
      <c r="F286" s="151">
        <v>5450000</v>
      </c>
      <c r="G286" s="178">
        <f t="shared" si="75"/>
        <v>5450000</v>
      </c>
      <c r="H286" s="151">
        <v>5450001</v>
      </c>
      <c r="I286" s="178">
        <f t="shared" si="73"/>
        <v>29702505450000</v>
      </c>
      <c r="J286" s="151">
        <f t="shared" si="76"/>
        <v>5450000</v>
      </c>
      <c r="K286" s="166">
        <f t="shared" si="64"/>
        <v>5504500</v>
      </c>
      <c r="L286" s="167">
        <f t="shared" si="74"/>
        <v>5504500</v>
      </c>
      <c r="M286" s="166">
        <f t="shared" si="77"/>
        <v>5450000</v>
      </c>
      <c r="N286" s="167">
        <f t="shared" si="78"/>
        <v>5450000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x14ac:dyDescent="0.25">
      <c r="A287" s="11">
        <v>4</v>
      </c>
      <c r="B287" s="196" t="s">
        <v>314</v>
      </c>
      <c r="C287" s="197"/>
      <c r="D287" s="10">
        <v>1</v>
      </c>
      <c r="E287" s="10" t="s">
        <v>300</v>
      </c>
      <c r="F287" s="151">
        <v>381500</v>
      </c>
      <c r="G287" s="178">
        <f t="shared" si="75"/>
        <v>381500</v>
      </c>
      <c r="H287" s="151">
        <v>381501</v>
      </c>
      <c r="I287" s="178">
        <f t="shared" si="73"/>
        <v>145542631500</v>
      </c>
      <c r="J287" s="151">
        <f t="shared" si="76"/>
        <v>381500</v>
      </c>
      <c r="K287" s="166">
        <f t="shared" si="64"/>
        <v>385315</v>
      </c>
      <c r="L287" s="167">
        <f t="shared" si="74"/>
        <v>385315</v>
      </c>
      <c r="M287" s="166">
        <f t="shared" si="77"/>
        <v>381500</v>
      </c>
      <c r="N287" s="167">
        <f t="shared" si="78"/>
        <v>381500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x14ac:dyDescent="0.25">
      <c r="A288" s="11">
        <v>5</v>
      </c>
      <c r="B288" s="196" t="s">
        <v>315</v>
      </c>
      <c r="C288" s="197"/>
      <c r="D288" s="10">
        <v>96</v>
      </c>
      <c r="E288" s="10" t="s">
        <v>300</v>
      </c>
      <c r="F288" s="151">
        <v>150000</v>
      </c>
      <c r="G288" s="178">
        <f t="shared" si="75"/>
        <v>14400000</v>
      </c>
      <c r="H288" s="151">
        <v>131401</v>
      </c>
      <c r="I288" s="178">
        <f t="shared" si="73"/>
        <v>19710150000</v>
      </c>
      <c r="J288" s="151">
        <f t="shared" si="76"/>
        <v>150000</v>
      </c>
      <c r="K288" s="166">
        <f t="shared" si="64"/>
        <v>151500</v>
      </c>
      <c r="L288" s="167">
        <f t="shared" si="74"/>
        <v>14544000</v>
      </c>
      <c r="M288" s="166">
        <f t="shared" si="77"/>
        <v>150000</v>
      </c>
      <c r="N288" s="167">
        <f t="shared" si="78"/>
        <v>14400000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x14ac:dyDescent="0.25">
      <c r="A289" s="11">
        <v>6</v>
      </c>
      <c r="B289" s="196" t="s">
        <v>316</v>
      </c>
      <c r="C289" s="197"/>
      <c r="D289" s="249">
        <v>12</v>
      </c>
      <c r="E289" s="10" t="s">
        <v>300</v>
      </c>
      <c r="F289" s="151">
        <v>1370000</v>
      </c>
      <c r="G289" s="178">
        <f t="shared" si="75"/>
        <v>16440000</v>
      </c>
      <c r="H289" s="151">
        <v>1370001</v>
      </c>
      <c r="I289" s="178">
        <f t="shared" si="73"/>
        <v>1876901370000</v>
      </c>
      <c r="J289" s="151">
        <f t="shared" si="76"/>
        <v>1370000</v>
      </c>
      <c r="K289" s="166">
        <f t="shared" si="64"/>
        <v>1383700</v>
      </c>
      <c r="L289" s="167">
        <f t="shared" si="74"/>
        <v>16604400</v>
      </c>
      <c r="M289" s="166">
        <f t="shared" si="77"/>
        <v>1370000</v>
      </c>
      <c r="N289" s="167">
        <f t="shared" si="78"/>
        <v>16440000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x14ac:dyDescent="0.25">
      <c r="A290" s="11">
        <v>7</v>
      </c>
      <c r="B290" s="196" t="s">
        <v>299</v>
      </c>
      <c r="C290" s="197"/>
      <c r="D290" s="10">
        <v>2</v>
      </c>
      <c r="E290" s="10" t="s">
        <v>300</v>
      </c>
      <c r="F290" s="151">
        <v>204400</v>
      </c>
      <c r="G290" s="178">
        <f t="shared" si="75"/>
        <v>408800</v>
      </c>
      <c r="H290" s="151">
        <v>204401</v>
      </c>
      <c r="I290" s="178">
        <f t="shared" si="73"/>
        <v>41779564400</v>
      </c>
      <c r="J290" s="151">
        <f t="shared" si="76"/>
        <v>204400</v>
      </c>
      <c r="K290" s="166">
        <f t="shared" si="64"/>
        <v>206444</v>
      </c>
      <c r="L290" s="167">
        <f t="shared" si="74"/>
        <v>412888</v>
      </c>
      <c r="M290" s="166">
        <f t="shared" si="77"/>
        <v>204400</v>
      </c>
      <c r="N290" s="167">
        <f t="shared" si="78"/>
        <v>408800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x14ac:dyDescent="0.25">
      <c r="A291" s="11">
        <v>8</v>
      </c>
      <c r="B291" s="196" t="s">
        <v>303</v>
      </c>
      <c r="C291" s="197"/>
      <c r="D291" s="10">
        <v>6</v>
      </c>
      <c r="E291" s="10" t="s">
        <v>300</v>
      </c>
      <c r="F291" s="151">
        <v>1021900</v>
      </c>
      <c r="G291" s="178">
        <f t="shared" si="75"/>
        <v>6131400</v>
      </c>
      <c r="H291" s="151">
        <v>1021901</v>
      </c>
      <c r="I291" s="178">
        <f t="shared" si="73"/>
        <v>1044280631900</v>
      </c>
      <c r="J291" s="151">
        <f t="shared" si="76"/>
        <v>1021900</v>
      </c>
      <c r="K291" s="166">
        <f t="shared" si="64"/>
        <v>1032119</v>
      </c>
      <c r="L291" s="167">
        <f t="shared" si="74"/>
        <v>6192714</v>
      </c>
      <c r="M291" s="166">
        <f t="shared" si="77"/>
        <v>1021900</v>
      </c>
      <c r="N291" s="167">
        <f t="shared" si="78"/>
        <v>6131400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x14ac:dyDescent="0.25">
      <c r="A292" s="11">
        <v>9</v>
      </c>
      <c r="B292" s="196" t="s">
        <v>317</v>
      </c>
      <c r="C292" s="197"/>
      <c r="D292" s="10">
        <v>4</v>
      </c>
      <c r="E292" s="10" t="s">
        <v>300</v>
      </c>
      <c r="F292" s="151">
        <v>1650000</v>
      </c>
      <c r="G292" s="178">
        <f t="shared" si="75"/>
        <v>6600000</v>
      </c>
      <c r="H292" s="151">
        <v>1650001</v>
      </c>
      <c r="I292" s="178">
        <f t="shared" si="73"/>
        <v>2722501650000</v>
      </c>
      <c r="J292" s="151">
        <f t="shared" si="76"/>
        <v>1650000</v>
      </c>
      <c r="K292" s="166">
        <f t="shared" si="64"/>
        <v>1666500</v>
      </c>
      <c r="L292" s="167">
        <f t="shared" si="74"/>
        <v>6666000</v>
      </c>
      <c r="M292" s="166">
        <f t="shared" si="77"/>
        <v>1650000</v>
      </c>
      <c r="N292" s="167">
        <f t="shared" si="78"/>
        <v>6600000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x14ac:dyDescent="0.25">
      <c r="A293" s="11">
        <v>10</v>
      </c>
      <c r="B293" s="196" t="s">
        <v>318</v>
      </c>
      <c r="C293" s="197"/>
      <c r="D293" s="10">
        <v>2</v>
      </c>
      <c r="E293" s="10" t="s">
        <v>300</v>
      </c>
      <c r="F293" s="151">
        <v>2029000</v>
      </c>
      <c r="G293" s="178">
        <f t="shared" si="75"/>
        <v>4058000</v>
      </c>
      <c r="H293" s="151">
        <v>2029001</v>
      </c>
      <c r="I293" s="178">
        <f t="shared" si="73"/>
        <v>4116843029000</v>
      </c>
      <c r="J293" s="151">
        <f t="shared" si="76"/>
        <v>2029000</v>
      </c>
      <c r="K293" s="166">
        <f t="shared" si="64"/>
        <v>2049290</v>
      </c>
      <c r="L293" s="167">
        <f t="shared" si="74"/>
        <v>4098580</v>
      </c>
      <c r="M293" s="166">
        <f t="shared" si="77"/>
        <v>2029000</v>
      </c>
      <c r="N293" s="167">
        <f t="shared" si="78"/>
        <v>4058000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x14ac:dyDescent="0.25">
      <c r="A294" s="11">
        <v>11</v>
      </c>
      <c r="B294" s="196" t="s">
        <v>319</v>
      </c>
      <c r="C294" s="197"/>
      <c r="D294" s="10">
        <v>2</v>
      </c>
      <c r="E294" s="10" t="s">
        <v>300</v>
      </c>
      <c r="F294" s="151">
        <v>3277500</v>
      </c>
      <c r="G294" s="178">
        <f t="shared" si="75"/>
        <v>6555000</v>
      </c>
      <c r="H294" s="151">
        <v>3277501</v>
      </c>
      <c r="I294" s="178">
        <f t="shared" si="73"/>
        <v>10742009527500</v>
      </c>
      <c r="J294" s="151">
        <f t="shared" si="76"/>
        <v>3277500</v>
      </c>
      <c r="K294" s="166">
        <f t="shared" si="64"/>
        <v>3310275</v>
      </c>
      <c r="L294" s="167">
        <f t="shared" si="74"/>
        <v>6620550</v>
      </c>
      <c r="M294" s="166">
        <f t="shared" si="77"/>
        <v>3277500</v>
      </c>
      <c r="N294" s="167">
        <f t="shared" si="78"/>
        <v>6555000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x14ac:dyDescent="0.25">
      <c r="A295" s="11">
        <v>12</v>
      </c>
      <c r="B295" s="196" t="s">
        <v>320</v>
      </c>
      <c r="C295" s="197"/>
      <c r="D295" s="10">
        <v>1</v>
      </c>
      <c r="E295" s="10" t="s">
        <v>300</v>
      </c>
      <c r="F295" s="151">
        <v>23980000</v>
      </c>
      <c r="G295" s="178">
        <f t="shared" si="75"/>
        <v>23980000</v>
      </c>
      <c r="H295" s="151">
        <v>23980001</v>
      </c>
      <c r="I295" s="178">
        <f t="shared" si="73"/>
        <v>575040423980000</v>
      </c>
      <c r="J295" s="151">
        <f t="shared" si="76"/>
        <v>23980000</v>
      </c>
      <c r="K295" s="166">
        <f t="shared" si="64"/>
        <v>24219800</v>
      </c>
      <c r="L295" s="167">
        <f t="shared" si="74"/>
        <v>24219800</v>
      </c>
      <c r="M295" s="166">
        <f t="shared" si="77"/>
        <v>23980000</v>
      </c>
      <c r="N295" s="167">
        <f t="shared" si="78"/>
        <v>23980000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x14ac:dyDescent="0.25">
      <c r="A296" s="11">
        <v>13</v>
      </c>
      <c r="B296" s="196" t="s">
        <v>310</v>
      </c>
      <c r="C296" s="197"/>
      <c r="D296" s="10">
        <v>12</v>
      </c>
      <c r="E296" s="10" t="s">
        <v>300</v>
      </c>
      <c r="F296" s="151">
        <v>2995000</v>
      </c>
      <c r="G296" s="178">
        <f t="shared" si="75"/>
        <v>35940000</v>
      </c>
      <c r="H296" s="151">
        <v>3376001</v>
      </c>
      <c r="I296" s="178">
        <f t="shared" si="73"/>
        <v>10111122995000</v>
      </c>
      <c r="J296" s="151">
        <f t="shared" si="76"/>
        <v>2995000</v>
      </c>
      <c r="K296" s="166">
        <f t="shared" si="64"/>
        <v>3024950</v>
      </c>
      <c r="L296" s="167">
        <f t="shared" si="74"/>
        <v>36299400</v>
      </c>
      <c r="M296" s="166">
        <f t="shared" si="77"/>
        <v>2995000</v>
      </c>
      <c r="N296" s="167">
        <f t="shared" si="78"/>
        <v>35940000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x14ac:dyDescent="0.25">
      <c r="A297" s="11"/>
      <c r="B297" s="310" t="s">
        <v>545</v>
      </c>
      <c r="C297" s="275"/>
      <c r="D297" s="275"/>
      <c r="E297" s="275"/>
      <c r="F297" s="272"/>
      <c r="G297" s="170">
        <f>SUM(G284:G296)</f>
        <v>127156700</v>
      </c>
      <c r="H297" s="3"/>
      <c r="I297" s="170">
        <f t="shared" ref="I297" si="79">SUM(I284:I296)</f>
        <v>658765299791300</v>
      </c>
      <c r="J297" s="4"/>
      <c r="K297" s="166">
        <f t="shared" si="64"/>
        <v>0</v>
      </c>
      <c r="L297" s="170">
        <f t="shared" ref="L297:N297" si="80">SUM(L284:L296)</f>
        <v>128428267</v>
      </c>
      <c r="M297" s="166"/>
      <c r="N297" s="170">
        <f t="shared" si="80"/>
        <v>127156700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x14ac:dyDescent="0.25">
      <c r="A298" s="162" t="s">
        <v>554</v>
      </c>
      <c r="B298" s="313" t="s">
        <v>321</v>
      </c>
      <c r="C298" s="275"/>
      <c r="D298" s="275"/>
      <c r="E298" s="275"/>
      <c r="F298" s="275"/>
      <c r="G298" s="272"/>
      <c r="H298" s="195"/>
      <c r="I298" s="4"/>
      <c r="J298" s="4"/>
      <c r="K298" s="166">
        <f t="shared" si="64"/>
        <v>0</v>
      </c>
      <c r="L298" s="4"/>
      <c r="M298" s="166">
        <f t="shared" si="72"/>
        <v>0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x14ac:dyDescent="0.25">
      <c r="A299" s="11">
        <v>1</v>
      </c>
      <c r="B299" s="196" t="s">
        <v>322</v>
      </c>
      <c r="C299" s="197"/>
      <c r="D299" s="10">
        <v>120</v>
      </c>
      <c r="E299" s="10" t="s">
        <v>300</v>
      </c>
      <c r="F299" s="151">
        <v>100000</v>
      </c>
      <c r="G299" s="178">
        <f t="shared" ref="G299:G300" si="81">F299*D299</f>
        <v>12000000</v>
      </c>
      <c r="H299" s="151">
        <v>100001</v>
      </c>
      <c r="I299" s="178">
        <f t="shared" ref="I299:I300" si="82">H299*F299</f>
        <v>10000100000</v>
      </c>
      <c r="J299" s="151">
        <f>F299</f>
        <v>100000</v>
      </c>
      <c r="K299" s="166">
        <f t="shared" si="64"/>
        <v>101000</v>
      </c>
      <c r="L299" s="167">
        <f>D299*K299</f>
        <v>12120000</v>
      </c>
      <c r="M299" s="166">
        <f>F299</f>
        <v>100000</v>
      </c>
      <c r="N299" s="167">
        <f>M299*D299</f>
        <v>12000000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x14ac:dyDescent="0.25">
      <c r="A300" s="11">
        <v>2</v>
      </c>
      <c r="B300" s="196" t="s">
        <v>310</v>
      </c>
      <c r="C300" s="197"/>
      <c r="D300" s="10">
        <v>40</v>
      </c>
      <c r="E300" s="10" t="s">
        <v>300</v>
      </c>
      <c r="F300" s="151">
        <v>350000</v>
      </c>
      <c r="G300" s="178">
        <f t="shared" si="81"/>
        <v>14000000</v>
      </c>
      <c r="H300" s="151">
        <v>350001</v>
      </c>
      <c r="I300" s="178">
        <f t="shared" si="82"/>
        <v>122500350000</v>
      </c>
      <c r="J300" s="151">
        <f>F300</f>
        <v>350000</v>
      </c>
      <c r="K300" s="166">
        <f t="shared" si="64"/>
        <v>353500</v>
      </c>
      <c r="L300" s="167">
        <f>D300*K300</f>
        <v>14140000</v>
      </c>
      <c r="M300" s="166">
        <f>F300</f>
        <v>350000</v>
      </c>
      <c r="N300" s="167">
        <f>M300*D300</f>
        <v>14000000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x14ac:dyDescent="0.25">
      <c r="A301" s="18"/>
      <c r="B301" s="310" t="s">
        <v>547</v>
      </c>
      <c r="C301" s="275"/>
      <c r="D301" s="275"/>
      <c r="E301" s="275"/>
      <c r="F301" s="272"/>
      <c r="G301" s="170">
        <f>SUM(G299:G300)</f>
        <v>26000000</v>
      </c>
      <c r="H301" s="4"/>
      <c r="I301" s="170">
        <f t="shared" ref="I301" si="83">SUM(I299:I300)</f>
        <v>132500450000</v>
      </c>
      <c r="J301" s="4"/>
      <c r="K301" s="4"/>
      <c r="L301" s="170">
        <f t="shared" ref="L301:N301" si="84">SUM(L299:L300)</f>
        <v>26260000</v>
      </c>
      <c r="M301" s="4"/>
      <c r="N301" s="170">
        <f t="shared" si="84"/>
        <v>26000000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x14ac:dyDescent="0.25">
      <c r="A302" s="11"/>
      <c r="B302" s="310" t="s">
        <v>561</v>
      </c>
      <c r="C302" s="275"/>
      <c r="D302" s="275"/>
      <c r="E302" s="275"/>
      <c r="F302" s="272"/>
      <c r="G302" s="170">
        <f>G297+G282+G301</f>
        <v>233025500</v>
      </c>
      <c r="H302" s="4"/>
      <c r="I302" s="170">
        <f t="shared" ref="I302" si="85">I297+I282+I301</f>
        <v>795715765552600</v>
      </c>
      <c r="J302" s="4"/>
      <c r="K302" s="4"/>
      <c r="L302" s="170">
        <f t="shared" ref="L302:N302" si="86">L297+L282+L301</f>
        <v>235355755</v>
      </c>
      <c r="M302" s="4"/>
      <c r="N302" s="170">
        <f t="shared" si="86"/>
        <v>233025500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x14ac:dyDescent="0.25">
      <c r="A303" s="11"/>
      <c r="B303" s="310" t="s">
        <v>562</v>
      </c>
      <c r="C303" s="275"/>
      <c r="D303" s="275"/>
      <c r="E303" s="275"/>
      <c r="F303" s="272"/>
      <c r="G303" s="170">
        <f>G302+G265+G54</f>
        <v>1957260300</v>
      </c>
      <c r="H303" s="4"/>
      <c r="I303" s="170">
        <f>I302+I265+I54</f>
        <v>1955094393728700</v>
      </c>
      <c r="J303" s="4"/>
      <c r="K303" s="4"/>
      <c r="L303" s="170">
        <f>L302+L265+L54</f>
        <v>1976832903</v>
      </c>
      <c r="M303" s="4"/>
      <c r="N303" s="170">
        <f>N302+N265+N54</f>
        <v>1957260300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x14ac:dyDescent="0.25">
      <c r="A304" s="39"/>
      <c r="B304" s="198"/>
      <c r="C304" s="198"/>
      <c r="D304" s="199"/>
      <c r="E304" s="198"/>
      <c r="F304" s="200" t="s">
        <v>563</v>
      </c>
      <c r="G304" s="170">
        <f>G303+G15</f>
        <v>7598211650</v>
      </c>
      <c r="H304" s="200" t="s">
        <v>563</v>
      </c>
      <c r="I304" s="170" t="e">
        <f>I303+I15</f>
        <v>#REF!</v>
      </c>
      <c r="J304" s="200" t="s">
        <v>563</v>
      </c>
      <c r="K304" s="200"/>
      <c r="L304" s="170">
        <f>L303+L15</f>
        <v>7430991972.749999</v>
      </c>
      <c r="M304" s="200"/>
      <c r="N304" s="170">
        <f>N303+N15</f>
        <v>7359708250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x14ac:dyDescent="0.25">
      <c r="A305" s="3"/>
      <c r="B305" s="4"/>
      <c r="C305" s="4"/>
      <c r="D305" s="155"/>
      <c r="E305" s="4"/>
      <c r="F305" s="201" t="s">
        <v>295</v>
      </c>
      <c r="G305" s="170">
        <f>G304*10%</f>
        <v>759821165</v>
      </c>
      <c r="H305" s="201" t="s">
        <v>295</v>
      </c>
      <c r="I305" s="170" t="e">
        <f t="shared" ref="I305" si="87">I304*10%</f>
        <v>#REF!</v>
      </c>
      <c r="J305" s="201" t="s">
        <v>295</v>
      </c>
      <c r="K305" s="241"/>
      <c r="L305" s="170">
        <f>L304*11%</f>
        <v>817409117.00249994</v>
      </c>
      <c r="M305" s="241"/>
      <c r="N305" s="170">
        <f>N304*11%</f>
        <v>809567907.5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x14ac:dyDescent="0.25">
      <c r="A306" s="5"/>
      <c r="B306" s="4"/>
      <c r="C306" s="4"/>
      <c r="D306" s="155"/>
      <c r="E306" s="4"/>
      <c r="F306" s="201" t="s">
        <v>5</v>
      </c>
      <c r="G306" s="170">
        <f>ROUNDUP(G304+G305,-3)</f>
        <v>8358033000</v>
      </c>
      <c r="H306" s="201" t="s">
        <v>5</v>
      </c>
      <c r="I306" s="170" t="e">
        <f t="shared" ref="I306" si="88">ROUNDUP(I304+I305,-3)</f>
        <v>#REF!</v>
      </c>
      <c r="J306" s="201" t="s">
        <v>5</v>
      </c>
      <c r="K306" s="241"/>
      <c r="L306" s="170">
        <f>ROUNDUP(L304+L305,-3)</f>
        <v>8248402000</v>
      </c>
      <c r="M306" s="241"/>
      <c r="N306" s="170">
        <f>ROUNDUP(N304+N305,-3)</f>
        <v>8169277000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customHeight="1" x14ac:dyDescent="0.25">
      <c r="A307" s="297" t="str">
        <f>PROPER(IF(G306=0,"nol",IF(G306&lt;0,"minus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G306),"000000000000000"),1,3)=0,"",MID(TEXT(ABS(G306),"000000000000000"),1,1)&amp;" ratus "&amp;MID(TEXT(ABS(G306),"000000000000000"),2,1)&amp;" puluh "&amp;MID(TEXT(ABS(G306),"000000000000000"),3,1)&amp;" trilyun ")&amp;IF(--MID(TEXT(ABS(G306),"000000000000000"),4,3)=0,"",MID(TEXT(ABS(G306),"000000000000000"),4,1)&amp;" ratus "&amp;MID(TEXT(ABS(G306),"000000000000000"),5,1)&amp;" puluh "&amp;MID(TEXT(ABS(G306),"000000000000000"),6,1)&amp;" milyar ")&amp;IF(--MID(TEXT(ABS(G306),"000000000000000"),7,3)=0,"",MID(TEXT(ABS(G306),"000000000000000"),7,1)&amp;" ratus "&amp;MID(TEXT(ABS(G306),"000000000000000"),8,1)&amp;" puluh "&amp;MID(TEXT(ABS(G306),"000000000000000"),9,1)&amp;" juta ")&amp;IF(--MID(TEXT(ABS(G306),"000000000000000"),10,3)=0,"",IF(--MID(TEXT(ABS(G306),"000000000000000"),10,3)=1,"*",MID(TEXT(ABS(G306),"000000000000000"),10,1)&amp;" ratus "&amp;MID(TEXT(ABS(G306),"000000000000000"),11,1)&amp;" puluh ")&amp;MID(TEXT(ABS(G306),"000000000000000"),12,1)&amp;" ribu ")&amp;IF(--MID(TEXT(ABS(G306),"000000000000000"),13,3)=0,"",MID(TEXT(ABS(G306),"000000000000000"),13,1)&amp;" ratus "&amp;MID(TEXT(ABS(G306),"000000000000000"),14,1)&amp;" puluh "&amp;MID(TEXT(ABS(G306),"000000000000000"),15,1)),1,"satu"),2,"dua"),3,"tiga"),4,"empat"),5,"lima"),6,"enam"),7,"tujuh"),8,"delapan"),9,"sembilan"),"0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Delapan Milyar Tiga Ratus Lima Puluh Delapan Juta Tiga Puluh Tiga Ribu Rupiah</v>
      </c>
      <c r="B307" s="266"/>
      <c r="C307" s="266"/>
      <c r="D307" s="266"/>
      <c r="E307" s="266"/>
      <c r="F307" s="266"/>
      <c r="G307" s="298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x14ac:dyDescent="0.25">
      <c r="A308" s="293"/>
      <c r="B308" s="299"/>
      <c r="C308" s="299"/>
      <c r="D308" s="299"/>
      <c r="E308" s="299"/>
      <c r="F308" s="299"/>
      <c r="G308" s="29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242">
        <f>G306-L306</f>
        <v>109631000</v>
      </c>
      <c r="M309" s="13"/>
      <c r="N309" s="24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7.25" x14ac:dyDescent="0.3">
      <c r="A310" s="4"/>
      <c r="B310" s="4"/>
      <c r="C310" s="4"/>
      <c r="D310" s="155"/>
      <c r="E310" s="305" t="s">
        <v>564</v>
      </c>
      <c r="F310" s="267"/>
      <c r="G310" s="26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7.25" x14ac:dyDescent="0.3">
      <c r="A311" s="4"/>
      <c r="B311" s="4"/>
      <c r="C311" s="4"/>
      <c r="D311" s="155"/>
      <c r="E311" s="4"/>
      <c r="F311" s="203"/>
      <c r="G311" s="203"/>
      <c r="H311" s="203"/>
      <c r="I311" s="203"/>
      <c r="J311" s="203"/>
      <c r="K311" s="203"/>
      <c r="L311" s="243">
        <f>(G306-L306)/L306</f>
        <v>1.3291180521996867E-2</v>
      </c>
      <c r="M311" s="203"/>
      <c r="N311" s="24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7.25" x14ac:dyDescent="0.3">
      <c r="A312" s="4"/>
      <c r="B312" s="202" t="s">
        <v>565</v>
      </c>
      <c r="C312" s="202"/>
      <c r="D312" s="155"/>
      <c r="E312" s="305" t="s">
        <v>566</v>
      </c>
      <c r="F312" s="267"/>
      <c r="G312" s="26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7.25" x14ac:dyDescent="0.25">
      <c r="A313" s="15"/>
      <c r="B313" s="204" t="s">
        <v>567</v>
      </c>
      <c r="C313" s="204"/>
      <c r="D313" s="205"/>
      <c r="E313" s="314" t="s">
        <v>568</v>
      </c>
      <c r="F313" s="267"/>
      <c r="G313" s="26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7.25" x14ac:dyDescent="0.3">
      <c r="A314" s="4"/>
      <c r="B314" s="202"/>
      <c r="C314" s="202"/>
      <c r="D314" s="206"/>
      <c r="E314" s="202"/>
      <c r="F314" s="305"/>
      <c r="G314" s="267"/>
      <c r="H314" s="305"/>
      <c r="I314" s="267"/>
      <c r="J314" s="305"/>
      <c r="K314" s="305"/>
      <c r="L314" s="267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7.25" x14ac:dyDescent="0.3">
      <c r="A315" s="4"/>
      <c r="B315" s="202"/>
      <c r="C315" s="202"/>
      <c r="D315" s="207"/>
      <c r="E315" s="202"/>
      <c r="F315" s="202"/>
      <c r="G315" s="202"/>
      <c r="H315" s="202"/>
      <c r="I315" s="202"/>
      <c r="J315" s="202"/>
      <c r="K315" s="237"/>
      <c r="L315" s="202"/>
      <c r="M315" s="246"/>
      <c r="N315" s="2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7.25" x14ac:dyDescent="0.3">
      <c r="A316" s="4"/>
      <c r="B316" s="203"/>
      <c r="C316" s="203"/>
      <c r="D316" s="207"/>
      <c r="E316" s="202"/>
      <c r="F316" s="203"/>
      <c r="G316" s="203"/>
      <c r="H316" s="203"/>
      <c r="I316" s="203"/>
      <c r="J316" s="203"/>
      <c r="K316" s="203"/>
      <c r="L316" s="203"/>
      <c r="M316" s="203"/>
      <c r="N316" s="20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x14ac:dyDescent="0.25">
      <c r="A317" s="4"/>
      <c r="B317" s="7" t="s">
        <v>569</v>
      </c>
      <c r="C317" s="7"/>
      <c r="D317" s="155"/>
      <c r="E317" s="268" t="s">
        <v>570</v>
      </c>
      <c r="F317" s="267"/>
      <c r="G317" s="26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x14ac:dyDescent="0.25">
      <c r="A318" s="4"/>
      <c r="B318" s="4"/>
      <c r="C318" s="4"/>
      <c r="D318" s="15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x14ac:dyDescent="0.25">
      <c r="A319" s="312"/>
      <c r="B319" s="267"/>
      <c r="C319" s="267"/>
      <c r="D319" s="267"/>
      <c r="E319" s="267"/>
      <c r="F319" s="267"/>
      <c r="G319" s="26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x14ac:dyDescent="0.25">
      <c r="A320" s="312"/>
      <c r="B320" s="267"/>
      <c r="C320" s="267"/>
      <c r="D320" s="267"/>
      <c r="E320" s="267"/>
      <c r="F320" s="267"/>
      <c r="G320" s="26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x14ac:dyDescent="0.25">
      <c r="A321" s="19"/>
      <c r="B321" s="38"/>
      <c r="C321" s="4"/>
      <c r="D321" s="4"/>
      <c r="E321" s="4"/>
      <c r="F321" s="12"/>
      <c r="G321" s="4"/>
      <c r="H321" s="12"/>
      <c r="I321" s="4"/>
      <c r="J321" s="12"/>
      <c r="K321" s="12"/>
      <c r="L321" s="4"/>
      <c r="M321" s="12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x14ac:dyDescent="0.25">
      <c r="A322" s="19"/>
      <c r="B322" s="38"/>
      <c r="C322" s="4"/>
      <c r="D322" s="4"/>
      <c r="E322" s="4"/>
      <c r="F322" s="12"/>
      <c r="G322" s="4"/>
      <c r="H322" s="12"/>
      <c r="I322" s="4"/>
      <c r="J322" s="12"/>
      <c r="K322" s="12"/>
      <c r="L322" s="4"/>
      <c r="M322" s="12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x14ac:dyDescent="0.25">
      <c r="A323" s="19"/>
      <c r="B323" s="38"/>
      <c r="C323" s="4"/>
      <c r="D323" s="4"/>
      <c r="E323" s="4"/>
      <c r="F323" s="12"/>
      <c r="G323" s="4"/>
      <c r="H323" s="12"/>
      <c r="I323" s="4"/>
      <c r="J323" s="12"/>
      <c r="K323" s="12"/>
      <c r="L323" s="4"/>
      <c r="M323" s="12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x14ac:dyDescent="0.25">
      <c r="A324" s="19"/>
      <c r="B324" s="38"/>
      <c r="C324" s="4"/>
      <c r="D324" s="4"/>
      <c r="E324" s="4"/>
      <c r="F324" s="12"/>
      <c r="G324" s="4"/>
      <c r="H324" s="12"/>
      <c r="I324" s="4"/>
      <c r="J324" s="12"/>
      <c r="K324" s="12"/>
      <c r="L324" s="4"/>
      <c r="M324" s="12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x14ac:dyDescent="0.25">
      <c r="A325" s="312"/>
      <c r="B325" s="267"/>
      <c r="C325" s="267"/>
      <c r="D325" s="267"/>
      <c r="E325" s="267"/>
      <c r="F325" s="267"/>
      <c r="G325" s="26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x14ac:dyDescent="0.25">
      <c r="A326" s="4"/>
      <c r="B326" s="4"/>
      <c r="C326" s="4"/>
      <c r="D326" s="15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x14ac:dyDescent="0.25">
      <c r="A327" s="4"/>
      <c r="B327" s="4"/>
      <c r="C327" s="4"/>
      <c r="D327" s="15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x14ac:dyDescent="0.25">
      <c r="A328" s="4"/>
      <c r="B328" s="4"/>
      <c r="C328" s="4"/>
      <c r="D328" s="15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x14ac:dyDescent="0.25">
      <c r="A329" s="4"/>
      <c r="B329" s="4"/>
      <c r="C329" s="4"/>
      <c r="D329" s="15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x14ac:dyDescent="0.25">
      <c r="A330" s="4"/>
      <c r="B330" s="4"/>
      <c r="C330" s="4"/>
      <c r="D330" s="15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x14ac:dyDescent="0.25">
      <c r="A331" s="4"/>
      <c r="B331" s="4"/>
      <c r="C331" s="4"/>
      <c r="D331" s="15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x14ac:dyDescent="0.25">
      <c r="A332" s="4"/>
      <c r="B332" s="4"/>
      <c r="C332" s="4"/>
      <c r="D332" s="15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x14ac:dyDescent="0.25">
      <c r="A333" s="4"/>
      <c r="B333" s="4"/>
      <c r="C333" s="4"/>
      <c r="D333" s="15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x14ac:dyDescent="0.25">
      <c r="A334" s="4"/>
      <c r="B334" s="4"/>
      <c r="C334" s="4"/>
      <c r="D334" s="15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x14ac:dyDescent="0.25">
      <c r="A335" s="4"/>
      <c r="B335" s="4"/>
      <c r="C335" s="4"/>
      <c r="D335" s="15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x14ac:dyDescent="0.25">
      <c r="A336" s="4"/>
      <c r="B336" s="4"/>
      <c r="C336" s="4"/>
      <c r="D336" s="15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x14ac:dyDescent="0.25">
      <c r="A337" s="4"/>
      <c r="B337" s="4"/>
      <c r="C337" s="4"/>
      <c r="D337" s="15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x14ac:dyDescent="0.25">
      <c r="A338" s="4"/>
      <c r="B338" s="4"/>
      <c r="C338" s="4"/>
      <c r="D338" s="15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x14ac:dyDescent="0.25">
      <c r="A339" s="4"/>
      <c r="B339" s="4"/>
      <c r="C339" s="4"/>
      <c r="D339" s="15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x14ac:dyDescent="0.25">
      <c r="A340" s="4"/>
      <c r="B340" s="4"/>
      <c r="C340" s="4"/>
      <c r="D340" s="15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x14ac:dyDescent="0.25">
      <c r="A341" s="4"/>
      <c r="B341" s="4"/>
      <c r="C341" s="4"/>
      <c r="D341" s="15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x14ac:dyDescent="0.25">
      <c r="A342" s="4"/>
      <c r="B342" s="4"/>
      <c r="C342" s="4"/>
      <c r="D342" s="15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x14ac:dyDescent="0.25">
      <c r="A343" s="4"/>
      <c r="B343" s="4"/>
      <c r="C343" s="4"/>
      <c r="D343" s="15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x14ac:dyDescent="0.25">
      <c r="A344" s="4"/>
      <c r="B344" s="4"/>
      <c r="C344" s="4"/>
      <c r="D344" s="15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x14ac:dyDescent="0.25">
      <c r="A345" s="4"/>
      <c r="B345" s="4"/>
      <c r="C345" s="4"/>
      <c r="D345" s="15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x14ac:dyDescent="0.25">
      <c r="A346" s="4"/>
      <c r="B346" s="4"/>
      <c r="C346" s="4"/>
      <c r="D346" s="15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x14ac:dyDescent="0.25">
      <c r="A347" s="4"/>
      <c r="B347" s="4"/>
      <c r="C347" s="4"/>
      <c r="D347" s="15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x14ac:dyDescent="0.25">
      <c r="A348" s="4"/>
      <c r="B348" s="4"/>
      <c r="C348" s="4"/>
      <c r="D348" s="15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x14ac:dyDescent="0.25">
      <c r="A349" s="4"/>
      <c r="B349" s="4"/>
      <c r="C349" s="4"/>
      <c r="D349" s="15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x14ac:dyDescent="0.25">
      <c r="A350" s="4"/>
      <c r="B350" s="4"/>
      <c r="C350" s="4"/>
      <c r="D350" s="15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x14ac:dyDescent="0.25">
      <c r="A351" s="4"/>
      <c r="B351" s="4"/>
      <c r="C351" s="4"/>
      <c r="D351" s="15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x14ac:dyDescent="0.25">
      <c r="A352" s="4"/>
      <c r="B352" s="4"/>
      <c r="C352" s="4"/>
      <c r="D352" s="15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x14ac:dyDescent="0.25">
      <c r="A353" s="4"/>
      <c r="B353" s="4"/>
      <c r="C353" s="4"/>
      <c r="D353" s="15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x14ac:dyDescent="0.25">
      <c r="A354" s="4"/>
      <c r="B354" s="4"/>
      <c r="C354" s="4"/>
      <c r="D354" s="15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x14ac:dyDescent="0.25">
      <c r="A355" s="4"/>
      <c r="B355" s="4"/>
      <c r="C355" s="4"/>
      <c r="D355" s="15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x14ac:dyDescent="0.25">
      <c r="A356" s="4"/>
      <c r="B356" s="4"/>
      <c r="C356" s="4"/>
      <c r="D356" s="15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x14ac:dyDescent="0.25">
      <c r="A357" s="4"/>
      <c r="B357" s="4"/>
      <c r="C357" s="4"/>
      <c r="D357" s="15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x14ac:dyDescent="0.25">
      <c r="A358" s="4"/>
      <c r="B358" s="4"/>
      <c r="C358" s="4"/>
      <c r="D358" s="15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x14ac:dyDescent="0.25">
      <c r="A359" s="4"/>
      <c r="B359" s="4"/>
      <c r="C359" s="4"/>
      <c r="D359" s="15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x14ac:dyDescent="0.25">
      <c r="A360" s="4"/>
      <c r="B360" s="4"/>
      <c r="C360" s="4"/>
      <c r="D360" s="15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x14ac:dyDescent="0.25">
      <c r="A361" s="4"/>
      <c r="B361" s="4"/>
      <c r="C361" s="4"/>
      <c r="D361" s="15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x14ac:dyDescent="0.25">
      <c r="A362" s="4"/>
      <c r="B362" s="4"/>
      <c r="C362" s="4"/>
      <c r="D362" s="15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x14ac:dyDescent="0.25">
      <c r="A363" s="4"/>
      <c r="B363" s="4"/>
      <c r="C363" s="4"/>
      <c r="D363" s="15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x14ac:dyDescent="0.25">
      <c r="A364" s="4"/>
      <c r="B364" s="4"/>
      <c r="C364" s="4"/>
      <c r="D364" s="15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x14ac:dyDescent="0.25">
      <c r="A365" s="4"/>
      <c r="B365" s="4"/>
      <c r="C365" s="4"/>
      <c r="D365" s="15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x14ac:dyDescent="0.25">
      <c r="A366" s="4"/>
      <c r="B366" s="4"/>
      <c r="C366" s="4"/>
      <c r="D366" s="15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x14ac:dyDescent="0.25">
      <c r="A367" s="4"/>
      <c r="B367" s="4"/>
      <c r="C367" s="4"/>
      <c r="D367" s="15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x14ac:dyDescent="0.25">
      <c r="A368" s="4"/>
      <c r="B368" s="4"/>
      <c r="C368" s="4"/>
      <c r="D368" s="15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x14ac:dyDescent="0.25">
      <c r="A369" s="4"/>
      <c r="B369" s="4"/>
      <c r="C369" s="4"/>
      <c r="D369" s="15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x14ac:dyDescent="0.25">
      <c r="A370" s="4"/>
      <c r="B370" s="4"/>
      <c r="C370" s="4"/>
      <c r="D370" s="15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x14ac:dyDescent="0.25">
      <c r="A371" s="4"/>
      <c r="B371" s="4"/>
      <c r="C371" s="4"/>
      <c r="D371" s="15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x14ac:dyDescent="0.25">
      <c r="A372" s="4"/>
      <c r="B372" s="4"/>
      <c r="C372" s="4"/>
      <c r="D372" s="15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x14ac:dyDescent="0.25">
      <c r="A373" s="4"/>
      <c r="B373" s="4"/>
      <c r="C373" s="4"/>
      <c r="D373" s="15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x14ac:dyDescent="0.25">
      <c r="A374" s="4"/>
      <c r="B374" s="4"/>
      <c r="C374" s="4"/>
      <c r="D374" s="15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x14ac:dyDescent="0.25">
      <c r="A375" s="4"/>
      <c r="B375" s="4"/>
      <c r="C375" s="4"/>
      <c r="D375" s="15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x14ac:dyDescent="0.25">
      <c r="A376" s="4"/>
      <c r="B376" s="4"/>
      <c r="C376" s="4"/>
      <c r="D376" s="15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x14ac:dyDescent="0.25">
      <c r="A377" s="4"/>
      <c r="B377" s="4"/>
      <c r="C377" s="4"/>
      <c r="D377" s="15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x14ac:dyDescent="0.25">
      <c r="A378" s="4"/>
      <c r="B378" s="4"/>
      <c r="C378" s="4"/>
      <c r="D378" s="15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x14ac:dyDescent="0.25">
      <c r="A379" s="4"/>
      <c r="B379" s="4"/>
      <c r="C379" s="4"/>
      <c r="D379" s="15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.75" customHeight="1" x14ac:dyDescent="0.25">
      <c r="A380" s="4"/>
      <c r="B380" s="4"/>
      <c r="C380" s="4"/>
      <c r="D380" s="15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x14ac:dyDescent="0.25">
      <c r="A381" s="4"/>
      <c r="B381" s="4"/>
      <c r="C381" s="4"/>
      <c r="D381" s="15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x14ac:dyDescent="0.25">
      <c r="A382" s="4"/>
      <c r="B382" s="4"/>
      <c r="C382" s="4"/>
      <c r="D382" s="15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x14ac:dyDescent="0.25">
      <c r="A383" s="4"/>
      <c r="B383" s="4"/>
      <c r="C383" s="4"/>
      <c r="D383" s="15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x14ac:dyDescent="0.25">
      <c r="A384" s="4"/>
      <c r="B384" s="4"/>
      <c r="C384" s="4"/>
      <c r="D384" s="15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x14ac:dyDescent="0.25">
      <c r="A385" s="4"/>
      <c r="B385" s="4"/>
      <c r="C385" s="4"/>
      <c r="D385" s="15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x14ac:dyDescent="0.25">
      <c r="A386" s="4"/>
      <c r="B386" s="4"/>
      <c r="C386" s="4"/>
      <c r="D386" s="15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x14ac:dyDescent="0.25">
      <c r="A387" s="4"/>
      <c r="B387" s="4"/>
      <c r="C387" s="4"/>
      <c r="D387" s="15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x14ac:dyDescent="0.25">
      <c r="A388" s="4"/>
      <c r="B388" s="4"/>
      <c r="C388" s="4"/>
      <c r="D388" s="15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x14ac:dyDescent="0.25">
      <c r="A389" s="4"/>
      <c r="B389" s="4"/>
      <c r="C389" s="4"/>
      <c r="D389" s="15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x14ac:dyDescent="0.25">
      <c r="A390" s="4"/>
      <c r="B390" s="4"/>
      <c r="C390" s="4"/>
      <c r="D390" s="15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x14ac:dyDescent="0.25">
      <c r="A391" s="4"/>
      <c r="B391" s="4"/>
      <c r="C391" s="4"/>
      <c r="D391" s="15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x14ac:dyDescent="0.25">
      <c r="A392" s="4"/>
      <c r="B392" s="4"/>
      <c r="C392" s="4"/>
      <c r="D392" s="15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x14ac:dyDescent="0.25">
      <c r="A393" s="4"/>
      <c r="B393" s="4"/>
      <c r="C393" s="4"/>
      <c r="D393" s="15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x14ac:dyDescent="0.25">
      <c r="A394" s="4"/>
      <c r="B394" s="4"/>
      <c r="C394" s="4"/>
      <c r="D394" s="15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x14ac:dyDescent="0.25">
      <c r="A395" s="4"/>
      <c r="B395" s="4"/>
      <c r="C395" s="4"/>
      <c r="D395" s="15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x14ac:dyDescent="0.25">
      <c r="A396" s="4"/>
      <c r="B396" s="4"/>
      <c r="C396" s="4"/>
      <c r="D396" s="15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x14ac:dyDescent="0.25">
      <c r="A397" s="4"/>
      <c r="B397" s="4"/>
      <c r="C397" s="4"/>
      <c r="D397" s="15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x14ac:dyDescent="0.25">
      <c r="A398" s="4"/>
      <c r="B398" s="4"/>
      <c r="C398" s="4"/>
      <c r="D398" s="15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9.75" customHeight="1" x14ac:dyDescent="0.25">
      <c r="A399" s="4"/>
      <c r="B399" s="4"/>
      <c r="C399" s="4"/>
      <c r="D399" s="15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x14ac:dyDescent="0.25">
      <c r="A400" s="4"/>
      <c r="B400" s="4"/>
      <c r="C400" s="4"/>
      <c r="D400" s="15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9" customHeight="1" x14ac:dyDescent="0.25">
      <c r="A401" s="4"/>
      <c r="B401" s="4"/>
      <c r="C401" s="4"/>
      <c r="D401" s="15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25">
      <c r="A402" s="4"/>
      <c r="B402" s="4"/>
      <c r="C402" s="4"/>
      <c r="D402" s="15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1.25" customHeight="1" x14ac:dyDescent="0.25">
      <c r="A403" s="4"/>
      <c r="B403" s="4"/>
      <c r="C403" s="4"/>
      <c r="D403" s="15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x14ac:dyDescent="0.25">
      <c r="A404" s="4"/>
      <c r="B404" s="4"/>
      <c r="C404" s="4"/>
      <c r="D404" s="15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37.5" customHeight="1" x14ac:dyDescent="0.25">
      <c r="A405" s="4"/>
      <c r="B405" s="4"/>
      <c r="C405" s="4"/>
      <c r="D405" s="15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6.5" customHeight="1" x14ac:dyDescent="0.25">
      <c r="A406" s="4"/>
      <c r="B406" s="4"/>
      <c r="C406" s="4"/>
      <c r="D406" s="15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6.5" customHeight="1" x14ac:dyDescent="0.25">
      <c r="A407" s="4"/>
      <c r="B407" s="4"/>
      <c r="C407" s="4"/>
      <c r="D407" s="15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6.5" customHeight="1" x14ac:dyDescent="0.25">
      <c r="A408" s="4"/>
      <c r="B408" s="4"/>
      <c r="C408" s="4"/>
      <c r="D408" s="15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6.5" customHeight="1" x14ac:dyDescent="0.25">
      <c r="A409" s="4"/>
      <c r="B409" s="4"/>
      <c r="C409" s="4"/>
      <c r="D409" s="15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x14ac:dyDescent="0.25">
      <c r="A410" s="4"/>
      <c r="B410" s="4"/>
      <c r="C410" s="4"/>
      <c r="D410" s="15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x14ac:dyDescent="0.25">
      <c r="A411" s="4"/>
      <c r="B411" s="4"/>
      <c r="C411" s="4"/>
      <c r="D411" s="15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x14ac:dyDescent="0.25">
      <c r="A412" s="4"/>
      <c r="B412" s="4"/>
      <c r="C412" s="4"/>
      <c r="D412" s="15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x14ac:dyDescent="0.25">
      <c r="A413" s="4"/>
      <c r="B413" s="4"/>
      <c r="C413" s="4"/>
      <c r="D413" s="15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x14ac:dyDescent="0.25">
      <c r="A414" s="4"/>
      <c r="B414" s="4"/>
      <c r="C414" s="4"/>
      <c r="D414" s="15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x14ac:dyDescent="0.25">
      <c r="A415" s="4"/>
      <c r="B415" s="4"/>
      <c r="C415" s="4"/>
      <c r="D415" s="15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x14ac:dyDescent="0.25">
      <c r="A416" s="4"/>
      <c r="B416" s="4"/>
      <c r="C416" s="4"/>
      <c r="D416" s="15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x14ac:dyDescent="0.25">
      <c r="A417" s="4"/>
      <c r="B417" s="4"/>
      <c r="C417" s="4"/>
      <c r="D417" s="15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x14ac:dyDescent="0.25">
      <c r="A418" s="4"/>
      <c r="B418" s="4"/>
      <c r="C418" s="4"/>
      <c r="D418" s="15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x14ac:dyDescent="0.25">
      <c r="A419" s="4"/>
      <c r="B419" s="4"/>
      <c r="C419" s="4"/>
      <c r="D419" s="15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x14ac:dyDescent="0.25">
      <c r="A420" s="4"/>
      <c r="B420" s="4"/>
      <c r="C420" s="4"/>
      <c r="D420" s="15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x14ac:dyDescent="0.25">
      <c r="A421" s="4"/>
      <c r="B421" s="4"/>
      <c r="C421" s="4"/>
      <c r="D421" s="15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x14ac:dyDescent="0.25">
      <c r="A422" s="4"/>
      <c r="B422" s="4"/>
      <c r="C422" s="4"/>
      <c r="D422" s="15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x14ac:dyDescent="0.25">
      <c r="A423" s="4"/>
      <c r="B423" s="4"/>
      <c r="C423" s="4"/>
      <c r="D423" s="15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x14ac:dyDescent="0.25">
      <c r="A424" s="4"/>
      <c r="B424" s="4"/>
      <c r="C424" s="4"/>
      <c r="D424" s="15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x14ac:dyDescent="0.25">
      <c r="A425" s="4"/>
      <c r="B425" s="4"/>
      <c r="C425" s="4"/>
      <c r="D425" s="15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x14ac:dyDescent="0.25">
      <c r="A426" s="4"/>
      <c r="B426" s="4"/>
      <c r="C426" s="4"/>
      <c r="D426" s="15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x14ac:dyDescent="0.25">
      <c r="A427" s="4"/>
      <c r="B427" s="4"/>
      <c r="C427" s="4"/>
      <c r="D427" s="15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x14ac:dyDescent="0.25">
      <c r="A428" s="4"/>
      <c r="B428" s="4"/>
      <c r="C428" s="4"/>
      <c r="D428" s="15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x14ac:dyDescent="0.25">
      <c r="A429" s="4"/>
      <c r="B429" s="4"/>
      <c r="C429" s="4"/>
      <c r="D429" s="15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x14ac:dyDescent="0.25">
      <c r="A430" s="4"/>
      <c r="B430" s="4"/>
      <c r="C430" s="4"/>
      <c r="D430" s="15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x14ac:dyDescent="0.25">
      <c r="A431" s="4"/>
      <c r="B431" s="4"/>
      <c r="C431" s="4"/>
      <c r="D431" s="15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x14ac:dyDescent="0.25">
      <c r="A432" s="4"/>
      <c r="B432" s="4"/>
      <c r="C432" s="4"/>
      <c r="D432" s="15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x14ac:dyDescent="0.25">
      <c r="A433" s="4"/>
      <c r="B433" s="4"/>
      <c r="C433" s="4"/>
      <c r="D433" s="15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x14ac:dyDescent="0.25">
      <c r="A434" s="4"/>
      <c r="B434" s="4"/>
      <c r="C434" s="4"/>
      <c r="D434" s="15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x14ac:dyDescent="0.25">
      <c r="A435" s="4"/>
      <c r="B435" s="4"/>
      <c r="C435" s="4"/>
      <c r="D435" s="15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x14ac:dyDescent="0.25">
      <c r="A436" s="4"/>
      <c r="B436" s="4"/>
      <c r="C436" s="4"/>
      <c r="D436" s="15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x14ac:dyDescent="0.25">
      <c r="A437" s="4"/>
      <c r="B437" s="4"/>
      <c r="C437" s="4"/>
      <c r="D437" s="15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x14ac:dyDescent="0.25">
      <c r="A438" s="4"/>
      <c r="B438" s="4"/>
      <c r="C438" s="4"/>
      <c r="D438" s="15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x14ac:dyDescent="0.25">
      <c r="A439" s="4"/>
      <c r="B439" s="4"/>
      <c r="C439" s="4"/>
      <c r="D439" s="15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x14ac:dyDescent="0.25">
      <c r="A440" s="4"/>
      <c r="B440" s="4"/>
      <c r="C440" s="4"/>
      <c r="D440" s="15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x14ac:dyDescent="0.25">
      <c r="A441" s="4"/>
      <c r="B441" s="4"/>
      <c r="C441" s="4"/>
      <c r="D441" s="15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x14ac:dyDescent="0.25">
      <c r="A442" s="4"/>
      <c r="B442" s="4"/>
      <c r="C442" s="4"/>
      <c r="D442" s="15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x14ac:dyDescent="0.25">
      <c r="A443" s="4"/>
      <c r="B443" s="4"/>
      <c r="C443" s="4"/>
      <c r="D443" s="15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x14ac:dyDescent="0.25">
      <c r="A444" s="4"/>
      <c r="B444" s="4"/>
      <c r="C444" s="4"/>
      <c r="D444" s="15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x14ac:dyDescent="0.25">
      <c r="A445" s="4"/>
      <c r="B445" s="4"/>
      <c r="C445" s="4"/>
      <c r="D445" s="15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x14ac:dyDescent="0.25">
      <c r="A446" s="4"/>
      <c r="B446" s="4"/>
      <c r="C446" s="4"/>
      <c r="D446" s="15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x14ac:dyDescent="0.25">
      <c r="A447" s="4"/>
      <c r="B447" s="4"/>
      <c r="C447" s="4"/>
      <c r="D447" s="15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x14ac:dyDescent="0.25">
      <c r="A448" s="4"/>
      <c r="B448" s="4"/>
      <c r="C448" s="4"/>
      <c r="D448" s="15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x14ac:dyDescent="0.25">
      <c r="A449" s="4"/>
      <c r="B449" s="4"/>
      <c r="C449" s="4"/>
      <c r="D449" s="15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x14ac:dyDescent="0.25">
      <c r="A450" s="4"/>
      <c r="B450" s="4"/>
      <c r="C450" s="4"/>
      <c r="D450" s="15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x14ac:dyDescent="0.25">
      <c r="A451" s="4"/>
      <c r="B451" s="4"/>
      <c r="C451" s="4"/>
      <c r="D451" s="15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x14ac:dyDescent="0.25">
      <c r="A452" s="4"/>
      <c r="B452" s="4"/>
      <c r="C452" s="4"/>
      <c r="D452" s="15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x14ac:dyDescent="0.25">
      <c r="A453" s="4"/>
      <c r="B453" s="4"/>
      <c r="C453" s="4"/>
      <c r="D453" s="15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x14ac:dyDescent="0.25">
      <c r="A454" s="4"/>
      <c r="B454" s="4"/>
      <c r="C454" s="4"/>
      <c r="D454" s="15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x14ac:dyDescent="0.25">
      <c r="A455" s="4"/>
      <c r="B455" s="4"/>
      <c r="C455" s="4"/>
      <c r="D455" s="15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x14ac:dyDescent="0.25">
      <c r="A456" s="4"/>
      <c r="B456" s="4"/>
      <c r="C456" s="4"/>
      <c r="D456" s="15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x14ac:dyDescent="0.25">
      <c r="A457" s="4"/>
      <c r="B457" s="4"/>
      <c r="C457" s="4"/>
      <c r="D457" s="15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x14ac:dyDescent="0.25">
      <c r="A458" s="4"/>
      <c r="B458" s="4"/>
      <c r="C458" s="4"/>
      <c r="D458" s="15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x14ac:dyDescent="0.25">
      <c r="A459" s="4"/>
      <c r="B459" s="4"/>
      <c r="C459" s="4"/>
      <c r="D459" s="15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x14ac:dyDescent="0.25">
      <c r="A460" s="4"/>
      <c r="B460" s="4"/>
      <c r="C460" s="4"/>
      <c r="D460" s="15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x14ac:dyDescent="0.25">
      <c r="A461" s="4"/>
      <c r="B461" s="4"/>
      <c r="C461" s="4"/>
      <c r="D461" s="15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x14ac:dyDescent="0.25">
      <c r="A462" s="4"/>
      <c r="B462" s="4"/>
      <c r="C462" s="4"/>
      <c r="D462" s="15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x14ac:dyDescent="0.25">
      <c r="A463" s="4"/>
      <c r="B463" s="4"/>
      <c r="C463" s="4"/>
      <c r="D463" s="15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x14ac:dyDescent="0.25">
      <c r="A464" s="4"/>
      <c r="B464" s="4"/>
      <c r="C464" s="4"/>
      <c r="D464" s="15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x14ac:dyDescent="0.25">
      <c r="A465" s="4"/>
      <c r="B465" s="4"/>
      <c r="C465" s="4"/>
      <c r="D465" s="15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x14ac:dyDescent="0.25">
      <c r="A466" s="4"/>
      <c r="B466" s="4"/>
      <c r="C466" s="4"/>
      <c r="D466" s="15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x14ac:dyDescent="0.25">
      <c r="A467" s="4"/>
      <c r="B467" s="4"/>
      <c r="C467" s="4"/>
      <c r="D467" s="15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x14ac:dyDescent="0.25">
      <c r="A468" s="4"/>
      <c r="B468" s="4"/>
      <c r="C468" s="4"/>
      <c r="D468" s="15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x14ac:dyDescent="0.25">
      <c r="A469" s="4"/>
      <c r="B469" s="4"/>
      <c r="C469" s="4"/>
      <c r="D469" s="15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x14ac:dyDescent="0.25">
      <c r="A470" s="4"/>
      <c r="B470" s="4"/>
      <c r="C470" s="4"/>
      <c r="D470" s="15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x14ac:dyDescent="0.25">
      <c r="A471" s="4"/>
      <c r="B471" s="4"/>
      <c r="C471" s="4"/>
      <c r="D471" s="15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x14ac:dyDescent="0.25">
      <c r="A472" s="4"/>
      <c r="B472" s="4"/>
      <c r="C472" s="4"/>
      <c r="D472" s="15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x14ac:dyDescent="0.25">
      <c r="A473" s="4"/>
      <c r="B473" s="4"/>
      <c r="C473" s="4"/>
      <c r="D473" s="15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x14ac:dyDescent="0.25">
      <c r="A474" s="4"/>
      <c r="B474" s="4"/>
      <c r="C474" s="4"/>
      <c r="D474" s="15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x14ac:dyDescent="0.25">
      <c r="A475" s="4"/>
      <c r="B475" s="4"/>
      <c r="C475" s="4"/>
      <c r="D475" s="15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x14ac:dyDescent="0.25">
      <c r="A476" s="4"/>
      <c r="B476" s="4"/>
      <c r="C476" s="4"/>
      <c r="D476" s="15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x14ac:dyDescent="0.25">
      <c r="A477" s="4"/>
      <c r="B477" s="4"/>
      <c r="C477" s="4"/>
      <c r="D477" s="15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x14ac:dyDescent="0.25">
      <c r="A478" s="4"/>
      <c r="B478" s="4"/>
      <c r="C478" s="4"/>
      <c r="D478" s="15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x14ac:dyDescent="0.25">
      <c r="A479" s="4"/>
      <c r="B479" s="4"/>
      <c r="C479" s="4"/>
      <c r="D479" s="15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x14ac:dyDescent="0.25">
      <c r="A480" s="4"/>
      <c r="B480" s="4"/>
      <c r="C480" s="4"/>
      <c r="D480" s="15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x14ac:dyDescent="0.25">
      <c r="A481" s="4"/>
      <c r="B481" s="4"/>
      <c r="C481" s="4"/>
      <c r="D481" s="15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x14ac:dyDescent="0.25">
      <c r="A482" s="4"/>
      <c r="B482" s="4"/>
      <c r="C482" s="4"/>
      <c r="D482" s="15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x14ac:dyDescent="0.25">
      <c r="A483" s="4"/>
      <c r="B483" s="4"/>
      <c r="C483" s="4"/>
      <c r="D483" s="15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x14ac:dyDescent="0.25">
      <c r="A484" s="4"/>
      <c r="B484" s="4"/>
      <c r="C484" s="4"/>
      <c r="D484" s="15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x14ac:dyDescent="0.25">
      <c r="A485" s="4"/>
      <c r="B485" s="4"/>
      <c r="C485" s="4"/>
      <c r="D485" s="15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x14ac:dyDescent="0.25">
      <c r="A486" s="4"/>
      <c r="B486" s="4"/>
      <c r="C486" s="4"/>
      <c r="D486" s="15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x14ac:dyDescent="0.25">
      <c r="A487" s="4"/>
      <c r="B487" s="4"/>
      <c r="C487" s="4"/>
      <c r="D487" s="15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x14ac:dyDescent="0.25">
      <c r="A488" s="4"/>
      <c r="B488" s="4"/>
      <c r="C488" s="4"/>
      <c r="D488" s="15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x14ac:dyDescent="0.25">
      <c r="A489" s="4"/>
      <c r="B489" s="4"/>
      <c r="C489" s="4"/>
      <c r="D489" s="15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x14ac:dyDescent="0.25">
      <c r="A490" s="4"/>
      <c r="B490" s="4"/>
      <c r="C490" s="4"/>
      <c r="D490" s="15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x14ac:dyDescent="0.25">
      <c r="A491" s="4"/>
      <c r="B491" s="4"/>
      <c r="C491" s="4"/>
      <c r="D491" s="15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x14ac:dyDescent="0.25">
      <c r="A492" s="4"/>
      <c r="B492" s="4"/>
      <c r="C492" s="4"/>
      <c r="D492" s="15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x14ac:dyDescent="0.25">
      <c r="A493" s="4"/>
      <c r="B493" s="4"/>
      <c r="C493" s="4"/>
      <c r="D493" s="15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x14ac:dyDescent="0.25">
      <c r="A494" s="4"/>
      <c r="B494" s="4"/>
      <c r="C494" s="4"/>
      <c r="D494" s="15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x14ac:dyDescent="0.25">
      <c r="A495" s="4"/>
      <c r="B495" s="4"/>
      <c r="C495" s="4"/>
      <c r="D495" s="15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x14ac:dyDescent="0.25">
      <c r="A496" s="4"/>
      <c r="B496" s="4"/>
      <c r="C496" s="4"/>
      <c r="D496" s="15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x14ac:dyDescent="0.25">
      <c r="A497" s="4"/>
      <c r="B497" s="4"/>
      <c r="C497" s="4"/>
      <c r="D497" s="15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x14ac:dyDescent="0.25">
      <c r="A498" s="4"/>
      <c r="B498" s="4"/>
      <c r="C498" s="4"/>
      <c r="D498" s="15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x14ac:dyDescent="0.25">
      <c r="A499" s="4"/>
      <c r="B499" s="4"/>
      <c r="C499" s="4"/>
      <c r="D499" s="15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x14ac:dyDescent="0.25">
      <c r="A500" s="4"/>
      <c r="B500" s="4"/>
      <c r="C500" s="4"/>
      <c r="D500" s="15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x14ac:dyDescent="0.25">
      <c r="A501" s="4"/>
      <c r="B501" s="4"/>
      <c r="C501" s="4"/>
      <c r="D501" s="15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x14ac:dyDescent="0.25">
      <c r="A502" s="4"/>
      <c r="B502" s="4"/>
      <c r="C502" s="4"/>
      <c r="D502" s="15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x14ac:dyDescent="0.25">
      <c r="A503" s="4"/>
      <c r="B503" s="4"/>
      <c r="C503" s="4"/>
      <c r="D503" s="15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x14ac:dyDescent="0.25">
      <c r="A504" s="4"/>
      <c r="B504" s="4"/>
      <c r="C504" s="4"/>
      <c r="D504" s="15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x14ac:dyDescent="0.25">
      <c r="A505" s="4"/>
      <c r="B505" s="4"/>
      <c r="C505" s="4"/>
      <c r="D505" s="15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x14ac:dyDescent="0.25">
      <c r="A506" s="4"/>
      <c r="B506" s="4"/>
      <c r="C506" s="4"/>
      <c r="D506" s="15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x14ac:dyDescent="0.25">
      <c r="A507" s="4"/>
      <c r="B507" s="4"/>
      <c r="C507" s="4"/>
      <c r="D507" s="15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x14ac:dyDescent="0.25">
      <c r="A508" s="4"/>
      <c r="B508" s="4"/>
      <c r="C508" s="4"/>
      <c r="D508" s="15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x14ac:dyDescent="0.25">
      <c r="A509" s="4"/>
      <c r="B509" s="4"/>
      <c r="C509" s="4"/>
      <c r="D509" s="15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x14ac:dyDescent="0.25">
      <c r="A510" s="4"/>
      <c r="B510" s="4"/>
      <c r="C510" s="4"/>
      <c r="D510" s="15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x14ac:dyDescent="0.25">
      <c r="A511" s="4"/>
      <c r="B511" s="4"/>
      <c r="C511" s="4"/>
      <c r="D511" s="15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x14ac:dyDescent="0.25">
      <c r="A512" s="4"/>
      <c r="B512" s="4"/>
      <c r="C512" s="4"/>
      <c r="D512" s="15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x14ac:dyDescent="0.25">
      <c r="A513" s="4"/>
      <c r="B513" s="4"/>
      <c r="C513" s="4"/>
      <c r="D513" s="15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x14ac:dyDescent="0.25">
      <c r="A514" s="4"/>
      <c r="B514" s="4"/>
      <c r="C514" s="4"/>
      <c r="D514" s="15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x14ac:dyDescent="0.25">
      <c r="A515" s="4"/>
      <c r="B515" s="4"/>
      <c r="C515" s="4"/>
      <c r="D515" s="15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x14ac:dyDescent="0.25">
      <c r="A516" s="4"/>
      <c r="B516" s="4"/>
      <c r="C516" s="4"/>
      <c r="D516" s="15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x14ac:dyDescent="0.25">
      <c r="A517" s="4"/>
      <c r="B517" s="4"/>
      <c r="C517" s="4"/>
      <c r="D517" s="15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x14ac:dyDescent="0.25">
      <c r="A518" s="4"/>
      <c r="B518" s="4"/>
      <c r="C518" s="4"/>
      <c r="D518" s="15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x14ac:dyDescent="0.25">
      <c r="A519" s="4"/>
      <c r="B519" s="4"/>
      <c r="C519" s="4"/>
      <c r="D519" s="15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x14ac:dyDescent="0.25">
      <c r="A520" s="4"/>
      <c r="B520" s="4"/>
      <c r="C520" s="4"/>
      <c r="D520" s="15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x14ac:dyDescent="0.25">
      <c r="A521" s="4"/>
      <c r="B521" s="4"/>
      <c r="C521" s="4"/>
      <c r="D521" s="15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x14ac:dyDescent="0.25">
      <c r="A522" s="4"/>
      <c r="B522" s="4"/>
      <c r="C522" s="4"/>
      <c r="D522" s="15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x14ac:dyDescent="0.25">
      <c r="A523" s="4"/>
      <c r="B523" s="4"/>
      <c r="C523" s="4"/>
      <c r="D523" s="15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x14ac:dyDescent="0.25">
      <c r="A524" s="4"/>
      <c r="B524" s="4"/>
      <c r="C524" s="4"/>
      <c r="D524" s="15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x14ac:dyDescent="0.25">
      <c r="A525" s="4"/>
      <c r="B525" s="4"/>
      <c r="C525" s="4"/>
      <c r="D525" s="15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x14ac:dyDescent="0.25">
      <c r="A526" s="4"/>
      <c r="B526" s="4"/>
      <c r="C526" s="4"/>
      <c r="D526" s="15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x14ac:dyDescent="0.25">
      <c r="A527" s="4"/>
      <c r="B527" s="4"/>
      <c r="C527" s="4"/>
      <c r="D527" s="15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x14ac:dyDescent="0.25">
      <c r="A528" s="4"/>
      <c r="B528" s="4"/>
      <c r="C528" s="4"/>
      <c r="D528" s="15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x14ac:dyDescent="0.25">
      <c r="A529" s="4"/>
      <c r="B529" s="4"/>
      <c r="C529" s="4"/>
      <c r="D529" s="15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x14ac:dyDescent="0.25">
      <c r="A530" s="4"/>
      <c r="B530" s="4"/>
      <c r="C530" s="4"/>
      <c r="D530" s="15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x14ac:dyDescent="0.25">
      <c r="A531" s="4"/>
      <c r="B531" s="4"/>
      <c r="C531" s="4"/>
      <c r="D531" s="15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x14ac:dyDescent="0.25">
      <c r="A532" s="4"/>
      <c r="B532" s="4"/>
      <c r="C532" s="4"/>
      <c r="D532" s="15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x14ac:dyDescent="0.25">
      <c r="A533" s="4"/>
      <c r="B533" s="4"/>
      <c r="C533" s="4"/>
      <c r="D533" s="15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x14ac:dyDescent="0.25">
      <c r="A534" s="4"/>
      <c r="B534" s="4"/>
      <c r="C534" s="4"/>
      <c r="D534" s="15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x14ac:dyDescent="0.25">
      <c r="A535" s="4"/>
      <c r="B535" s="4"/>
      <c r="C535" s="4"/>
      <c r="D535" s="15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x14ac:dyDescent="0.25">
      <c r="A536" s="4"/>
      <c r="B536" s="4"/>
      <c r="C536" s="4"/>
      <c r="D536" s="15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x14ac:dyDescent="0.25">
      <c r="A537" s="4"/>
      <c r="B537" s="4"/>
      <c r="C537" s="4"/>
      <c r="D537" s="15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x14ac:dyDescent="0.25">
      <c r="A538" s="4"/>
      <c r="B538" s="4"/>
      <c r="C538" s="4"/>
      <c r="D538" s="15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x14ac:dyDescent="0.25">
      <c r="A539" s="4"/>
      <c r="B539" s="4"/>
      <c r="C539" s="4"/>
      <c r="D539" s="15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x14ac:dyDescent="0.25">
      <c r="A540" s="4"/>
      <c r="B540" s="4"/>
      <c r="C540" s="4"/>
      <c r="D540" s="15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x14ac:dyDescent="0.25">
      <c r="A541" s="4"/>
      <c r="B541" s="4"/>
      <c r="C541" s="4"/>
      <c r="D541" s="15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x14ac:dyDescent="0.25">
      <c r="A542" s="4"/>
      <c r="B542" s="4"/>
      <c r="C542" s="4"/>
      <c r="D542" s="15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x14ac:dyDescent="0.25">
      <c r="A543" s="4"/>
      <c r="B543" s="4"/>
      <c r="C543" s="4"/>
      <c r="D543" s="15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x14ac:dyDescent="0.25">
      <c r="A544" s="4"/>
      <c r="B544" s="4"/>
      <c r="C544" s="4"/>
      <c r="D544" s="15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x14ac:dyDescent="0.25">
      <c r="A545" s="4"/>
      <c r="B545" s="4"/>
      <c r="C545" s="4"/>
      <c r="D545" s="15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x14ac:dyDescent="0.25">
      <c r="A546" s="4"/>
      <c r="B546" s="4"/>
      <c r="C546" s="4"/>
      <c r="D546" s="15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x14ac:dyDescent="0.25">
      <c r="A547" s="4"/>
      <c r="B547" s="4"/>
      <c r="C547" s="4"/>
      <c r="D547" s="15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x14ac:dyDescent="0.25">
      <c r="A548" s="4"/>
      <c r="B548" s="4"/>
      <c r="C548" s="4"/>
      <c r="D548" s="15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x14ac:dyDescent="0.25">
      <c r="A549" s="4"/>
      <c r="B549" s="4"/>
      <c r="C549" s="4"/>
      <c r="D549" s="15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x14ac:dyDescent="0.25">
      <c r="A550" s="4"/>
      <c r="B550" s="4"/>
      <c r="C550" s="4"/>
      <c r="D550" s="15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x14ac:dyDescent="0.25">
      <c r="A551" s="4"/>
      <c r="B551" s="4"/>
      <c r="C551" s="4"/>
      <c r="D551" s="15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x14ac:dyDescent="0.25">
      <c r="A552" s="4"/>
      <c r="B552" s="4"/>
      <c r="C552" s="4"/>
      <c r="D552" s="15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x14ac:dyDescent="0.25">
      <c r="A553" s="4"/>
      <c r="B553" s="4"/>
      <c r="C553" s="4"/>
      <c r="D553" s="15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x14ac:dyDescent="0.25">
      <c r="A554" s="4"/>
      <c r="B554" s="4"/>
      <c r="C554" s="4"/>
      <c r="D554" s="15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x14ac:dyDescent="0.25">
      <c r="A555" s="4"/>
      <c r="B555" s="4"/>
      <c r="C555" s="4"/>
      <c r="D555" s="15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x14ac:dyDescent="0.25">
      <c r="A556" s="4"/>
      <c r="B556" s="4"/>
      <c r="C556" s="4"/>
      <c r="D556" s="15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x14ac:dyDescent="0.25">
      <c r="A557" s="4"/>
      <c r="B557" s="4"/>
      <c r="C557" s="4"/>
      <c r="D557" s="15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x14ac:dyDescent="0.25">
      <c r="A558" s="4"/>
      <c r="B558" s="4"/>
      <c r="C558" s="4"/>
      <c r="D558" s="15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x14ac:dyDescent="0.25">
      <c r="A559" s="4"/>
      <c r="B559" s="4"/>
      <c r="C559" s="4"/>
      <c r="D559" s="15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x14ac:dyDescent="0.25">
      <c r="A560" s="4"/>
      <c r="B560" s="4"/>
      <c r="C560" s="4"/>
      <c r="D560" s="15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x14ac:dyDescent="0.25">
      <c r="A561" s="4"/>
      <c r="B561" s="4"/>
      <c r="C561" s="4"/>
      <c r="D561" s="15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x14ac:dyDescent="0.25">
      <c r="A562" s="4"/>
      <c r="B562" s="4"/>
      <c r="C562" s="4"/>
      <c r="D562" s="15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x14ac:dyDescent="0.25">
      <c r="A563" s="4"/>
      <c r="B563" s="4"/>
      <c r="C563" s="4"/>
      <c r="D563" s="15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x14ac:dyDescent="0.25">
      <c r="A564" s="4"/>
      <c r="B564" s="4"/>
      <c r="C564" s="4"/>
      <c r="D564" s="15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x14ac:dyDescent="0.25">
      <c r="A565" s="4"/>
      <c r="B565" s="4"/>
      <c r="C565" s="4"/>
      <c r="D565" s="15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x14ac:dyDescent="0.25">
      <c r="A566" s="4"/>
      <c r="B566" s="4"/>
      <c r="C566" s="4"/>
      <c r="D566" s="15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x14ac:dyDescent="0.25">
      <c r="A567" s="4"/>
      <c r="B567" s="4"/>
      <c r="C567" s="4"/>
      <c r="D567" s="15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x14ac:dyDescent="0.25">
      <c r="A568" s="4"/>
      <c r="B568" s="4"/>
      <c r="C568" s="4"/>
      <c r="D568" s="15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x14ac:dyDescent="0.25">
      <c r="A569" s="4"/>
      <c r="B569" s="4"/>
      <c r="C569" s="4"/>
      <c r="D569" s="15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x14ac:dyDescent="0.25">
      <c r="A570" s="4"/>
      <c r="B570" s="4"/>
      <c r="C570" s="4"/>
      <c r="D570" s="15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x14ac:dyDescent="0.25">
      <c r="A571" s="4"/>
      <c r="B571" s="4"/>
      <c r="C571" s="4"/>
      <c r="D571" s="15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x14ac:dyDescent="0.25">
      <c r="A572" s="4"/>
      <c r="B572" s="4"/>
      <c r="C572" s="4"/>
      <c r="D572" s="15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x14ac:dyDescent="0.25">
      <c r="A573" s="4"/>
      <c r="B573" s="4"/>
      <c r="C573" s="4"/>
      <c r="D573" s="15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x14ac:dyDescent="0.25">
      <c r="A574" s="4"/>
      <c r="B574" s="4"/>
      <c r="C574" s="4"/>
      <c r="D574" s="15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x14ac:dyDescent="0.25">
      <c r="A575" s="4"/>
      <c r="B575" s="4"/>
      <c r="C575" s="4"/>
      <c r="D575" s="15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x14ac:dyDescent="0.25">
      <c r="A576" s="4"/>
      <c r="B576" s="4"/>
      <c r="C576" s="4"/>
      <c r="D576" s="15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x14ac:dyDescent="0.25">
      <c r="A577" s="4"/>
      <c r="B577" s="4"/>
      <c r="C577" s="4"/>
      <c r="D577" s="15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x14ac:dyDescent="0.25">
      <c r="A578" s="4"/>
      <c r="B578" s="4"/>
      <c r="C578" s="4"/>
      <c r="D578" s="15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x14ac:dyDescent="0.25">
      <c r="A579" s="4"/>
      <c r="B579" s="4"/>
      <c r="C579" s="4"/>
      <c r="D579" s="15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x14ac:dyDescent="0.25">
      <c r="A580" s="4"/>
      <c r="B580" s="4"/>
      <c r="C580" s="4"/>
      <c r="D580" s="15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x14ac:dyDescent="0.25">
      <c r="A581" s="4"/>
      <c r="B581" s="4"/>
      <c r="C581" s="4"/>
      <c r="D581" s="15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x14ac:dyDescent="0.25">
      <c r="A582" s="4"/>
      <c r="B582" s="4"/>
      <c r="C582" s="4"/>
      <c r="D582" s="15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x14ac:dyDescent="0.25">
      <c r="A583" s="4"/>
      <c r="B583" s="4"/>
      <c r="C583" s="4"/>
      <c r="D583" s="15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x14ac:dyDescent="0.25">
      <c r="A584" s="4"/>
      <c r="B584" s="4"/>
      <c r="C584" s="4"/>
      <c r="D584" s="15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x14ac:dyDescent="0.25">
      <c r="A585" s="4"/>
      <c r="B585" s="4"/>
      <c r="C585" s="4"/>
      <c r="D585" s="15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x14ac:dyDescent="0.25">
      <c r="A586" s="4"/>
      <c r="B586" s="4"/>
      <c r="C586" s="4"/>
      <c r="D586" s="15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x14ac:dyDescent="0.25">
      <c r="A587" s="4"/>
      <c r="B587" s="4"/>
      <c r="C587" s="4"/>
      <c r="D587" s="15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x14ac:dyDescent="0.25">
      <c r="A588" s="4"/>
      <c r="B588" s="4"/>
      <c r="C588" s="4"/>
      <c r="D588" s="15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x14ac:dyDescent="0.25">
      <c r="A589" s="4"/>
      <c r="B589" s="4"/>
      <c r="C589" s="4"/>
      <c r="D589" s="15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x14ac:dyDescent="0.25">
      <c r="A590" s="4"/>
      <c r="B590" s="4"/>
      <c r="C590" s="4"/>
      <c r="D590" s="15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x14ac:dyDescent="0.25">
      <c r="A591" s="4"/>
      <c r="B591" s="4"/>
      <c r="C591" s="4"/>
      <c r="D591" s="15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x14ac:dyDescent="0.25">
      <c r="A592" s="4"/>
      <c r="B592" s="4"/>
      <c r="C592" s="4"/>
      <c r="D592" s="15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x14ac:dyDescent="0.25">
      <c r="A593" s="4"/>
      <c r="B593" s="4"/>
      <c r="C593" s="4"/>
      <c r="D593" s="15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x14ac:dyDescent="0.25">
      <c r="A594" s="4"/>
      <c r="B594" s="4"/>
      <c r="C594" s="4"/>
      <c r="D594" s="15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x14ac:dyDescent="0.25">
      <c r="A595" s="4"/>
      <c r="B595" s="4"/>
      <c r="C595" s="4"/>
      <c r="D595" s="15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x14ac:dyDescent="0.25">
      <c r="A596" s="4"/>
      <c r="B596" s="4"/>
      <c r="C596" s="4"/>
      <c r="D596" s="15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x14ac:dyDescent="0.25">
      <c r="A597" s="4"/>
      <c r="B597" s="4"/>
      <c r="C597" s="4"/>
      <c r="D597" s="15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x14ac:dyDescent="0.25">
      <c r="A598" s="4"/>
      <c r="B598" s="4"/>
      <c r="C598" s="4"/>
      <c r="D598" s="15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x14ac:dyDescent="0.25">
      <c r="A599" s="4"/>
      <c r="B599" s="4"/>
      <c r="C599" s="4"/>
      <c r="D599" s="15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x14ac:dyDescent="0.25">
      <c r="A600" s="4"/>
      <c r="B600" s="4"/>
      <c r="C600" s="4"/>
      <c r="D600" s="15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x14ac:dyDescent="0.25">
      <c r="A601" s="4"/>
      <c r="B601" s="4"/>
      <c r="C601" s="4"/>
      <c r="D601" s="15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x14ac:dyDescent="0.25">
      <c r="A602" s="4"/>
      <c r="B602" s="4"/>
      <c r="C602" s="4"/>
      <c r="D602" s="15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x14ac:dyDescent="0.25">
      <c r="A603" s="4"/>
      <c r="B603" s="4"/>
      <c r="C603" s="4"/>
      <c r="D603" s="15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x14ac:dyDescent="0.25">
      <c r="A604" s="4"/>
      <c r="B604" s="4"/>
      <c r="C604" s="4"/>
      <c r="D604" s="15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x14ac:dyDescent="0.25">
      <c r="A605" s="4"/>
      <c r="B605" s="4"/>
      <c r="C605" s="4"/>
      <c r="D605" s="15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x14ac:dyDescent="0.25">
      <c r="A606" s="4"/>
      <c r="B606" s="4"/>
      <c r="C606" s="4"/>
      <c r="D606" s="15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x14ac:dyDescent="0.25">
      <c r="A607" s="4"/>
      <c r="B607" s="4"/>
      <c r="C607" s="4"/>
      <c r="D607" s="15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x14ac:dyDescent="0.25">
      <c r="A608" s="4"/>
      <c r="B608" s="4"/>
      <c r="C608" s="4"/>
      <c r="D608" s="15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x14ac:dyDescent="0.25">
      <c r="A609" s="4"/>
      <c r="B609" s="4"/>
      <c r="C609" s="4"/>
      <c r="D609" s="15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x14ac:dyDescent="0.25">
      <c r="A610" s="4"/>
      <c r="B610" s="4"/>
      <c r="C610" s="4"/>
      <c r="D610" s="15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x14ac:dyDescent="0.25">
      <c r="A611" s="4"/>
      <c r="B611" s="4"/>
      <c r="C611" s="4"/>
      <c r="D611" s="15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x14ac:dyDescent="0.25">
      <c r="A612" s="4"/>
      <c r="B612" s="4"/>
      <c r="C612" s="4"/>
      <c r="D612" s="15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x14ac:dyDescent="0.25">
      <c r="A613" s="4"/>
      <c r="B613" s="4"/>
      <c r="C613" s="4"/>
      <c r="D613" s="15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x14ac:dyDescent="0.25">
      <c r="A614" s="4"/>
      <c r="B614" s="4"/>
      <c r="C614" s="4"/>
      <c r="D614" s="15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x14ac:dyDescent="0.25">
      <c r="A615" s="4"/>
      <c r="B615" s="4"/>
      <c r="C615" s="4"/>
      <c r="D615" s="15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x14ac:dyDescent="0.25">
      <c r="A616" s="4"/>
      <c r="B616" s="4"/>
      <c r="C616" s="4"/>
      <c r="D616" s="15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x14ac:dyDescent="0.25">
      <c r="A617" s="4"/>
      <c r="B617" s="4"/>
      <c r="C617" s="4"/>
      <c r="D617" s="15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x14ac:dyDescent="0.25">
      <c r="A618" s="4"/>
      <c r="B618" s="4"/>
      <c r="C618" s="4"/>
      <c r="D618" s="15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x14ac:dyDescent="0.25">
      <c r="A619" s="4"/>
      <c r="B619" s="4"/>
      <c r="C619" s="4"/>
      <c r="D619" s="15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x14ac:dyDescent="0.25">
      <c r="A620" s="4"/>
      <c r="B620" s="4"/>
      <c r="C620" s="4"/>
      <c r="D620" s="15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x14ac:dyDescent="0.25">
      <c r="A621" s="4"/>
      <c r="B621" s="4"/>
      <c r="C621" s="4"/>
      <c r="D621" s="15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x14ac:dyDescent="0.25">
      <c r="A622" s="4"/>
      <c r="B622" s="4"/>
      <c r="C622" s="4"/>
      <c r="D622" s="15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x14ac:dyDescent="0.25">
      <c r="A623" s="4"/>
      <c r="B623" s="4"/>
      <c r="C623" s="4"/>
      <c r="D623" s="15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x14ac:dyDescent="0.25">
      <c r="A624" s="4"/>
      <c r="B624" s="4"/>
      <c r="C624" s="4"/>
      <c r="D624" s="15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x14ac:dyDescent="0.25">
      <c r="A625" s="4"/>
      <c r="B625" s="4"/>
      <c r="C625" s="4"/>
      <c r="D625" s="15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x14ac:dyDescent="0.25">
      <c r="A626" s="4"/>
      <c r="B626" s="4"/>
      <c r="C626" s="4"/>
      <c r="D626" s="15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x14ac:dyDescent="0.25">
      <c r="A627" s="4"/>
      <c r="B627" s="4"/>
      <c r="C627" s="4"/>
      <c r="D627" s="15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x14ac:dyDescent="0.25">
      <c r="A628" s="4"/>
      <c r="B628" s="4"/>
      <c r="C628" s="4"/>
      <c r="D628" s="15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x14ac:dyDescent="0.25">
      <c r="A629" s="4"/>
      <c r="B629" s="4"/>
      <c r="C629" s="4"/>
      <c r="D629" s="15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x14ac:dyDescent="0.25">
      <c r="A630" s="4"/>
      <c r="B630" s="4"/>
      <c r="C630" s="4"/>
      <c r="D630" s="15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x14ac:dyDescent="0.25">
      <c r="A631" s="4"/>
      <c r="B631" s="4"/>
      <c r="C631" s="4"/>
      <c r="D631" s="15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x14ac:dyDescent="0.25">
      <c r="A632" s="4"/>
      <c r="B632" s="4"/>
      <c r="C632" s="4"/>
      <c r="D632" s="15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x14ac:dyDescent="0.25">
      <c r="A633" s="4"/>
      <c r="B633" s="4"/>
      <c r="C633" s="4"/>
      <c r="D633" s="15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x14ac:dyDescent="0.25">
      <c r="A634" s="4"/>
      <c r="B634" s="4"/>
      <c r="C634" s="4"/>
      <c r="D634" s="15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x14ac:dyDescent="0.25">
      <c r="A635" s="4"/>
      <c r="B635" s="4"/>
      <c r="C635" s="4"/>
      <c r="D635" s="15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x14ac:dyDescent="0.25">
      <c r="A636" s="4"/>
      <c r="B636" s="4"/>
      <c r="C636" s="4"/>
      <c r="D636" s="15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x14ac:dyDescent="0.25">
      <c r="A637" s="4"/>
      <c r="B637" s="4"/>
      <c r="C637" s="4"/>
      <c r="D637" s="15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x14ac:dyDescent="0.25">
      <c r="A638" s="4"/>
      <c r="B638" s="4"/>
      <c r="C638" s="4"/>
      <c r="D638" s="15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x14ac:dyDescent="0.25">
      <c r="A639" s="4"/>
      <c r="B639" s="4"/>
      <c r="C639" s="4"/>
      <c r="D639" s="15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x14ac:dyDescent="0.25">
      <c r="A640" s="4"/>
      <c r="B640" s="4"/>
      <c r="C640" s="4"/>
      <c r="D640" s="15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x14ac:dyDescent="0.25">
      <c r="A641" s="4"/>
      <c r="B641" s="4"/>
      <c r="C641" s="4"/>
      <c r="D641" s="15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x14ac:dyDescent="0.25">
      <c r="A642" s="4"/>
      <c r="B642" s="4"/>
      <c r="C642" s="4"/>
      <c r="D642" s="15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x14ac:dyDescent="0.25">
      <c r="A643" s="4"/>
      <c r="B643" s="4"/>
      <c r="C643" s="4"/>
      <c r="D643" s="15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x14ac:dyDescent="0.25">
      <c r="A644" s="4"/>
      <c r="B644" s="4"/>
      <c r="C644" s="4"/>
      <c r="D644" s="15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x14ac:dyDescent="0.25">
      <c r="A645" s="4"/>
      <c r="B645" s="4"/>
      <c r="C645" s="4"/>
      <c r="D645" s="15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x14ac:dyDescent="0.25">
      <c r="A646" s="4"/>
      <c r="B646" s="4"/>
      <c r="C646" s="4"/>
      <c r="D646" s="15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x14ac:dyDescent="0.25">
      <c r="A647" s="4"/>
      <c r="B647" s="4"/>
      <c r="C647" s="4"/>
      <c r="D647" s="15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x14ac:dyDescent="0.25">
      <c r="A648" s="4"/>
      <c r="B648" s="4"/>
      <c r="C648" s="4"/>
      <c r="D648" s="15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x14ac:dyDescent="0.25">
      <c r="A649" s="4"/>
      <c r="B649" s="4"/>
      <c r="C649" s="4"/>
      <c r="D649" s="15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x14ac:dyDescent="0.25">
      <c r="A650" s="4"/>
      <c r="B650" s="4"/>
      <c r="C650" s="4"/>
      <c r="D650" s="15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x14ac:dyDescent="0.25">
      <c r="A651" s="4"/>
      <c r="B651" s="4"/>
      <c r="C651" s="4"/>
      <c r="D651" s="15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x14ac:dyDescent="0.25">
      <c r="A652" s="4"/>
      <c r="B652" s="4"/>
      <c r="C652" s="4"/>
      <c r="D652" s="15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x14ac:dyDescent="0.25">
      <c r="A653" s="4"/>
      <c r="B653" s="4"/>
      <c r="C653" s="4"/>
      <c r="D653" s="15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x14ac:dyDescent="0.25">
      <c r="A654" s="4"/>
      <c r="B654" s="4"/>
      <c r="C654" s="4"/>
      <c r="D654" s="15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x14ac:dyDescent="0.25">
      <c r="A655" s="4"/>
      <c r="B655" s="4"/>
      <c r="C655" s="4"/>
      <c r="D655" s="15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x14ac:dyDescent="0.25">
      <c r="A656" s="4"/>
      <c r="B656" s="4"/>
      <c r="C656" s="4"/>
      <c r="D656" s="15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x14ac:dyDescent="0.25">
      <c r="A657" s="4"/>
      <c r="B657" s="4"/>
      <c r="C657" s="4"/>
      <c r="D657" s="15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x14ac:dyDescent="0.25">
      <c r="A658" s="4"/>
      <c r="B658" s="4"/>
      <c r="C658" s="4"/>
      <c r="D658" s="15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x14ac:dyDescent="0.25">
      <c r="A659" s="4"/>
      <c r="B659" s="4"/>
      <c r="C659" s="4"/>
      <c r="D659" s="15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x14ac:dyDescent="0.25">
      <c r="A660" s="4"/>
      <c r="B660" s="4"/>
      <c r="C660" s="4"/>
      <c r="D660" s="15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x14ac:dyDescent="0.25">
      <c r="A661" s="4"/>
      <c r="B661" s="4"/>
      <c r="C661" s="4"/>
      <c r="D661" s="15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x14ac:dyDescent="0.25">
      <c r="A662" s="4"/>
      <c r="B662" s="4"/>
      <c r="C662" s="4"/>
      <c r="D662" s="15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x14ac:dyDescent="0.25">
      <c r="A663" s="4"/>
      <c r="B663" s="4"/>
      <c r="C663" s="4"/>
      <c r="D663" s="15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x14ac:dyDescent="0.25">
      <c r="A664" s="4"/>
      <c r="B664" s="4"/>
      <c r="C664" s="4"/>
      <c r="D664" s="15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x14ac:dyDescent="0.25">
      <c r="A665" s="4"/>
      <c r="B665" s="4"/>
      <c r="C665" s="4"/>
      <c r="D665" s="15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x14ac:dyDescent="0.25">
      <c r="A666" s="4"/>
      <c r="B666" s="4"/>
      <c r="C666" s="4"/>
      <c r="D666" s="15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x14ac:dyDescent="0.25">
      <c r="A667" s="4"/>
      <c r="B667" s="4"/>
      <c r="C667" s="4"/>
      <c r="D667" s="15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x14ac:dyDescent="0.25">
      <c r="A668" s="4"/>
      <c r="B668" s="4"/>
      <c r="C668" s="4"/>
      <c r="D668" s="15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x14ac:dyDescent="0.25">
      <c r="A669" s="4"/>
      <c r="B669" s="4"/>
      <c r="C669" s="4"/>
      <c r="D669" s="15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x14ac:dyDescent="0.25">
      <c r="A670" s="4"/>
      <c r="B670" s="4"/>
      <c r="C670" s="4"/>
      <c r="D670" s="15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x14ac:dyDescent="0.25">
      <c r="A671" s="4"/>
      <c r="B671" s="4"/>
      <c r="C671" s="4"/>
      <c r="D671" s="15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x14ac:dyDescent="0.25">
      <c r="A672" s="4"/>
      <c r="B672" s="4"/>
      <c r="C672" s="4"/>
      <c r="D672" s="15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x14ac:dyDescent="0.25">
      <c r="A673" s="4"/>
      <c r="B673" s="4"/>
      <c r="C673" s="4"/>
      <c r="D673" s="15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x14ac:dyDescent="0.25">
      <c r="A674" s="4"/>
      <c r="B674" s="4"/>
      <c r="C674" s="4"/>
      <c r="D674" s="15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x14ac:dyDescent="0.25">
      <c r="A675" s="4"/>
      <c r="B675" s="4"/>
      <c r="C675" s="4"/>
      <c r="D675" s="15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x14ac:dyDescent="0.25">
      <c r="A676" s="4"/>
      <c r="B676" s="4"/>
      <c r="C676" s="4"/>
      <c r="D676" s="15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x14ac:dyDescent="0.25">
      <c r="A677" s="4"/>
      <c r="B677" s="4"/>
      <c r="C677" s="4"/>
      <c r="D677" s="15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x14ac:dyDescent="0.25">
      <c r="A678" s="4"/>
      <c r="B678" s="4"/>
      <c r="C678" s="4"/>
      <c r="D678" s="15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x14ac:dyDescent="0.25">
      <c r="A679" s="4"/>
      <c r="B679" s="4"/>
      <c r="C679" s="4"/>
      <c r="D679" s="15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x14ac:dyDescent="0.25">
      <c r="A680" s="4"/>
      <c r="B680" s="4"/>
      <c r="C680" s="4"/>
      <c r="D680" s="15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x14ac:dyDescent="0.25">
      <c r="A681" s="4"/>
      <c r="B681" s="4"/>
      <c r="C681" s="4"/>
      <c r="D681" s="15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x14ac:dyDescent="0.25">
      <c r="A682" s="4"/>
      <c r="B682" s="4"/>
      <c r="C682" s="4"/>
      <c r="D682" s="15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x14ac:dyDescent="0.25">
      <c r="A683" s="4"/>
      <c r="B683" s="4"/>
      <c r="C683" s="4"/>
      <c r="D683" s="15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x14ac:dyDescent="0.25">
      <c r="A684" s="4"/>
      <c r="B684" s="4"/>
      <c r="C684" s="4"/>
      <c r="D684" s="15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x14ac:dyDescent="0.25">
      <c r="A685" s="4"/>
      <c r="B685" s="4"/>
      <c r="C685" s="4"/>
      <c r="D685" s="15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x14ac:dyDescent="0.25">
      <c r="A686" s="4"/>
      <c r="B686" s="4"/>
      <c r="C686" s="4"/>
      <c r="D686" s="15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x14ac:dyDescent="0.25">
      <c r="A687" s="4"/>
      <c r="B687" s="4"/>
      <c r="C687" s="4"/>
      <c r="D687" s="15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x14ac:dyDescent="0.25">
      <c r="A688" s="4"/>
      <c r="B688" s="4"/>
      <c r="C688" s="4"/>
      <c r="D688" s="15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x14ac:dyDescent="0.25">
      <c r="A689" s="4"/>
      <c r="B689" s="4"/>
      <c r="C689" s="4"/>
      <c r="D689" s="15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x14ac:dyDescent="0.25">
      <c r="A690" s="4"/>
      <c r="B690" s="4"/>
      <c r="C690" s="4"/>
      <c r="D690" s="15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x14ac:dyDescent="0.25">
      <c r="A691" s="4"/>
      <c r="B691" s="4"/>
      <c r="C691" s="4"/>
      <c r="D691" s="15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x14ac:dyDescent="0.25">
      <c r="A692" s="4"/>
      <c r="B692" s="4"/>
      <c r="C692" s="4"/>
      <c r="D692" s="15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x14ac:dyDescent="0.25">
      <c r="A693" s="4"/>
      <c r="B693" s="4"/>
      <c r="C693" s="4"/>
      <c r="D693" s="15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x14ac:dyDescent="0.25">
      <c r="A694" s="4"/>
      <c r="B694" s="4"/>
      <c r="C694" s="4"/>
      <c r="D694" s="15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x14ac:dyDescent="0.25">
      <c r="A695" s="4"/>
      <c r="B695" s="4"/>
      <c r="C695" s="4"/>
      <c r="D695" s="15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x14ac:dyDescent="0.25">
      <c r="A696" s="4"/>
      <c r="B696" s="4"/>
      <c r="C696" s="4"/>
      <c r="D696" s="15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x14ac:dyDescent="0.25">
      <c r="A697" s="4"/>
      <c r="B697" s="4"/>
      <c r="C697" s="4"/>
      <c r="D697" s="15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x14ac:dyDescent="0.25">
      <c r="A698" s="4"/>
      <c r="B698" s="4"/>
      <c r="C698" s="4"/>
      <c r="D698" s="15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x14ac:dyDescent="0.25">
      <c r="A699" s="4"/>
      <c r="B699" s="4"/>
      <c r="C699" s="4"/>
      <c r="D699" s="15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x14ac:dyDescent="0.25">
      <c r="A700" s="4"/>
      <c r="B700" s="4"/>
      <c r="C700" s="4"/>
      <c r="D700" s="15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x14ac:dyDescent="0.25">
      <c r="A701" s="4"/>
      <c r="B701" s="4"/>
      <c r="C701" s="4"/>
      <c r="D701" s="15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x14ac:dyDescent="0.25">
      <c r="A702" s="4"/>
      <c r="B702" s="4"/>
      <c r="C702" s="4"/>
      <c r="D702" s="15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x14ac:dyDescent="0.25">
      <c r="A703" s="4"/>
      <c r="B703" s="4"/>
      <c r="C703" s="4"/>
      <c r="D703" s="15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x14ac:dyDescent="0.25">
      <c r="A704" s="4"/>
      <c r="B704" s="4"/>
      <c r="C704" s="4"/>
      <c r="D704" s="15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x14ac:dyDescent="0.25">
      <c r="A705" s="4"/>
      <c r="B705" s="4"/>
      <c r="C705" s="4"/>
      <c r="D705" s="15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x14ac:dyDescent="0.25">
      <c r="A706" s="4"/>
      <c r="B706" s="4"/>
      <c r="C706" s="4"/>
      <c r="D706" s="15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x14ac:dyDescent="0.25">
      <c r="A707" s="4"/>
      <c r="B707" s="4"/>
      <c r="C707" s="4"/>
      <c r="D707" s="15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x14ac:dyDescent="0.25">
      <c r="A708" s="4"/>
      <c r="B708" s="4"/>
      <c r="C708" s="4"/>
      <c r="D708" s="15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x14ac:dyDescent="0.25">
      <c r="A709" s="4"/>
      <c r="B709" s="4"/>
      <c r="C709" s="4"/>
      <c r="D709" s="15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x14ac:dyDescent="0.25">
      <c r="A710" s="4"/>
      <c r="B710" s="4"/>
      <c r="C710" s="4"/>
      <c r="D710" s="15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x14ac:dyDescent="0.25">
      <c r="A711" s="4"/>
      <c r="B711" s="4"/>
      <c r="C711" s="4"/>
      <c r="D711" s="15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x14ac:dyDescent="0.25">
      <c r="A712" s="4"/>
      <c r="B712" s="4"/>
      <c r="C712" s="4"/>
      <c r="D712" s="15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x14ac:dyDescent="0.25">
      <c r="A713" s="4"/>
      <c r="B713" s="4"/>
      <c r="C713" s="4"/>
      <c r="D713" s="15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x14ac:dyDescent="0.25">
      <c r="A714" s="4"/>
      <c r="B714" s="4"/>
      <c r="C714" s="4"/>
      <c r="D714" s="15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x14ac:dyDescent="0.25">
      <c r="A715" s="4"/>
      <c r="B715" s="4"/>
      <c r="C715" s="4"/>
      <c r="D715" s="15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x14ac:dyDescent="0.25">
      <c r="A716" s="4"/>
      <c r="B716" s="4"/>
      <c r="C716" s="4"/>
      <c r="D716" s="15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x14ac:dyDescent="0.25">
      <c r="A717" s="4"/>
      <c r="B717" s="4"/>
      <c r="C717" s="4"/>
      <c r="D717" s="15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x14ac:dyDescent="0.25">
      <c r="A718" s="4"/>
      <c r="B718" s="4"/>
      <c r="C718" s="4"/>
      <c r="D718" s="15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x14ac:dyDescent="0.25">
      <c r="A719" s="4"/>
      <c r="B719" s="4"/>
      <c r="C719" s="4"/>
      <c r="D719" s="15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x14ac:dyDescent="0.25">
      <c r="A720" s="4"/>
      <c r="B720" s="4"/>
      <c r="C720" s="4"/>
      <c r="D720" s="15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x14ac:dyDescent="0.25">
      <c r="A721" s="4"/>
      <c r="B721" s="4"/>
      <c r="C721" s="4"/>
      <c r="D721" s="15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x14ac:dyDescent="0.25">
      <c r="A722" s="4"/>
      <c r="B722" s="4"/>
      <c r="C722" s="4"/>
      <c r="D722" s="15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x14ac:dyDescent="0.25">
      <c r="A723" s="4"/>
      <c r="B723" s="4"/>
      <c r="C723" s="4"/>
      <c r="D723" s="15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x14ac:dyDescent="0.25">
      <c r="A724" s="4"/>
      <c r="B724" s="4"/>
      <c r="C724" s="4"/>
      <c r="D724" s="15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x14ac:dyDescent="0.25">
      <c r="A725" s="4"/>
      <c r="B725" s="4"/>
      <c r="C725" s="4"/>
      <c r="D725" s="15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x14ac:dyDescent="0.25">
      <c r="A726" s="4"/>
      <c r="B726" s="4"/>
      <c r="C726" s="4"/>
      <c r="D726" s="15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x14ac:dyDescent="0.25">
      <c r="A727" s="4"/>
      <c r="B727" s="4"/>
      <c r="C727" s="4"/>
      <c r="D727" s="15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x14ac:dyDescent="0.25">
      <c r="A728" s="4"/>
      <c r="B728" s="4"/>
      <c r="C728" s="4"/>
      <c r="D728" s="15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x14ac:dyDescent="0.25">
      <c r="A729" s="4"/>
      <c r="B729" s="4"/>
      <c r="C729" s="4"/>
      <c r="D729" s="15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x14ac:dyDescent="0.25">
      <c r="A730" s="4"/>
      <c r="B730" s="4"/>
      <c r="C730" s="4"/>
      <c r="D730" s="15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x14ac:dyDescent="0.25">
      <c r="A731" s="4"/>
      <c r="B731" s="4"/>
      <c r="C731" s="4"/>
      <c r="D731" s="15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x14ac:dyDescent="0.25">
      <c r="A732" s="4"/>
      <c r="B732" s="4"/>
      <c r="C732" s="4"/>
      <c r="D732" s="15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x14ac:dyDescent="0.25">
      <c r="A733" s="4"/>
      <c r="B733" s="4"/>
      <c r="C733" s="4"/>
      <c r="D733" s="15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x14ac:dyDescent="0.25">
      <c r="A734" s="4"/>
      <c r="B734" s="4"/>
      <c r="C734" s="4"/>
      <c r="D734" s="15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x14ac:dyDescent="0.25">
      <c r="A735" s="4"/>
      <c r="B735" s="4"/>
      <c r="C735" s="4"/>
      <c r="D735" s="15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x14ac:dyDescent="0.25">
      <c r="A736" s="4"/>
      <c r="B736" s="4"/>
      <c r="C736" s="4"/>
      <c r="D736" s="15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x14ac:dyDescent="0.25">
      <c r="A737" s="4"/>
      <c r="B737" s="4"/>
      <c r="C737" s="4"/>
      <c r="D737" s="15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x14ac:dyDescent="0.25">
      <c r="A738" s="4"/>
      <c r="B738" s="4"/>
      <c r="C738" s="4"/>
      <c r="D738" s="15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x14ac:dyDescent="0.25">
      <c r="A739" s="4"/>
      <c r="B739" s="4"/>
      <c r="C739" s="4"/>
      <c r="D739" s="15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x14ac:dyDescent="0.25">
      <c r="A740" s="4"/>
      <c r="B740" s="4"/>
      <c r="C740" s="4"/>
      <c r="D740" s="15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x14ac:dyDescent="0.25">
      <c r="A741" s="4"/>
      <c r="B741" s="4"/>
      <c r="C741" s="4"/>
      <c r="D741" s="15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x14ac:dyDescent="0.25">
      <c r="A742" s="4"/>
      <c r="B742" s="4"/>
      <c r="C742" s="4"/>
      <c r="D742" s="15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x14ac:dyDescent="0.25">
      <c r="A743" s="4"/>
      <c r="B743" s="4"/>
      <c r="C743" s="4"/>
      <c r="D743" s="15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x14ac:dyDescent="0.25">
      <c r="A744" s="4"/>
      <c r="B744" s="4"/>
      <c r="C744" s="4"/>
      <c r="D744" s="15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x14ac:dyDescent="0.25">
      <c r="A745" s="4"/>
      <c r="B745" s="4"/>
      <c r="C745" s="4"/>
      <c r="D745" s="15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x14ac:dyDescent="0.25">
      <c r="A746" s="4"/>
      <c r="B746" s="4"/>
      <c r="C746" s="4"/>
      <c r="D746" s="15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x14ac:dyDescent="0.25">
      <c r="A747" s="4"/>
      <c r="B747" s="4"/>
      <c r="C747" s="4"/>
      <c r="D747" s="15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x14ac:dyDescent="0.25">
      <c r="A748" s="4"/>
      <c r="B748" s="4"/>
      <c r="C748" s="4"/>
      <c r="D748" s="15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x14ac:dyDescent="0.25">
      <c r="A749" s="4"/>
      <c r="B749" s="4"/>
      <c r="C749" s="4"/>
      <c r="D749" s="15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x14ac:dyDescent="0.25">
      <c r="A750" s="4"/>
      <c r="B750" s="4"/>
      <c r="C750" s="4"/>
      <c r="D750" s="15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x14ac:dyDescent="0.25">
      <c r="A751" s="4"/>
      <c r="B751" s="4"/>
      <c r="C751" s="4"/>
      <c r="D751" s="15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x14ac:dyDescent="0.25">
      <c r="A752" s="4"/>
      <c r="B752" s="4"/>
      <c r="C752" s="4"/>
      <c r="D752" s="15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x14ac:dyDescent="0.25">
      <c r="A753" s="4"/>
      <c r="B753" s="4"/>
      <c r="C753" s="4"/>
      <c r="D753" s="15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x14ac:dyDescent="0.25">
      <c r="A754" s="4"/>
      <c r="B754" s="4"/>
      <c r="C754" s="4"/>
      <c r="D754" s="15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x14ac:dyDescent="0.25">
      <c r="A755" s="4"/>
      <c r="B755" s="4"/>
      <c r="C755" s="4"/>
      <c r="D755" s="15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x14ac:dyDescent="0.25">
      <c r="A756" s="4"/>
      <c r="B756" s="4"/>
      <c r="C756" s="4"/>
      <c r="D756" s="15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x14ac:dyDescent="0.25">
      <c r="A757" s="4"/>
      <c r="B757" s="4"/>
      <c r="C757" s="4"/>
      <c r="D757" s="15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x14ac:dyDescent="0.25">
      <c r="A758" s="4"/>
      <c r="B758" s="4"/>
      <c r="C758" s="4"/>
      <c r="D758" s="15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x14ac:dyDescent="0.25">
      <c r="A759" s="4"/>
      <c r="B759" s="4"/>
      <c r="C759" s="4"/>
      <c r="D759" s="15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x14ac:dyDescent="0.25">
      <c r="A760" s="4"/>
      <c r="B760" s="4"/>
      <c r="C760" s="4"/>
      <c r="D760" s="15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x14ac:dyDescent="0.25">
      <c r="A761" s="4"/>
      <c r="B761" s="4"/>
      <c r="C761" s="4"/>
      <c r="D761" s="15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x14ac:dyDescent="0.25">
      <c r="A762" s="4"/>
      <c r="B762" s="4"/>
      <c r="C762" s="4"/>
      <c r="D762" s="15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x14ac:dyDescent="0.25">
      <c r="A763" s="4"/>
      <c r="B763" s="4"/>
      <c r="C763" s="4"/>
      <c r="D763" s="15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x14ac:dyDescent="0.25">
      <c r="A764" s="4"/>
      <c r="B764" s="4"/>
      <c r="C764" s="4"/>
      <c r="D764" s="15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x14ac:dyDescent="0.25">
      <c r="A765" s="4"/>
      <c r="B765" s="4"/>
      <c r="C765" s="4"/>
      <c r="D765" s="15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x14ac:dyDescent="0.25">
      <c r="A766" s="4"/>
      <c r="B766" s="4"/>
      <c r="C766" s="4"/>
      <c r="D766" s="15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x14ac:dyDescent="0.25">
      <c r="A767" s="4"/>
      <c r="B767" s="4"/>
      <c r="C767" s="4"/>
      <c r="D767" s="15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x14ac:dyDescent="0.25">
      <c r="A768" s="4"/>
      <c r="B768" s="4"/>
      <c r="C768" s="4"/>
      <c r="D768" s="15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x14ac:dyDescent="0.25">
      <c r="A769" s="4"/>
      <c r="B769" s="4"/>
      <c r="C769" s="4"/>
      <c r="D769" s="15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x14ac:dyDescent="0.25">
      <c r="A770" s="4"/>
      <c r="B770" s="4"/>
      <c r="C770" s="4"/>
      <c r="D770" s="15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x14ac:dyDescent="0.25">
      <c r="A771" s="4"/>
      <c r="B771" s="4"/>
      <c r="C771" s="4"/>
      <c r="D771" s="15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x14ac:dyDescent="0.25">
      <c r="A772" s="4"/>
      <c r="B772" s="4"/>
      <c r="C772" s="4"/>
      <c r="D772" s="15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x14ac:dyDescent="0.25">
      <c r="A773" s="4"/>
      <c r="B773" s="4"/>
      <c r="C773" s="4"/>
      <c r="D773" s="15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x14ac:dyDescent="0.25">
      <c r="A774" s="4"/>
      <c r="B774" s="4"/>
      <c r="C774" s="4"/>
      <c r="D774" s="15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x14ac:dyDescent="0.25">
      <c r="A775" s="4"/>
      <c r="B775" s="4"/>
      <c r="C775" s="4"/>
      <c r="D775" s="15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x14ac:dyDescent="0.25">
      <c r="A776" s="4"/>
      <c r="B776" s="4"/>
      <c r="C776" s="4"/>
      <c r="D776" s="15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x14ac:dyDescent="0.25">
      <c r="A777" s="4"/>
      <c r="B777" s="4"/>
      <c r="C777" s="4"/>
      <c r="D777" s="15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x14ac:dyDescent="0.25">
      <c r="A778" s="4"/>
      <c r="B778" s="4"/>
      <c r="C778" s="4"/>
      <c r="D778" s="15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x14ac:dyDescent="0.25">
      <c r="A779" s="4"/>
      <c r="B779" s="4"/>
      <c r="C779" s="4"/>
      <c r="D779" s="15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x14ac:dyDescent="0.25">
      <c r="A780" s="4"/>
      <c r="B780" s="4"/>
      <c r="C780" s="4"/>
      <c r="D780" s="15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x14ac:dyDescent="0.25">
      <c r="A781" s="4"/>
      <c r="B781" s="4"/>
      <c r="C781" s="4"/>
      <c r="D781" s="15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x14ac:dyDescent="0.25">
      <c r="A782" s="4"/>
      <c r="B782" s="4"/>
      <c r="C782" s="4"/>
      <c r="D782" s="15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x14ac:dyDescent="0.25">
      <c r="A783" s="4"/>
      <c r="B783" s="4"/>
      <c r="C783" s="4"/>
      <c r="D783" s="15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x14ac:dyDescent="0.25">
      <c r="A784" s="4"/>
      <c r="B784" s="4"/>
      <c r="C784" s="4"/>
      <c r="D784" s="15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x14ac:dyDescent="0.25">
      <c r="A785" s="4"/>
      <c r="B785" s="4"/>
      <c r="C785" s="4"/>
      <c r="D785" s="15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x14ac:dyDescent="0.25">
      <c r="A786" s="4"/>
      <c r="B786" s="4"/>
      <c r="C786" s="4"/>
      <c r="D786" s="15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x14ac:dyDescent="0.25">
      <c r="A787" s="4"/>
      <c r="B787" s="4"/>
      <c r="C787" s="4"/>
      <c r="D787" s="15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x14ac:dyDescent="0.25">
      <c r="A788" s="4"/>
      <c r="B788" s="4"/>
      <c r="C788" s="4"/>
      <c r="D788" s="15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x14ac:dyDescent="0.25">
      <c r="A789" s="4"/>
      <c r="B789" s="4"/>
      <c r="C789" s="4"/>
      <c r="D789" s="15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x14ac:dyDescent="0.25">
      <c r="A790" s="4"/>
      <c r="B790" s="4"/>
      <c r="C790" s="4"/>
      <c r="D790" s="15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x14ac:dyDescent="0.25">
      <c r="A791" s="4"/>
      <c r="B791" s="4"/>
      <c r="C791" s="4"/>
      <c r="D791" s="15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x14ac:dyDescent="0.25">
      <c r="A792" s="4"/>
      <c r="B792" s="4"/>
      <c r="C792" s="4"/>
      <c r="D792" s="15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x14ac:dyDescent="0.25">
      <c r="A793" s="4"/>
      <c r="B793" s="4"/>
      <c r="C793" s="4"/>
      <c r="D793" s="15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x14ac:dyDescent="0.25">
      <c r="A794" s="4"/>
      <c r="B794" s="4"/>
      <c r="C794" s="4"/>
      <c r="D794" s="15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x14ac:dyDescent="0.25">
      <c r="A795" s="4"/>
      <c r="B795" s="4"/>
      <c r="C795" s="4"/>
      <c r="D795" s="15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x14ac:dyDescent="0.25">
      <c r="A796" s="4"/>
      <c r="B796" s="4"/>
      <c r="C796" s="4"/>
      <c r="D796" s="15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x14ac:dyDescent="0.25">
      <c r="A797" s="4"/>
      <c r="B797" s="4"/>
      <c r="C797" s="4"/>
      <c r="D797" s="15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x14ac:dyDescent="0.25">
      <c r="A798" s="4"/>
      <c r="B798" s="4"/>
      <c r="C798" s="4"/>
      <c r="D798" s="15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x14ac:dyDescent="0.25">
      <c r="A799" s="4"/>
      <c r="B799" s="4"/>
      <c r="C799" s="4"/>
      <c r="D799" s="15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x14ac:dyDescent="0.25">
      <c r="A800" s="4"/>
      <c r="B800" s="4"/>
      <c r="C800" s="4"/>
      <c r="D800" s="15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x14ac:dyDescent="0.25">
      <c r="A801" s="4"/>
      <c r="B801" s="4"/>
      <c r="C801" s="4"/>
      <c r="D801" s="15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x14ac:dyDescent="0.25">
      <c r="A802" s="4"/>
      <c r="B802" s="4"/>
      <c r="C802" s="4"/>
      <c r="D802" s="15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x14ac:dyDescent="0.25">
      <c r="A803" s="4"/>
      <c r="B803" s="4"/>
      <c r="C803" s="4"/>
      <c r="D803" s="15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x14ac:dyDescent="0.25">
      <c r="A804" s="4"/>
      <c r="B804" s="4"/>
      <c r="C804" s="4"/>
      <c r="D804" s="15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x14ac:dyDescent="0.25">
      <c r="A805" s="4"/>
      <c r="B805" s="4"/>
      <c r="C805" s="4"/>
      <c r="D805" s="15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x14ac:dyDescent="0.25">
      <c r="A806" s="4"/>
      <c r="B806" s="4"/>
      <c r="C806" s="4"/>
      <c r="D806" s="15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x14ac:dyDescent="0.25">
      <c r="A807" s="4"/>
      <c r="B807" s="4"/>
      <c r="C807" s="4"/>
      <c r="D807" s="15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x14ac:dyDescent="0.25">
      <c r="A808" s="4"/>
      <c r="B808" s="4"/>
      <c r="C808" s="4"/>
      <c r="D808" s="15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x14ac:dyDescent="0.25">
      <c r="A809" s="4"/>
      <c r="B809" s="4"/>
      <c r="C809" s="4"/>
      <c r="D809" s="15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x14ac:dyDescent="0.25">
      <c r="A810" s="4"/>
      <c r="B810" s="4"/>
      <c r="C810" s="4"/>
      <c r="D810" s="15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x14ac:dyDescent="0.25">
      <c r="A811" s="4"/>
      <c r="B811" s="4"/>
      <c r="C811" s="4"/>
      <c r="D811" s="15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x14ac:dyDescent="0.25">
      <c r="A812" s="4"/>
      <c r="B812" s="4"/>
      <c r="C812" s="4"/>
      <c r="D812" s="15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x14ac:dyDescent="0.25">
      <c r="A813" s="4"/>
      <c r="B813" s="4"/>
      <c r="C813" s="4"/>
      <c r="D813" s="15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x14ac:dyDescent="0.25">
      <c r="A814" s="4"/>
      <c r="B814" s="4"/>
      <c r="C814" s="4"/>
      <c r="D814" s="15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x14ac:dyDescent="0.25">
      <c r="A815" s="4"/>
      <c r="B815" s="4"/>
      <c r="C815" s="4"/>
      <c r="D815" s="15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x14ac:dyDescent="0.25">
      <c r="A816" s="4"/>
      <c r="B816" s="4"/>
      <c r="C816" s="4"/>
      <c r="D816" s="15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x14ac:dyDescent="0.25">
      <c r="A817" s="4"/>
      <c r="B817" s="4"/>
      <c r="C817" s="4"/>
      <c r="D817" s="15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x14ac:dyDescent="0.25">
      <c r="A818" s="4"/>
      <c r="B818" s="4"/>
      <c r="C818" s="4"/>
      <c r="D818" s="15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x14ac:dyDescent="0.25">
      <c r="A819" s="4"/>
      <c r="B819" s="4"/>
      <c r="C819" s="4"/>
      <c r="D819" s="15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x14ac:dyDescent="0.25">
      <c r="A820" s="4"/>
      <c r="B820" s="4"/>
      <c r="C820" s="4"/>
      <c r="D820" s="15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x14ac:dyDescent="0.25">
      <c r="A821" s="4"/>
      <c r="B821" s="4"/>
      <c r="C821" s="4"/>
      <c r="D821" s="15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x14ac:dyDescent="0.25">
      <c r="A822" s="4"/>
      <c r="B822" s="4"/>
      <c r="C822" s="4"/>
      <c r="D822" s="15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x14ac:dyDescent="0.25">
      <c r="A823" s="4"/>
      <c r="B823" s="4"/>
      <c r="C823" s="4"/>
      <c r="D823" s="15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x14ac:dyDescent="0.25">
      <c r="A824" s="4"/>
      <c r="B824" s="4"/>
      <c r="C824" s="4"/>
      <c r="D824" s="15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x14ac:dyDescent="0.25">
      <c r="A825" s="4"/>
      <c r="B825" s="4"/>
      <c r="C825" s="4"/>
      <c r="D825" s="15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x14ac:dyDescent="0.25">
      <c r="A826" s="4"/>
      <c r="B826" s="4"/>
      <c r="C826" s="4"/>
      <c r="D826" s="15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x14ac:dyDescent="0.25">
      <c r="A827" s="4"/>
      <c r="B827" s="4"/>
      <c r="C827" s="4"/>
      <c r="D827" s="15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x14ac:dyDescent="0.25">
      <c r="A828" s="4"/>
      <c r="B828" s="4"/>
      <c r="C828" s="4"/>
      <c r="D828" s="15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x14ac:dyDescent="0.25">
      <c r="A829" s="4"/>
      <c r="B829" s="4"/>
      <c r="C829" s="4"/>
      <c r="D829" s="15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x14ac:dyDescent="0.25">
      <c r="A830" s="4"/>
      <c r="B830" s="4"/>
      <c r="C830" s="4"/>
      <c r="D830" s="15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x14ac:dyDescent="0.25">
      <c r="A831" s="4"/>
      <c r="B831" s="4"/>
      <c r="C831" s="4"/>
      <c r="D831" s="15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x14ac:dyDescent="0.25">
      <c r="A832" s="4"/>
      <c r="B832" s="4"/>
      <c r="C832" s="4"/>
      <c r="D832" s="15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x14ac:dyDescent="0.25">
      <c r="A833" s="4"/>
      <c r="B833" s="4"/>
      <c r="C833" s="4"/>
      <c r="D833" s="15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x14ac:dyDescent="0.25">
      <c r="A834" s="4"/>
      <c r="B834" s="4"/>
      <c r="C834" s="4"/>
      <c r="D834" s="15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x14ac:dyDescent="0.25">
      <c r="A835" s="4"/>
      <c r="B835" s="4"/>
      <c r="C835" s="4"/>
      <c r="D835" s="15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x14ac:dyDescent="0.25">
      <c r="A836" s="4"/>
      <c r="B836" s="4"/>
      <c r="C836" s="4"/>
      <c r="D836" s="15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x14ac:dyDescent="0.25">
      <c r="A837" s="4"/>
      <c r="B837" s="4"/>
      <c r="C837" s="4"/>
      <c r="D837" s="15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x14ac:dyDescent="0.25">
      <c r="A838" s="4"/>
      <c r="B838" s="4"/>
      <c r="C838" s="4"/>
      <c r="D838" s="15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x14ac:dyDescent="0.25">
      <c r="A839" s="4"/>
      <c r="B839" s="4"/>
      <c r="C839" s="4"/>
      <c r="D839" s="15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x14ac:dyDescent="0.25">
      <c r="A840" s="4"/>
      <c r="B840" s="4"/>
      <c r="C840" s="4"/>
      <c r="D840" s="15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x14ac:dyDescent="0.25">
      <c r="A841" s="4"/>
      <c r="B841" s="4"/>
      <c r="C841" s="4"/>
      <c r="D841" s="15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x14ac:dyDescent="0.25">
      <c r="A842" s="4"/>
      <c r="B842" s="4"/>
      <c r="C842" s="4"/>
      <c r="D842" s="15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x14ac:dyDescent="0.25">
      <c r="A843" s="4"/>
      <c r="B843" s="4"/>
      <c r="C843" s="4"/>
      <c r="D843" s="15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x14ac:dyDescent="0.25">
      <c r="A844" s="4"/>
      <c r="B844" s="4"/>
      <c r="C844" s="4"/>
      <c r="D844" s="15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x14ac:dyDescent="0.25">
      <c r="A845" s="4"/>
      <c r="B845" s="4"/>
      <c r="C845" s="4"/>
      <c r="D845" s="15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x14ac:dyDescent="0.25">
      <c r="A846" s="4"/>
      <c r="B846" s="4"/>
      <c r="C846" s="4"/>
      <c r="D846" s="15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x14ac:dyDescent="0.25">
      <c r="A847" s="4"/>
      <c r="B847" s="4"/>
      <c r="C847" s="4"/>
      <c r="D847" s="15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x14ac:dyDescent="0.25">
      <c r="A848" s="4"/>
      <c r="B848" s="4"/>
      <c r="C848" s="4"/>
      <c r="D848" s="15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x14ac:dyDescent="0.25">
      <c r="A849" s="4"/>
      <c r="B849" s="4"/>
      <c r="C849" s="4"/>
      <c r="D849" s="15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x14ac:dyDescent="0.25">
      <c r="A850" s="4"/>
      <c r="B850" s="4"/>
      <c r="C850" s="4"/>
      <c r="D850" s="15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x14ac:dyDescent="0.25">
      <c r="A851" s="4"/>
      <c r="B851" s="4"/>
      <c r="C851" s="4"/>
      <c r="D851" s="15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x14ac:dyDescent="0.25">
      <c r="A852" s="4"/>
      <c r="B852" s="4"/>
      <c r="C852" s="4"/>
      <c r="D852" s="15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x14ac:dyDescent="0.25">
      <c r="A853" s="4"/>
      <c r="B853" s="4"/>
      <c r="C853" s="4"/>
      <c r="D853" s="15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x14ac:dyDescent="0.25">
      <c r="A854" s="4"/>
      <c r="B854" s="4"/>
      <c r="C854" s="4"/>
      <c r="D854" s="15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x14ac:dyDescent="0.25">
      <c r="A855" s="4"/>
      <c r="B855" s="4"/>
      <c r="C855" s="4"/>
      <c r="D855" s="15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x14ac:dyDescent="0.25">
      <c r="A856" s="4"/>
      <c r="B856" s="4"/>
      <c r="C856" s="4"/>
      <c r="D856" s="15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x14ac:dyDescent="0.25">
      <c r="A857" s="4"/>
      <c r="B857" s="4"/>
      <c r="C857" s="4"/>
      <c r="D857" s="15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x14ac:dyDescent="0.25">
      <c r="A858" s="4"/>
      <c r="B858" s="4"/>
      <c r="C858" s="4"/>
      <c r="D858" s="15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x14ac:dyDescent="0.25">
      <c r="A859" s="4"/>
      <c r="B859" s="4"/>
      <c r="C859" s="4"/>
      <c r="D859" s="15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x14ac:dyDescent="0.25">
      <c r="A860" s="4"/>
      <c r="B860" s="4"/>
      <c r="C860" s="4"/>
      <c r="D860" s="15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x14ac:dyDescent="0.25">
      <c r="A861" s="4"/>
      <c r="B861" s="4"/>
      <c r="C861" s="4"/>
      <c r="D861" s="15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x14ac:dyDescent="0.25">
      <c r="A862" s="4"/>
      <c r="B862" s="4"/>
      <c r="C862" s="4"/>
      <c r="D862" s="15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x14ac:dyDescent="0.25">
      <c r="A863" s="4"/>
      <c r="B863" s="4"/>
      <c r="C863" s="4"/>
      <c r="D863" s="15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x14ac:dyDescent="0.25">
      <c r="A864" s="4"/>
      <c r="B864" s="4"/>
      <c r="C864" s="4"/>
      <c r="D864" s="15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x14ac:dyDescent="0.25">
      <c r="A865" s="4"/>
      <c r="B865" s="4"/>
      <c r="C865" s="4"/>
      <c r="D865" s="15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x14ac:dyDescent="0.25">
      <c r="A866" s="4"/>
      <c r="B866" s="4"/>
      <c r="C866" s="4"/>
      <c r="D866" s="15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x14ac:dyDescent="0.25">
      <c r="A867" s="4"/>
      <c r="B867" s="4"/>
      <c r="C867" s="4"/>
      <c r="D867" s="15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x14ac:dyDescent="0.25">
      <c r="A868" s="4"/>
      <c r="B868" s="4"/>
      <c r="C868" s="4"/>
      <c r="D868" s="15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x14ac:dyDescent="0.25">
      <c r="A869" s="4"/>
      <c r="B869" s="4"/>
      <c r="C869" s="4"/>
      <c r="D869" s="15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x14ac:dyDescent="0.25">
      <c r="A870" s="4"/>
      <c r="B870" s="4"/>
      <c r="C870" s="4"/>
      <c r="D870" s="15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x14ac:dyDescent="0.25">
      <c r="A871" s="4"/>
      <c r="B871" s="4"/>
      <c r="C871" s="4"/>
      <c r="D871" s="15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x14ac:dyDescent="0.25">
      <c r="A872" s="4"/>
      <c r="B872" s="4"/>
      <c r="C872" s="4"/>
      <c r="D872" s="15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x14ac:dyDescent="0.25">
      <c r="A873" s="4"/>
      <c r="B873" s="4"/>
      <c r="C873" s="4"/>
      <c r="D873" s="15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x14ac:dyDescent="0.25">
      <c r="A874" s="4"/>
      <c r="B874" s="4"/>
      <c r="C874" s="4"/>
      <c r="D874" s="15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x14ac:dyDescent="0.25">
      <c r="A875" s="4"/>
      <c r="B875" s="4"/>
      <c r="C875" s="4"/>
      <c r="D875" s="15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x14ac:dyDescent="0.25">
      <c r="A876" s="4"/>
      <c r="B876" s="4"/>
      <c r="C876" s="4"/>
      <c r="D876" s="15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x14ac:dyDescent="0.25">
      <c r="A877" s="4"/>
      <c r="B877" s="4"/>
      <c r="C877" s="4"/>
      <c r="D877" s="15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x14ac:dyDescent="0.25">
      <c r="A878" s="4"/>
      <c r="B878" s="4"/>
      <c r="C878" s="4"/>
      <c r="D878" s="15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x14ac:dyDescent="0.25">
      <c r="A879" s="4"/>
      <c r="B879" s="4"/>
      <c r="C879" s="4"/>
      <c r="D879" s="15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x14ac:dyDescent="0.25">
      <c r="A880" s="4"/>
      <c r="B880" s="4"/>
      <c r="C880" s="4"/>
      <c r="D880" s="15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x14ac:dyDescent="0.25">
      <c r="A881" s="4"/>
      <c r="B881" s="4"/>
      <c r="C881" s="4"/>
      <c r="D881" s="15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x14ac:dyDescent="0.25">
      <c r="A882" s="4"/>
      <c r="B882" s="4"/>
      <c r="C882" s="4"/>
      <c r="D882" s="15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x14ac:dyDescent="0.25">
      <c r="A883" s="4"/>
      <c r="B883" s="4"/>
      <c r="C883" s="4"/>
      <c r="D883" s="15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x14ac:dyDescent="0.25">
      <c r="A884" s="4"/>
      <c r="B884" s="4"/>
      <c r="C884" s="4"/>
      <c r="D884" s="15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x14ac:dyDescent="0.25">
      <c r="A885" s="4"/>
      <c r="B885" s="4"/>
      <c r="C885" s="4"/>
      <c r="D885" s="15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x14ac:dyDescent="0.25">
      <c r="A886" s="4"/>
      <c r="B886" s="4"/>
      <c r="C886" s="4"/>
      <c r="D886" s="15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x14ac:dyDescent="0.25">
      <c r="A887" s="4"/>
      <c r="B887" s="4"/>
      <c r="C887" s="4"/>
      <c r="D887" s="15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x14ac:dyDescent="0.25">
      <c r="A888" s="4"/>
      <c r="B888" s="4"/>
      <c r="C888" s="4"/>
      <c r="D888" s="15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x14ac:dyDescent="0.25">
      <c r="A889" s="4"/>
      <c r="B889" s="4"/>
      <c r="C889" s="4"/>
      <c r="D889" s="15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x14ac:dyDescent="0.25">
      <c r="A890" s="4"/>
      <c r="B890" s="4"/>
      <c r="C890" s="4"/>
      <c r="D890" s="15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x14ac:dyDescent="0.25">
      <c r="A891" s="4"/>
      <c r="B891" s="4"/>
      <c r="C891" s="4"/>
      <c r="D891" s="15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x14ac:dyDescent="0.25">
      <c r="A892" s="4"/>
      <c r="B892" s="4"/>
      <c r="C892" s="4"/>
      <c r="D892" s="15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x14ac:dyDescent="0.25">
      <c r="A893" s="4"/>
      <c r="B893" s="4"/>
      <c r="C893" s="4"/>
      <c r="D893" s="15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x14ac:dyDescent="0.25">
      <c r="A894" s="4"/>
      <c r="B894" s="4"/>
      <c r="C894" s="4"/>
      <c r="D894" s="15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x14ac:dyDescent="0.25">
      <c r="A895" s="4"/>
      <c r="B895" s="4"/>
      <c r="C895" s="4"/>
      <c r="D895" s="15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x14ac:dyDescent="0.25">
      <c r="A896" s="4"/>
      <c r="B896" s="4"/>
      <c r="C896" s="4"/>
      <c r="D896" s="15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x14ac:dyDescent="0.25">
      <c r="A897" s="4"/>
      <c r="B897" s="4"/>
      <c r="C897" s="4"/>
      <c r="D897" s="15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x14ac:dyDescent="0.25">
      <c r="A898" s="4"/>
      <c r="B898" s="4"/>
      <c r="C898" s="4"/>
      <c r="D898" s="15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x14ac:dyDescent="0.25">
      <c r="A899" s="4"/>
      <c r="B899" s="4"/>
      <c r="C899" s="4"/>
      <c r="D899" s="15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x14ac:dyDescent="0.25">
      <c r="A900" s="4"/>
      <c r="B900" s="4"/>
      <c r="C900" s="4"/>
      <c r="D900" s="15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x14ac:dyDescent="0.25">
      <c r="A901" s="4"/>
      <c r="B901" s="4"/>
      <c r="C901" s="4"/>
      <c r="D901" s="15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x14ac:dyDescent="0.25">
      <c r="A902" s="4"/>
      <c r="B902" s="4"/>
      <c r="C902" s="4"/>
      <c r="D902" s="15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x14ac:dyDescent="0.25">
      <c r="A903" s="4"/>
      <c r="B903" s="4"/>
      <c r="C903" s="4"/>
      <c r="D903" s="15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x14ac:dyDescent="0.25">
      <c r="A904" s="4"/>
      <c r="B904" s="4"/>
      <c r="C904" s="4"/>
      <c r="D904" s="15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x14ac:dyDescent="0.25">
      <c r="A905" s="4"/>
      <c r="B905" s="4"/>
      <c r="C905" s="4"/>
      <c r="D905" s="15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x14ac:dyDescent="0.25">
      <c r="A906" s="4"/>
      <c r="B906" s="4"/>
      <c r="C906" s="4"/>
      <c r="D906" s="15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x14ac:dyDescent="0.25">
      <c r="A907" s="4"/>
      <c r="B907" s="4"/>
      <c r="C907" s="4"/>
      <c r="D907" s="15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x14ac:dyDescent="0.25">
      <c r="A908" s="4"/>
      <c r="B908" s="4"/>
      <c r="C908" s="4"/>
      <c r="D908" s="15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x14ac:dyDescent="0.25">
      <c r="A909" s="4"/>
      <c r="B909" s="4"/>
      <c r="C909" s="4"/>
      <c r="D909" s="15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x14ac:dyDescent="0.25">
      <c r="A910" s="4"/>
      <c r="B910" s="4"/>
      <c r="C910" s="4"/>
      <c r="D910" s="15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x14ac:dyDescent="0.25">
      <c r="A911" s="4"/>
      <c r="B911" s="4"/>
      <c r="C911" s="4"/>
      <c r="D911" s="15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x14ac:dyDescent="0.25">
      <c r="A912" s="4"/>
      <c r="B912" s="4"/>
      <c r="C912" s="4"/>
      <c r="D912" s="15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x14ac:dyDescent="0.25">
      <c r="A913" s="4"/>
      <c r="B913" s="4"/>
      <c r="C913" s="4"/>
      <c r="D913" s="15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x14ac:dyDescent="0.25">
      <c r="A914" s="4"/>
      <c r="B914" s="4"/>
      <c r="C914" s="4"/>
      <c r="D914" s="15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x14ac:dyDescent="0.25">
      <c r="A915" s="4"/>
      <c r="B915" s="4"/>
      <c r="C915" s="4"/>
      <c r="D915" s="15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x14ac:dyDescent="0.25">
      <c r="A916" s="4"/>
      <c r="B916" s="4"/>
      <c r="C916" s="4"/>
      <c r="D916" s="15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x14ac:dyDescent="0.25">
      <c r="A917" s="4"/>
      <c r="B917" s="4"/>
      <c r="C917" s="4"/>
      <c r="D917" s="15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x14ac:dyDescent="0.25">
      <c r="A918" s="4"/>
      <c r="B918" s="4"/>
      <c r="C918" s="4"/>
      <c r="D918" s="15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x14ac:dyDescent="0.25">
      <c r="A919" s="4"/>
      <c r="B919" s="4"/>
      <c r="C919" s="4"/>
      <c r="D919" s="15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x14ac:dyDescent="0.25">
      <c r="A920" s="4"/>
      <c r="B920" s="4"/>
      <c r="C920" s="4"/>
      <c r="D920" s="15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x14ac:dyDescent="0.25">
      <c r="A921" s="4"/>
      <c r="B921" s="4"/>
      <c r="C921" s="4"/>
      <c r="D921" s="15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x14ac:dyDescent="0.25">
      <c r="A922" s="4"/>
      <c r="B922" s="4"/>
      <c r="C922" s="4"/>
      <c r="D922" s="15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x14ac:dyDescent="0.25">
      <c r="A923" s="4"/>
      <c r="B923" s="4"/>
      <c r="C923" s="4"/>
      <c r="D923" s="15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x14ac:dyDescent="0.25">
      <c r="A924" s="4"/>
      <c r="B924" s="4"/>
      <c r="C924" s="4"/>
      <c r="D924" s="15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x14ac:dyDescent="0.25">
      <c r="A925" s="4"/>
      <c r="B925" s="4"/>
      <c r="C925" s="4"/>
      <c r="D925" s="15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x14ac:dyDescent="0.25">
      <c r="A926" s="4"/>
      <c r="B926" s="4"/>
      <c r="C926" s="4"/>
      <c r="D926" s="15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x14ac:dyDescent="0.25">
      <c r="A927" s="4"/>
      <c r="B927" s="4"/>
      <c r="C927" s="4"/>
      <c r="D927" s="15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x14ac:dyDescent="0.25">
      <c r="A928" s="4"/>
      <c r="B928" s="4"/>
      <c r="C928" s="4"/>
      <c r="D928" s="15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x14ac:dyDescent="0.25">
      <c r="A929" s="4"/>
      <c r="B929" s="4"/>
      <c r="C929" s="4"/>
      <c r="D929" s="15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x14ac:dyDescent="0.25">
      <c r="A930" s="4"/>
      <c r="B930" s="4"/>
      <c r="C930" s="4"/>
      <c r="D930" s="15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x14ac:dyDescent="0.25">
      <c r="A931" s="4"/>
      <c r="B931" s="4"/>
      <c r="C931" s="4"/>
      <c r="D931" s="15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x14ac:dyDescent="0.25">
      <c r="A932" s="4"/>
      <c r="B932" s="4"/>
      <c r="C932" s="4"/>
      <c r="D932" s="15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x14ac:dyDescent="0.25">
      <c r="A933" s="4"/>
      <c r="B933" s="4"/>
      <c r="C933" s="4"/>
      <c r="D933" s="15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x14ac:dyDescent="0.25">
      <c r="A934" s="4"/>
      <c r="B934" s="4"/>
      <c r="C934" s="4"/>
      <c r="D934" s="15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x14ac:dyDescent="0.25">
      <c r="A935" s="4"/>
      <c r="B935" s="4"/>
      <c r="C935" s="4"/>
      <c r="D935" s="15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x14ac:dyDescent="0.25">
      <c r="A936" s="4"/>
      <c r="B936" s="4"/>
      <c r="C936" s="4"/>
      <c r="D936" s="15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x14ac:dyDescent="0.25">
      <c r="A937" s="4"/>
      <c r="B937" s="4"/>
      <c r="C937" s="4"/>
      <c r="D937" s="15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x14ac:dyDescent="0.25">
      <c r="A938" s="4"/>
      <c r="B938" s="4"/>
      <c r="C938" s="4"/>
      <c r="D938" s="15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x14ac:dyDescent="0.25">
      <c r="A939" s="4"/>
      <c r="B939" s="4"/>
      <c r="C939" s="4"/>
      <c r="D939" s="15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</sheetData>
  <mergeCells count="49">
    <mergeCell ref="M8:N8"/>
    <mergeCell ref="A5:G5"/>
    <mergeCell ref="A6:G6"/>
    <mergeCell ref="B9:C9"/>
    <mergeCell ref="B10:C10"/>
    <mergeCell ref="B11:G11"/>
    <mergeCell ref="B13:C13"/>
    <mergeCell ref="B14:C14"/>
    <mergeCell ref="B15:F15"/>
    <mergeCell ref="B16:G16"/>
    <mergeCell ref="B17:G17"/>
    <mergeCell ref="B146:F146"/>
    <mergeCell ref="B18:G18"/>
    <mergeCell ref="B27:F27"/>
    <mergeCell ref="B28:G28"/>
    <mergeCell ref="B36:G36"/>
    <mergeCell ref="B35:F35"/>
    <mergeCell ref="A325:G325"/>
    <mergeCell ref="B282:F282"/>
    <mergeCell ref="B297:F297"/>
    <mergeCell ref="B298:G298"/>
    <mergeCell ref="B301:F301"/>
    <mergeCell ref="B302:F302"/>
    <mergeCell ref="B303:F303"/>
    <mergeCell ref="A307:G308"/>
    <mergeCell ref="E313:G313"/>
    <mergeCell ref="F314:G314"/>
    <mergeCell ref="E317:G317"/>
    <mergeCell ref="A319:G319"/>
    <mergeCell ref="A320:G320"/>
    <mergeCell ref="B283:G283"/>
    <mergeCell ref="E310:G310"/>
    <mergeCell ref="E312:G312"/>
    <mergeCell ref="H314:I314"/>
    <mergeCell ref="J314:L314"/>
    <mergeCell ref="F8:G8"/>
    <mergeCell ref="H8:I8"/>
    <mergeCell ref="J8:L8"/>
    <mergeCell ref="B266:G266"/>
    <mergeCell ref="B267:G267"/>
    <mergeCell ref="B147:G147"/>
    <mergeCell ref="B228:F228"/>
    <mergeCell ref="B229:G229"/>
    <mergeCell ref="B264:F264"/>
    <mergeCell ref="B265:F265"/>
    <mergeCell ref="B53:F53"/>
    <mergeCell ref="B54:F54"/>
    <mergeCell ref="B55:G55"/>
    <mergeCell ref="B56:G56"/>
  </mergeCells>
  <printOptions horizontalCentered="1"/>
  <pageMargins left="0.19685039370078741" right="0.19685039370078741" top="0.19685039370078741" bottom="0.19685039370078741" header="0" footer="0"/>
  <pageSetup paperSize="9" scale="5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F1DD"/>
  </sheetPr>
  <dimension ref="A1:X994"/>
  <sheetViews>
    <sheetView zoomScaleNormal="100" workbookViewId="0">
      <pane xSplit="3" ySplit="4" topLeftCell="D24" activePane="bottomRight" state="frozen"/>
      <selection pane="topRight" activeCell="D1" sqref="D1"/>
      <selection pane="bottomLeft" activeCell="A5" sqref="A5"/>
      <selection pane="bottomRight" activeCell="H53" sqref="H53"/>
    </sheetView>
  </sheetViews>
  <sheetFormatPr defaultColWidth="11.25" defaultRowHeight="15" customHeight="1" x14ac:dyDescent="0.25"/>
  <cols>
    <col min="1" max="1" width="6" customWidth="1"/>
    <col min="2" max="2" width="31.75" customWidth="1"/>
    <col min="3" max="3" width="39.75" customWidth="1"/>
    <col min="4" max="4" width="8.25" customWidth="1"/>
    <col min="5" max="5" width="12.5" customWidth="1"/>
    <col min="6" max="9" width="15.5" customWidth="1"/>
    <col min="10" max="11" width="15.5" style="244" customWidth="1"/>
    <col min="12" max="24" width="9" customWidth="1"/>
  </cols>
  <sheetData>
    <row r="1" spans="1:24" ht="18.75" x14ac:dyDescent="0.3">
      <c r="A1" s="318" t="s">
        <v>571</v>
      </c>
      <c r="B1" s="267"/>
      <c r="C1" s="267"/>
      <c r="D1" s="267"/>
      <c r="E1" s="267"/>
      <c r="F1" s="267"/>
      <c r="G1" s="26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x14ac:dyDescent="0.3">
      <c r="A2" s="319" t="str">
        <f>'RAB print'!A6:G6</f>
        <v>PEKERJAAN PEMELIHARAAN ALAT BONGKAR MUAT DI TERMINAL PETIKEMAS BELAWAN FASE 2</v>
      </c>
      <c r="B2" s="267"/>
      <c r="C2" s="267"/>
      <c r="D2" s="267"/>
      <c r="E2" s="267"/>
      <c r="F2" s="267"/>
      <c r="G2" s="26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75" x14ac:dyDescent="0.3">
      <c r="A3" s="318"/>
      <c r="B3" s="267"/>
      <c r="C3" s="267"/>
      <c r="D3" s="267"/>
      <c r="E3" s="267"/>
      <c r="F3" s="267"/>
      <c r="G3" s="26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x14ac:dyDescent="0.25">
      <c r="A4" s="209"/>
      <c r="B4" s="47"/>
      <c r="C4" s="22"/>
      <c r="D4" s="22"/>
      <c r="E4" s="22"/>
      <c r="F4" s="306" t="s">
        <v>574</v>
      </c>
      <c r="G4" s="306"/>
      <c r="H4" s="306" t="s">
        <v>575</v>
      </c>
      <c r="I4" s="326"/>
      <c r="J4" s="306" t="s">
        <v>576</v>
      </c>
      <c r="K4" s="32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44.25" customHeight="1" x14ac:dyDescent="0.25">
      <c r="A5" s="327" t="s">
        <v>0</v>
      </c>
      <c r="B5" s="321" t="s">
        <v>1</v>
      </c>
      <c r="C5" s="298"/>
      <c r="D5" s="327" t="s">
        <v>283</v>
      </c>
      <c r="E5" s="327" t="s">
        <v>7</v>
      </c>
      <c r="F5" s="233" t="s">
        <v>59</v>
      </c>
      <c r="G5" s="234" t="s">
        <v>60</v>
      </c>
      <c r="H5" s="233" t="s">
        <v>59</v>
      </c>
      <c r="I5" s="234" t="s">
        <v>60</v>
      </c>
      <c r="J5" s="233" t="s">
        <v>59</v>
      </c>
      <c r="K5" s="234" t="s">
        <v>60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292"/>
      <c r="B6" s="322"/>
      <c r="C6" s="285"/>
      <c r="D6" s="281"/>
      <c r="E6" s="281"/>
      <c r="F6" s="210" t="s">
        <v>61</v>
      </c>
      <c r="G6" s="210" t="s">
        <v>61</v>
      </c>
      <c r="H6" s="210" t="s">
        <v>61</v>
      </c>
      <c r="I6" s="210" t="s">
        <v>61</v>
      </c>
      <c r="J6" s="210" t="s">
        <v>61</v>
      </c>
      <c r="K6" s="210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x14ac:dyDescent="0.25">
      <c r="A7" s="17" t="s">
        <v>31</v>
      </c>
      <c r="B7" s="324" t="s">
        <v>62</v>
      </c>
      <c r="C7" s="275"/>
      <c r="D7" s="275"/>
      <c r="E7" s="275"/>
      <c r="F7" s="275"/>
      <c r="G7" s="272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5.75" x14ac:dyDescent="0.25">
      <c r="A8" s="193">
        <v>1</v>
      </c>
      <c r="B8" s="211" t="s">
        <v>12</v>
      </c>
      <c r="C8" s="212" t="s">
        <v>13</v>
      </c>
      <c r="D8" s="29">
        <v>1</v>
      </c>
      <c r="E8" s="29" t="s">
        <v>63</v>
      </c>
      <c r="F8" s="30">
        <v>29071999.999999996</v>
      </c>
      <c r="G8" s="30">
        <f>F8*D8</f>
        <v>29071999.999999996</v>
      </c>
      <c r="H8" s="30">
        <v>29000000</v>
      </c>
      <c r="I8" s="30">
        <f t="shared" ref="I8:I19" si="0">D8*H8</f>
        <v>29000000</v>
      </c>
      <c r="J8" s="30">
        <v>27000000</v>
      </c>
      <c r="K8" s="30">
        <f>J8*D8</f>
        <v>27000000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5.75" hidden="1" x14ac:dyDescent="0.25">
      <c r="A9" s="193">
        <v>2</v>
      </c>
      <c r="B9" s="211" t="s">
        <v>14</v>
      </c>
      <c r="C9" s="212" t="s">
        <v>15</v>
      </c>
      <c r="D9" s="29">
        <v>0</v>
      </c>
      <c r="E9" s="29" t="s">
        <v>63</v>
      </c>
      <c r="F9" s="30">
        <v>21528000</v>
      </c>
      <c r="G9" s="30">
        <f t="shared" ref="G9:G19" si="1">F9*D9</f>
        <v>0</v>
      </c>
      <c r="H9" s="30"/>
      <c r="I9" s="30">
        <f t="shared" si="0"/>
        <v>0</v>
      </c>
      <c r="J9" s="30"/>
      <c r="K9" s="30">
        <f t="shared" ref="K9:K19" si="2">J9*D9</f>
        <v>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.75" x14ac:dyDescent="0.25">
      <c r="A10" s="213">
        <v>2</v>
      </c>
      <c r="B10" s="211" t="s">
        <v>16</v>
      </c>
      <c r="C10" s="212" t="s">
        <v>17</v>
      </c>
      <c r="D10" s="29">
        <v>1</v>
      </c>
      <c r="E10" s="29" t="s">
        <v>63</v>
      </c>
      <c r="F10" s="30">
        <v>24563999.999999996</v>
      </c>
      <c r="G10" s="30">
        <f t="shared" si="1"/>
        <v>24563999.999999996</v>
      </c>
      <c r="H10" s="30">
        <v>21800000</v>
      </c>
      <c r="I10" s="30">
        <f t="shared" si="0"/>
        <v>21800000</v>
      </c>
      <c r="J10" s="30">
        <f>H10</f>
        <v>21800000</v>
      </c>
      <c r="K10" s="30">
        <f t="shared" si="2"/>
        <v>21800000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.75" x14ac:dyDescent="0.25">
      <c r="A11" s="193">
        <f t="shared" ref="A11:A12" si="3">A10+1</f>
        <v>3</v>
      </c>
      <c r="B11" s="211" t="s">
        <v>18</v>
      </c>
      <c r="C11" s="212" t="s">
        <v>17</v>
      </c>
      <c r="D11" s="29">
        <v>1</v>
      </c>
      <c r="E11" s="29" t="s">
        <v>63</v>
      </c>
      <c r="F11" s="30">
        <v>24563999.999999996</v>
      </c>
      <c r="G11" s="30">
        <f t="shared" si="1"/>
        <v>24563999.999999996</v>
      </c>
      <c r="H11" s="30">
        <v>21800000</v>
      </c>
      <c r="I11" s="30">
        <f t="shared" si="0"/>
        <v>21800000</v>
      </c>
      <c r="J11" s="30">
        <f>H11</f>
        <v>21800000</v>
      </c>
      <c r="K11" s="30">
        <f t="shared" si="2"/>
        <v>21800000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.75" hidden="1" x14ac:dyDescent="0.25">
      <c r="A12" s="193">
        <f t="shared" si="3"/>
        <v>4</v>
      </c>
      <c r="B12" s="211" t="s">
        <v>19</v>
      </c>
      <c r="C12" s="212" t="s">
        <v>20</v>
      </c>
      <c r="D12" s="29">
        <v>0</v>
      </c>
      <c r="E12" s="29" t="s">
        <v>63</v>
      </c>
      <c r="F12" s="30">
        <v>13684999.999999998</v>
      </c>
      <c r="G12" s="30">
        <f t="shared" si="1"/>
        <v>0</v>
      </c>
      <c r="H12" s="30"/>
      <c r="I12" s="30">
        <f t="shared" si="0"/>
        <v>0</v>
      </c>
      <c r="J12" s="30"/>
      <c r="K12" s="30">
        <f t="shared" si="2"/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.75" x14ac:dyDescent="0.25">
      <c r="A13" s="193">
        <f>A11+1</f>
        <v>4</v>
      </c>
      <c r="B13" s="211" t="s">
        <v>21</v>
      </c>
      <c r="C13" s="212" t="s">
        <v>20</v>
      </c>
      <c r="D13" s="29">
        <v>4</v>
      </c>
      <c r="E13" s="29" t="s">
        <v>63</v>
      </c>
      <c r="F13" s="30">
        <v>13684999.999999998</v>
      </c>
      <c r="G13" s="30">
        <f t="shared" si="1"/>
        <v>54739999.999999993</v>
      </c>
      <c r="H13" s="30">
        <v>13685000</v>
      </c>
      <c r="I13" s="30">
        <f t="shared" si="0"/>
        <v>54740000</v>
      </c>
      <c r="J13" s="30">
        <f>H13</f>
        <v>13685000</v>
      </c>
      <c r="K13" s="30">
        <f t="shared" si="2"/>
        <v>54740000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.75" x14ac:dyDescent="0.25">
      <c r="A14" s="193">
        <f t="shared" ref="A14:A16" si="4">A13+1</f>
        <v>5</v>
      </c>
      <c r="B14" s="211" t="s">
        <v>22</v>
      </c>
      <c r="C14" s="212" t="s">
        <v>23</v>
      </c>
      <c r="D14" s="29">
        <v>4</v>
      </c>
      <c r="E14" s="29" t="s">
        <v>63</v>
      </c>
      <c r="F14" s="30">
        <v>11419500</v>
      </c>
      <c r="G14" s="30">
        <f t="shared" si="1"/>
        <v>45678000</v>
      </c>
      <c r="H14" s="30">
        <v>10426000</v>
      </c>
      <c r="I14" s="30">
        <f t="shared" si="0"/>
        <v>41704000</v>
      </c>
      <c r="J14" s="30">
        <v>10420000</v>
      </c>
      <c r="K14" s="30">
        <f t="shared" si="2"/>
        <v>41680000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.75" x14ac:dyDescent="0.25">
      <c r="A15" s="193">
        <f t="shared" si="4"/>
        <v>6</v>
      </c>
      <c r="B15" s="211" t="s">
        <v>24</v>
      </c>
      <c r="C15" s="212" t="s">
        <v>25</v>
      </c>
      <c r="D15" s="29">
        <v>4</v>
      </c>
      <c r="E15" s="29" t="s">
        <v>63</v>
      </c>
      <c r="F15" s="30">
        <v>11419500</v>
      </c>
      <c r="G15" s="30">
        <f t="shared" si="1"/>
        <v>45678000</v>
      </c>
      <c r="H15" s="30">
        <v>10426000</v>
      </c>
      <c r="I15" s="30">
        <f t="shared" si="0"/>
        <v>41704000</v>
      </c>
      <c r="J15" s="30">
        <v>10420000</v>
      </c>
      <c r="K15" s="30">
        <f t="shared" si="2"/>
        <v>41680000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hidden="1" x14ac:dyDescent="0.25">
      <c r="A16" s="193">
        <f t="shared" si="4"/>
        <v>7</v>
      </c>
      <c r="B16" s="211" t="s">
        <v>26</v>
      </c>
      <c r="C16" s="212" t="s">
        <v>25</v>
      </c>
      <c r="D16" s="29">
        <v>0</v>
      </c>
      <c r="E16" s="29" t="s">
        <v>63</v>
      </c>
      <c r="F16" s="30">
        <v>7037000</v>
      </c>
      <c r="G16" s="30">
        <f t="shared" si="1"/>
        <v>0</v>
      </c>
      <c r="H16" s="30"/>
      <c r="I16" s="30">
        <f t="shared" si="0"/>
        <v>0</v>
      </c>
      <c r="J16" s="30"/>
      <c r="K16" s="30">
        <f t="shared" si="2"/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.75" x14ac:dyDescent="0.25">
      <c r="A17" s="193">
        <f>A15+1</f>
        <v>7</v>
      </c>
      <c r="B17" s="211" t="s">
        <v>27</v>
      </c>
      <c r="C17" s="212" t="s">
        <v>28</v>
      </c>
      <c r="D17" s="29">
        <v>2</v>
      </c>
      <c r="E17" s="29" t="s">
        <v>63</v>
      </c>
      <c r="F17" s="30">
        <v>6520499.9999999991</v>
      </c>
      <c r="G17" s="30">
        <f t="shared" si="1"/>
        <v>13040999.999999998</v>
      </c>
      <c r="H17" s="30">
        <v>6520000</v>
      </c>
      <c r="I17" s="30">
        <f t="shared" si="0"/>
        <v>13040000</v>
      </c>
      <c r="J17" s="30">
        <v>6520000</v>
      </c>
      <c r="K17" s="30">
        <f t="shared" si="2"/>
        <v>13040000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.75" x14ac:dyDescent="0.25">
      <c r="A18" s="193">
        <f t="shared" ref="A18:A20" si="5">A17+1</f>
        <v>8</v>
      </c>
      <c r="B18" s="211" t="s">
        <v>29</v>
      </c>
      <c r="C18" s="212" t="s">
        <v>577</v>
      </c>
      <c r="D18" s="29">
        <v>20</v>
      </c>
      <c r="E18" s="29" t="s">
        <v>63</v>
      </c>
      <c r="F18" s="30">
        <v>5691000</v>
      </c>
      <c r="G18" s="30">
        <f t="shared" si="1"/>
        <v>113820000</v>
      </c>
      <c r="H18" s="30">
        <v>5600000</v>
      </c>
      <c r="I18" s="30">
        <f t="shared" si="0"/>
        <v>112000000</v>
      </c>
      <c r="J18" s="30">
        <v>5600000</v>
      </c>
      <c r="K18" s="30">
        <f t="shared" si="2"/>
        <v>112000000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.75" x14ac:dyDescent="0.25">
      <c r="A19" s="193">
        <f t="shared" si="5"/>
        <v>9</v>
      </c>
      <c r="B19" s="211" t="s">
        <v>30</v>
      </c>
      <c r="C19" s="212" t="s">
        <v>577</v>
      </c>
      <c r="D19" s="29">
        <v>10</v>
      </c>
      <c r="E19" s="29" t="s">
        <v>63</v>
      </c>
      <c r="F19" s="30">
        <v>5100000</v>
      </c>
      <c r="G19" s="30">
        <f t="shared" si="1"/>
        <v>51000000</v>
      </c>
      <c r="H19" s="30">
        <v>5100000</v>
      </c>
      <c r="I19" s="30">
        <f t="shared" si="0"/>
        <v>51000000</v>
      </c>
      <c r="J19" s="30">
        <v>5100000</v>
      </c>
      <c r="K19" s="30">
        <f t="shared" si="2"/>
        <v>51000000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.75" hidden="1" x14ac:dyDescent="0.25">
      <c r="A20" s="193">
        <f t="shared" si="5"/>
        <v>10</v>
      </c>
      <c r="B20" s="211" t="e">
        <f>#REF!</f>
        <v>#REF!</v>
      </c>
      <c r="C20" s="212" t="e">
        <f>#REF!</f>
        <v>#REF!</v>
      </c>
      <c r="D20" s="29" t="e">
        <f>#REF!</f>
        <v>#REF!</v>
      </c>
      <c r="E20" s="29" t="s">
        <v>63</v>
      </c>
      <c r="F20" s="30" t="e">
        <f>#REF!</f>
        <v>#REF!</v>
      </c>
      <c r="G20" s="30" t="e">
        <f>#REF!</f>
        <v>#REF!</v>
      </c>
      <c r="H20" s="30" t="e">
        <f>#REF!</f>
        <v>#REF!</v>
      </c>
      <c r="I20" s="30" t="e">
        <f>#REF!</f>
        <v>#REF!</v>
      </c>
      <c r="J20" s="30" t="e">
        <f>#REF!</f>
        <v>#REF!</v>
      </c>
      <c r="K20" s="30" t="e">
        <f>#REF!</f>
        <v>#REF!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.75" x14ac:dyDescent="0.25">
      <c r="A21" s="193"/>
      <c r="B21" s="211"/>
      <c r="C21" s="214"/>
      <c r="D21" s="29"/>
      <c r="E21" s="29"/>
      <c r="F21" s="30"/>
      <c r="G21" s="30"/>
      <c r="H21" s="30"/>
      <c r="I21" s="30"/>
      <c r="J21" s="30"/>
      <c r="K21" s="30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.75" x14ac:dyDescent="0.25">
      <c r="A22" s="323" t="s">
        <v>64</v>
      </c>
      <c r="B22" s="275"/>
      <c r="C22" s="272"/>
      <c r="D22" s="36">
        <f>SUM(D8:D19)</f>
        <v>47</v>
      </c>
      <c r="E22" s="32"/>
      <c r="F22" s="31"/>
      <c r="G22" s="33">
        <f>SUM(G8:G19)</f>
        <v>402157000</v>
      </c>
      <c r="H22" s="31"/>
      <c r="I22" s="33">
        <f t="shared" ref="I22:K22" si="6">SUM(I8:I19)</f>
        <v>386788000</v>
      </c>
      <c r="J22" s="31"/>
      <c r="K22" s="33">
        <f t="shared" si="6"/>
        <v>384740000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x14ac:dyDescent="0.25">
      <c r="A23" s="215"/>
      <c r="B23" s="216"/>
      <c r="C23" s="216"/>
      <c r="D23" s="217"/>
      <c r="E23" s="218"/>
      <c r="F23" s="219"/>
      <c r="G23" s="220"/>
      <c r="H23" s="219"/>
      <c r="I23" s="220"/>
      <c r="J23" s="219"/>
      <c r="K23" s="22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x14ac:dyDescent="0.25">
      <c r="A24" s="17" t="s">
        <v>33</v>
      </c>
      <c r="B24" s="315" t="s">
        <v>65</v>
      </c>
      <c r="C24" s="275"/>
      <c r="D24" s="275"/>
      <c r="E24" s="275"/>
      <c r="F24" s="275"/>
      <c r="G24" s="27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x14ac:dyDescent="0.25">
      <c r="A25" s="8">
        <v>1</v>
      </c>
      <c r="B25" s="173" t="s">
        <v>36</v>
      </c>
      <c r="C25" s="221"/>
      <c r="D25" s="32">
        <v>1</v>
      </c>
      <c r="E25" s="32" t="s">
        <v>53</v>
      </c>
      <c r="F25" s="31">
        <v>7452000</v>
      </c>
      <c r="G25" s="31">
        <f>F25/12</f>
        <v>621000</v>
      </c>
      <c r="H25" s="31">
        <f>3312000*2</f>
        <v>6624000</v>
      </c>
      <c r="I25" s="31">
        <f t="shared" ref="I25" si="7">H25/12</f>
        <v>552000</v>
      </c>
      <c r="J25" s="31">
        <f>H25</f>
        <v>6624000</v>
      </c>
      <c r="K25" s="31">
        <f t="shared" ref="K25:K32" si="8">J25/12</f>
        <v>552000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x14ac:dyDescent="0.25">
      <c r="A26" s="8">
        <f t="shared" ref="A26:A28" si="9">A25+1</f>
        <v>2</v>
      </c>
      <c r="B26" s="173" t="s">
        <v>55</v>
      </c>
      <c r="C26" s="221"/>
      <c r="D26" s="32">
        <v>1</v>
      </c>
      <c r="E26" s="32" t="s">
        <v>53</v>
      </c>
      <c r="F26" s="31">
        <v>24214400</v>
      </c>
      <c r="G26" s="31">
        <f t="shared" ref="G26:I32" si="10">F26/12</f>
        <v>2017866.6666666667</v>
      </c>
      <c r="H26" s="31">
        <f>13000000*2</f>
        <v>26000000</v>
      </c>
      <c r="I26" s="31">
        <f t="shared" si="10"/>
        <v>2166666.6666666665</v>
      </c>
      <c r="J26" s="31">
        <f t="shared" ref="J26:J32" si="11">H26</f>
        <v>26000000</v>
      </c>
      <c r="K26" s="31">
        <f t="shared" si="8"/>
        <v>2166666.6666666665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x14ac:dyDescent="0.25">
      <c r="A27" s="8">
        <f t="shared" si="9"/>
        <v>3</v>
      </c>
      <c r="B27" s="173" t="s">
        <v>66</v>
      </c>
      <c r="C27" s="221"/>
      <c r="D27" s="32">
        <v>1</v>
      </c>
      <c r="E27" s="32" t="s">
        <v>53</v>
      </c>
      <c r="F27" s="31">
        <v>8832000</v>
      </c>
      <c r="G27" s="31">
        <f t="shared" si="10"/>
        <v>736000</v>
      </c>
      <c r="H27" s="31">
        <v>8832000</v>
      </c>
      <c r="I27" s="31">
        <f t="shared" si="10"/>
        <v>736000</v>
      </c>
      <c r="J27" s="31">
        <f t="shared" si="11"/>
        <v>8832000</v>
      </c>
      <c r="K27" s="31">
        <f t="shared" si="8"/>
        <v>736000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hidden="1" x14ac:dyDescent="0.25">
      <c r="A28" s="8">
        <f t="shared" si="9"/>
        <v>4</v>
      </c>
      <c r="B28" s="173" t="s">
        <v>67</v>
      </c>
      <c r="C28" s="221"/>
      <c r="D28" s="32">
        <v>1</v>
      </c>
      <c r="E28" s="32" t="s">
        <v>53</v>
      </c>
      <c r="F28" s="31">
        <v>0</v>
      </c>
      <c r="G28" s="31">
        <f t="shared" si="10"/>
        <v>0</v>
      </c>
      <c r="H28" s="31"/>
      <c r="I28" s="31">
        <f t="shared" si="10"/>
        <v>0</v>
      </c>
      <c r="J28" s="31">
        <f t="shared" si="11"/>
        <v>0</v>
      </c>
      <c r="K28" s="31">
        <f t="shared" si="8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x14ac:dyDescent="0.25">
      <c r="A29" s="8">
        <f>A27+1</f>
        <v>4</v>
      </c>
      <c r="B29" s="173" t="s">
        <v>39</v>
      </c>
      <c r="C29" s="221"/>
      <c r="D29" s="32">
        <v>1</v>
      </c>
      <c r="E29" s="32" t="s">
        <v>53</v>
      </c>
      <c r="F29" s="31">
        <v>1863000</v>
      </c>
      <c r="G29" s="31">
        <f t="shared" si="10"/>
        <v>155250</v>
      </c>
      <c r="H29" s="31">
        <v>1656000</v>
      </c>
      <c r="I29" s="31">
        <f t="shared" si="10"/>
        <v>138000</v>
      </c>
      <c r="J29" s="31">
        <f t="shared" si="11"/>
        <v>1656000</v>
      </c>
      <c r="K29" s="31">
        <f t="shared" si="8"/>
        <v>138000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x14ac:dyDescent="0.25">
      <c r="A30" s="8">
        <f t="shared" ref="A30:A32" si="12">A29+1</f>
        <v>5</v>
      </c>
      <c r="B30" s="173" t="s">
        <v>40</v>
      </c>
      <c r="C30" s="221"/>
      <c r="D30" s="32">
        <v>1</v>
      </c>
      <c r="E30" s="32" t="s">
        <v>53</v>
      </c>
      <c r="F30" s="31">
        <v>3726000</v>
      </c>
      <c r="G30" s="31">
        <f t="shared" si="10"/>
        <v>310500</v>
      </c>
      <c r="H30" s="31">
        <v>1656000</v>
      </c>
      <c r="I30" s="31">
        <f t="shared" si="10"/>
        <v>138000</v>
      </c>
      <c r="J30" s="31">
        <f t="shared" si="11"/>
        <v>1656000</v>
      </c>
      <c r="K30" s="31">
        <f t="shared" si="8"/>
        <v>138000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x14ac:dyDescent="0.25">
      <c r="A31" s="8">
        <f t="shared" si="12"/>
        <v>6</v>
      </c>
      <c r="B31" s="173" t="s">
        <v>41</v>
      </c>
      <c r="C31" s="221"/>
      <c r="D31" s="32">
        <v>1</v>
      </c>
      <c r="E31" s="32" t="s">
        <v>53</v>
      </c>
      <c r="F31" s="31">
        <v>22355999.999999996</v>
      </c>
      <c r="G31" s="31">
        <f t="shared" si="10"/>
        <v>1862999.9999999998</v>
      </c>
      <c r="H31" s="31">
        <v>9500000</v>
      </c>
      <c r="I31" s="31">
        <f t="shared" si="10"/>
        <v>791666.66666666663</v>
      </c>
      <c r="J31" s="31">
        <f t="shared" si="11"/>
        <v>9500000</v>
      </c>
      <c r="K31" s="31">
        <f t="shared" si="8"/>
        <v>791666.66666666663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x14ac:dyDescent="0.25">
      <c r="A32" s="8">
        <f t="shared" si="12"/>
        <v>7</v>
      </c>
      <c r="B32" s="173" t="s">
        <v>42</v>
      </c>
      <c r="C32" s="221"/>
      <c r="D32" s="32">
        <v>1</v>
      </c>
      <c r="E32" s="32" t="s">
        <v>53</v>
      </c>
      <c r="F32" s="31">
        <v>27323999.999999996</v>
      </c>
      <c r="G32" s="31">
        <f t="shared" si="10"/>
        <v>2276999.9999999995</v>
      </c>
      <c r="H32" s="31">
        <v>12000000</v>
      </c>
      <c r="I32" s="31">
        <f t="shared" si="10"/>
        <v>1000000</v>
      </c>
      <c r="J32" s="31">
        <f t="shared" si="11"/>
        <v>12000000</v>
      </c>
      <c r="K32" s="31">
        <f t="shared" si="8"/>
        <v>1000000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hidden="1" x14ac:dyDescent="0.25">
      <c r="A33" s="8">
        <v>11</v>
      </c>
      <c r="B33" s="173" t="e">
        <f>#REF!</f>
        <v>#REF!</v>
      </c>
      <c r="C33" s="221"/>
      <c r="D33" s="32" t="e">
        <f>#REF!</f>
        <v>#REF!</v>
      </c>
      <c r="E33" s="32" t="e">
        <f>#REF!</f>
        <v>#REF!</v>
      </c>
      <c r="F33" s="31" t="e">
        <f>#REF!</f>
        <v>#REF!</v>
      </c>
      <c r="G33" s="31" t="e">
        <f>F33*D33/12</f>
        <v>#REF!</v>
      </c>
      <c r="H33" s="31" t="e">
        <f>#REF!</f>
        <v>#REF!</v>
      </c>
      <c r="I33" s="31" t="e">
        <f>H33*#REF!/12</f>
        <v>#REF!</v>
      </c>
      <c r="J33" s="31" t="e">
        <f>#REF!</f>
        <v>#REF!</v>
      </c>
      <c r="K33" s="31" t="e">
        <f>J33*#REF!/12</f>
        <v>#REF!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5">
      <c r="A34" s="323" t="s">
        <v>68</v>
      </c>
      <c r="B34" s="275"/>
      <c r="C34" s="272"/>
      <c r="D34" s="23"/>
      <c r="E34" s="36"/>
      <c r="F34" s="33"/>
      <c r="G34" s="23">
        <f>SUM(G25:G32)</f>
        <v>7980616.666666666</v>
      </c>
      <c r="H34" s="33"/>
      <c r="I34" s="23">
        <f t="shared" ref="I34:K34" si="13">SUM(I25:I32)</f>
        <v>5522333.333333333</v>
      </c>
      <c r="J34" s="33"/>
      <c r="K34" s="23">
        <f t="shared" si="13"/>
        <v>5522333.333333333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x14ac:dyDescent="0.25">
      <c r="A35" s="215"/>
      <c r="B35" s="216"/>
      <c r="C35" s="216"/>
      <c r="D35" s="217"/>
      <c r="E35" s="218"/>
      <c r="F35" s="219"/>
      <c r="G35" s="220"/>
      <c r="H35" s="219"/>
      <c r="I35" s="220"/>
      <c r="J35" s="219"/>
      <c r="K35" s="22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x14ac:dyDescent="0.25">
      <c r="A36" s="17" t="s">
        <v>34</v>
      </c>
      <c r="B36" s="315" t="s">
        <v>69</v>
      </c>
      <c r="C36" s="275"/>
      <c r="D36" s="275"/>
      <c r="E36" s="275"/>
      <c r="F36" s="275"/>
      <c r="G36" s="27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hidden="1" x14ac:dyDescent="0.25">
      <c r="A37" s="8">
        <v>1</v>
      </c>
      <c r="B37" s="222" t="e">
        <f>#REF!</f>
        <v>#REF!</v>
      </c>
      <c r="C37" s="223"/>
      <c r="D37" s="34" t="e">
        <f>#REF!</f>
        <v>#REF!</v>
      </c>
      <c r="E37" s="34" t="e">
        <f>#REF!</f>
        <v>#REF!</v>
      </c>
      <c r="F37" s="35" t="e">
        <f>#REF!</f>
        <v>#REF!</v>
      </c>
      <c r="G37" s="37" t="e">
        <f>#REF!</f>
        <v>#REF!</v>
      </c>
      <c r="H37" s="35" t="e">
        <f>#REF!</f>
        <v>#REF!</v>
      </c>
      <c r="I37" s="37" t="e">
        <f>#REF!</f>
        <v>#REF!</v>
      </c>
      <c r="J37" s="35" t="e">
        <f>#REF!</f>
        <v>#REF!</v>
      </c>
      <c r="K37" s="37" t="e">
        <f>#REF!</f>
        <v>#REF!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hidden="1" x14ac:dyDescent="0.25">
      <c r="A38" s="8">
        <v>2</v>
      </c>
      <c r="B38" s="222" t="e">
        <f>#REF!</f>
        <v>#REF!</v>
      </c>
      <c r="C38" s="223"/>
      <c r="D38" s="34" t="e">
        <f>#REF!</f>
        <v>#REF!</v>
      </c>
      <c r="E38" s="34" t="e">
        <f>#REF!</f>
        <v>#REF!</v>
      </c>
      <c r="F38" s="35" t="e">
        <f>#REF!</f>
        <v>#REF!</v>
      </c>
      <c r="G38" s="37" t="e">
        <f>#REF!</f>
        <v>#REF!</v>
      </c>
      <c r="H38" s="35" t="e">
        <f>#REF!</f>
        <v>#REF!</v>
      </c>
      <c r="I38" s="37" t="e">
        <f>#REF!</f>
        <v>#REF!</v>
      </c>
      <c r="J38" s="35" t="e">
        <f>#REF!</f>
        <v>#REF!</v>
      </c>
      <c r="K38" s="37" t="e">
        <f>#REF!</f>
        <v>#REF!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x14ac:dyDescent="0.25">
      <c r="A39" s="8">
        <v>1</v>
      </c>
      <c r="B39" s="222" t="s">
        <v>70</v>
      </c>
      <c r="C39" s="223"/>
      <c r="D39" s="34">
        <v>1</v>
      </c>
      <c r="E39" s="34" t="s">
        <v>53</v>
      </c>
      <c r="F39" s="35">
        <v>59892000</v>
      </c>
      <c r="G39" s="37">
        <f>F39/12</f>
        <v>4991000</v>
      </c>
      <c r="H39" s="35">
        <f t="shared" ref="H39:H49" si="14">F39</f>
        <v>59892000</v>
      </c>
      <c r="I39" s="37">
        <f>H39/12</f>
        <v>4991000</v>
      </c>
      <c r="J39" s="35">
        <f>H39</f>
        <v>59892000</v>
      </c>
      <c r="K39" s="37">
        <f>J39/12</f>
        <v>4991000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x14ac:dyDescent="0.25">
      <c r="A40" s="8">
        <f>A39+1</f>
        <v>2</v>
      </c>
      <c r="B40" s="222" t="s">
        <v>43</v>
      </c>
      <c r="C40" s="221"/>
      <c r="D40" s="34">
        <v>1</v>
      </c>
      <c r="E40" s="34" t="s">
        <v>53</v>
      </c>
      <c r="F40" s="35">
        <v>129360000</v>
      </c>
      <c r="G40" s="37">
        <f t="shared" ref="G40:G49" si="15">F40/12</f>
        <v>10780000</v>
      </c>
      <c r="H40" s="35">
        <f t="shared" si="14"/>
        <v>129360000</v>
      </c>
      <c r="I40" s="37">
        <f t="shared" ref="I40:I49" si="16">H40/12</f>
        <v>10780000</v>
      </c>
      <c r="J40" s="35">
        <f t="shared" ref="J40:J49" si="17">H40</f>
        <v>129360000</v>
      </c>
      <c r="K40" s="37">
        <f t="shared" ref="K40:K49" si="18">J40/12</f>
        <v>10780000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x14ac:dyDescent="0.25">
      <c r="A41" s="8">
        <f t="shared" ref="A41:A48" si="19">A40+1</f>
        <v>3</v>
      </c>
      <c r="B41" s="222" t="s">
        <v>44</v>
      </c>
      <c r="C41" s="221"/>
      <c r="D41" s="34">
        <v>1</v>
      </c>
      <c r="E41" s="34" t="s">
        <v>53</v>
      </c>
      <c r="F41" s="35">
        <v>5400000</v>
      </c>
      <c r="G41" s="37">
        <f t="shared" si="15"/>
        <v>450000</v>
      </c>
      <c r="H41" s="35">
        <f t="shared" si="14"/>
        <v>5400000</v>
      </c>
      <c r="I41" s="37">
        <f t="shared" si="16"/>
        <v>450000</v>
      </c>
      <c r="J41" s="35">
        <f t="shared" si="17"/>
        <v>5400000</v>
      </c>
      <c r="K41" s="37">
        <f t="shared" si="18"/>
        <v>450000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x14ac:dyDescent="0.25">
      <c r="A42" s="8">
        <f t="shared" si="19"/>
        <v>4</v>
      </c>
      <c r="B42" s="222" t="s">
        <v>49</v>
      </c>
      <c r="C42" s="221"/>
      <c r="D42" s="34">
        <v>1</v>
      </c>
      <c r="E42" s="34" t="s">
        <v>53</v>
      </c>
      <c r="F42" s="35">
        <v>68040000</v>
      </c>
      <c r="G42" s="37">
        <f t="shared" si="15"/>
        <v>5670000</v>
      </c>
      <c r="H42" s="35">
        <f t="shared" si="14"/>
        <v>68040000</v>
      </c>
      <c r="I42" s="37">
        <f t="shared" si="16"/>
        <v>5670000</v>
      </c>
      <c r="J42" s="35">
        <f t="shared" si="17"/>
        <v>68040000</v>
      </c>
      <c r="K42" s="37">
        <f t="shared" si="18"/>
        <v>5670000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x14ac:dyDescent="0.25">
      <c r="A43" s="8">
        <f t="shared" si="19"/>
        <v>5</v>
      </c>
      <c r="B43" s="222" t="s">
        <v>45</v>
      </c>
      <c r="C43" s="221"/>
      <c r="D43" s="34">
        <v>1</v>
      </c>
      <c r="E43" s="34" t="s">
        <v>53</v>
      </c>
      <c r="F43" s="35">
        <v>37835000</v>
      </c>
      <c r="G43" s="37">
        <f t="shared" si="15"/>
        <v>3152916.6666666665</v>
      </c>
      <c r="H43" s="35">
        <f t="shared" si="14"/>
        <v>37835000</v>
      </c>
      <c r="I43" s="37">
        <f t="shared" si="16"/>
        <v>3152916.6666666665</v>
      </c>
      <c r="J43" s="35">
        <f t="shared" si="17"/>
        <v>37835000</v>
      </c>
      <c r="K43" s="37">
        <f t="shared" si="18"/>
        <v>3152916.6666666665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x14ac:dyDescent="0.25">
      <c r="A44" s="8">
        <f t="shared" si="19"/>
        <v>6</v>
      </c>
      <c r="B44" s="222" t="s">
        <v>50</v>
      </c>
      <c r="C44" s="224"/>
      <c r="D44" s="34">
        <v>1</v>
      </c>
      <c r="E44" s="34" t="s">
        <v>53</v>
      </c>
      <c r="F44" s="35">
        <v>35132500</v>
      </c>
      <c r="G44" s="37">
        <f t="shared" si="15"/>
        <v>2927708.3333333335</v>
      </c>
      <c r="H44" s="35">
        <f t="shared" si="14"/>
        <v>35132500</v>
      </c>
      <c r="I44" s="37">
        <f t="shared" si="16"/>
        <v>2927708.3333333335</v>
      </c>
      <c r="J44" s="35">
        <f t="shared" si="17"/>
        <v>35132500</v>
      </c>
      <c r="K44" s="37">
        <f t="shared" si="18"/>
        <v>2927708.3333333335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5.75" x14ac:dyDescent="0.25">
      <c r="A45" s="8">
        <f t="shared" si="19"/>
        <v>7</v>
      </c>
      <c r="B45" s="222" t="s">
        <v>46</v>
      </c>
      <c r="C45" s="221"/>
      <c r="D45" s="34">
        <v>1</v>
      </c>
      <c r="E45" s="34" t="s">
        <v>53</v>
      </c>
      <c r="F45" s="35">
        <v>260738000</v>
      </c>
      <c r="G45" s="37">
        <f t="shared" si="15"/>
        <v>21728166.666666668</v>
      </c>
      <c r="H45" s="35">
        <f t="shared" si="14"/>
        <v>260738000</v>
      </c>
      <c r="I45" s="37">
        <f t="shared" si="16"/>
        <v>21728166.666666668</v>
      </c>
      <c r="J45" s="35">
        <f t="shared" si="17"/>
        <v>260738000</v>
      </c>
      <c r="K45" s="37">
        <f t="shared" si="18"/>
        <v>21728166.666666668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x14ac:dyDescent="0.25">
      <c r="A46" s="8">
        <f t="shared" si="19"/>
        <v>8</v>
      </c>
      <c r="B46" s="222" t="s">
        <v>71</v>
      </c>
      <c r="C46" s="221"/>
      <c r="D46" s="34">
        <v>1</v>
      </c>
      <c r="E46" s="34" t="s">
        <v>53</v>
      </c>
      <c r="F46" s="35">
        <v>15015000</v>
      </c>
      <c r="G46" s="37">
        <f t="shared" si="15"/>
        <v>1251250</v>
      </c>
      <c r="H46" s="35">
        <f t="shared" si="14"/>
        <v>15015000</v>
      </c>
      <c r="I46" s="37">
        <f t="shared" si="16"/>
        <v>1251250</v>
      </c>
      <c r="J46" s="35">
        <f t="shared" si="17"/>
        <v>15015000</v>
      </c>
      <c r="K46" s="37">
        <f t="shared" si="18"/>
        <v>1251250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x14ac:dyDescent="0.25">
      <c r="A47" s="8">
        <f t="shared" si="19"/>
        <v>9</v>
      </c>
      <c r="B47" s="222" t="s">
        <v>51</v>
      </c>
      <c r="C47" s="224"/>
      <c r="D47" s="34">
        <v>1</v>
      </c>
      <c r="E47" s="34" t="s">
        <v>53</v>
      </c>
      <c r="F47" s="35">
        <v>43207450.000000007</v>
      </c>
      <c r="G47" s="37">
        <f t="shared" si="15"/>
        <v>3600620.833333334</v>
      </c>
      <c r="H47" s="35">
        <f t="shared" si="14"/>
        <v>43207450.000000007</v>
      </c>
      <c r="I47" s="37">
        <f t="shared" si="16"/>
        <v>3600620.833333334</v>
      </c>
      <c r="J47" s="35">
        <f t="shared" si="17"/>
        <v>43207450.000000007</v>
      </c>
      <c r="K47" s="37">
        <f t="shared" si="18"/>
        <v>3600620.833333334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15.75" x14ac:dyDescent="0.25">
      <c r="A48" s="8">
        <f t="shared" si="19"/>
        <v>10</v>
      </c>
      <c r="B48" s="222" t="s">
        <v>9</v>
      </c>
      <c r="C48" s="221"/>
      <c r="D48" s="34">
        <v>1</v>
      </c>
      <c r="E48" s="34" t="s">
        <v>53</v>
      </c>
      <c r="F48" s="35">
        <v>15000000</v>
      </c>
      <c r="G48" s="37">
        <f t="shared" si="15"/>
        <v>1250000</v>
      </c>
      <c r="H48" s="35">
        <f t="shared" si="14"/>
        <v>15000000</v>
      </c>
      <c r="I48" s="37">
        <f t="shared" si="16"/>
        <v>1250000</v>
      </c>
      <c r="J48" s="35">
        <f t="shared" si="17"/>
        <v>15000000</v>
      </c>
      <c r="K48" s="37">
        <f t="shared" si="18"/>
        <v>1250000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x14ac:dyDescent="0.25">
      <c r="A49" s="8">
        <f>A48+1</f>
        <v>11</v>
      </c>
      <c r="B49" s="222" t="s">
        <v>58</v>
      </c>
      <c r="C49" s="225"/>
      <c r="D49" s="34">
        <v>1</v>
      </c>
      <c r="E49" s="34" t="s">
        <v>53</v>
      </c>
      <c r="F49" s="35">
        <v>49679999.999999993</v>
      </c>
      <c r="G49" s="37">
        <f t="shared" si="15"/>
        <v>4139999.9999999995</v>
      </c>
      <c r="H49" s="35">
        <f t="shared" si="14"/>
        <v>49679999.999999993</v>
      </c>
      <c r="I49" s="37">
        <f t="shared" si="16"/>
        <v>4139999.9999999995</v>
      </c>
      <c r="J49" s="35">
        <f t="shared" si="17"/>
        <v>49679999.999999993</v>
      </c>
      <c r="K49" s="37">
        <f t="shared" si="18"/>
        <v>4139999.9999999995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x14ac:dyDescent="0.25">
      <c r="A50" s="20"/>
      <c r="B50" s="226"/>
      <c r="C50" s="225"/>
      <c r="D50" s="227"/>
      <c r="E50" s="227"/>
      <c r="F50" s="228"/>
      <c r="G50" s="37"/>
      <c r="H50" s="228"/>
      <c r="I50" s="239"/>
      <c r="J50" s="228"/>
      <c r="K50" s="23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x14ac:dyDescent="0.25">
      <c r="A51" s="323" t="s">
        <v>72</v>
      </c>
      <c r="B51" s="275"/>
      <c r="C51" s="275"/>
      <c r="D51" s="40"/>
      <c r="E51" s="40"/>
      <c r="F51" s="229"/>
      <c r="G51" s="23">
        <f>SUM(G39:G49)</f>
        <v>59941662.500000007</v>
      </c>
      <c r="H51" s="229"/>
      <c r="I51" s="240">
        <f>SUM(I39:I49)</f>
        <v>59941662.500000007</v>
      </c>
      <c r="J51" s="229"/>
      <c r="K51" s="240">
        <f>SUM(K39:K49)</f>
        <v>59941662.500000007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x14ac:dyDescent="0.25">
      <c r="A52" s="19"/>
      <c r="B52" s="41"/>
      <c r="C52" s="42"/>
      <c r="D52" s="43"/>
      <c r="E52" s="42"/>
      <c r="F52" s="44"/>
      <c r="G52" s="43"/>
      <c r="H52" s="44"/>
      <c r="I52" s="43"/>
      <c r="J52" s="44"/>
      <c r="K52" s="4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7.25" x14ac:dyDescent="0.3">
      <c r="A53" s="19"/>
      <c r="B53" s="41"/>
      <c r="C53" s="6"/>
      <c r="D53" s="16"/>
      <c r="E53" s="305" t="s">
        <v>572</v>
      </c>
      <c r="F53" s="267"/>
      <c r="G53" s="26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x14ac:dyDescent="0.25">
      <c r="A54" s="19"/>
      <c r="B54" s="41"/>
      <c r="C54" s="6"/>
      <c r="D54" s="16"/>
      <c r="E54" s="6"/>
      <c r="F54" s="12"/>
      <c r="G54" s="45"/>
      <c r="H54" s="12"/>
      <c r="I54" s="45"/>
      <c r="J54" s="12"/>
      <c r="K54" s="4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7.25" x14ac:dyDescent="0.3">
      <c r="A55" s="19"/>
      <c r="B55" s="202" t="s">
        <v>573</v>
      </c>
      <c r="C55" s="4"/>
      <c r="D55" s="4"/>
      <c r="E55" s="305" t="s">
        <v>566</v>
      </c>
      <c r="F55" s="267"/>
      <c r="G55" s="26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7.25" customHeight="1" x14ac:dyDescent="0.3">
      <c r="A56" s="19"/>
      <c r="B56" s="230" t="s">
        <v>567</v>
      </c>
      <c r="C56" s="4"/>
      <c r="D56" s="4"/>
      <c r="E56" s="325" t="s">
        <v>568</v>
      </c>
      <c r="F56" s="267"/>
      <c r="G56" s="26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x14ac:dyDescent="0.25">
      <c r="A57" s="19"/>
      <c r="B57" s="38"/>
      <c r="C57" s="4"/>
      <c r="D57" s="4"/>
      <c r="E57" s="4"/>
      <c r="F57" s="12"/>
      <c r="G57" s="4"/>
      <c r="H57" s="12"/>
      <c r="I57" s="4"/>
      <c r="J57" s="1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x14ac:dyDescent="0.25">
      <c r="A58" s="19"/>
      <c r="B58" s="38"/>
      <c r="C58" s="4"/>
      <c r="D58" s="4"/>
      <c r="E58" s="4"/>
      <c r="F58" s="12"/>
      <c r="G58" s="4"/>
      <c r="H58" s="12"/>
      <c r="I58" s="4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x14ac:dyDescent="0.25">
      <c r="A59" s="19"/>
      <c r="B59" s="38"/>
      <c r="C59" s="4"/>
      <c r="D59" s="4"/>
      <c r="E59" s="4"/>
      <c r="F59" s="12"/>
      <c r="G59" s="4"/>
      <c r="H59" s="12"/>
      <c r="I59" s="4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x14ac:dyDescent="0.25">
      <c r="A60" s="19"/>
      <c r="B60" s="38"/>
      <c r="C60" s="4"/>
      <c r="D60" s="4"/>
      <c r="E60" s="4"/>
      <c r="F60" s="12"/>
      <c r="G60" s="4"/>
      <c r="H60" s="12"/>
      <c r="I60" s="4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x14ac:dyDescent="0.25">
      <c r="A61" s="19"/>
      <c r="B61" s="7" t="s">
        <v>569</v>
      </c>
      <c r="C61" s="4"/>
      <c r="D61" s="4"/>
      <c r="E61" s="268" t="s">
        <v>570</v>
      </c>
      <c r="F61" s="267"/>
      <c r="G61" s="26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x14ac:dyDescent="0.25">
      <c r="A62" s="19"/>
      <c r="B62" s="38"/>
      <c r="C62" s="4"/>
      <c r="D62" s="4"/>
      <c r="E62" s="4"/>
      <c r="F62" s="12"/>
      <c r="G62" s="4"/>
      <c r="H62" s="12"/>
      <c r="I62" s="4"/>
      <c r="J62" s="1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x14ac:dyDescent="0.25">
      <c r="A63" s="312"/>
      <c r="B63" s="267"/>
      <c r="C63" s="267"/>
      <c r="D63" s="267"/>
      <c r="E63" s="267"/>
      <c r="F63" s="267"/>
      <c r="G63" s="26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x14ac:dyDescent="0.25">
      <c r="A64" s="312"/>
      <c r="B64" s="267"/>
      <c r="C64" s="267"/>
      <c r="D64" s="267"/>
      <c r="E64" s="267"/>
      <c r="F64" s="267"/>
      <c r="G64" s="26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x14ac:dyDescent="0.25">
      <c r="A65" s="19"/>
      <c r="B65" s="38"/>
      <c r="C65" s="4"/>
      <c r="D65" s="4"/>
      <c r="E65" s="4"/>
      <c r="F65" s="12"/>
      <c r="G65" s="4"/>
      <c r="H65" s="12"/>
      <c r="I65" s="4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x14ac:dyDescent="0.25">
      <c r="A66" s="19"/>
      <c r="B66" s="38"/>
      <c r="C66" s="4"/>
      <c r="D66" s="4"/>
      <c r="E66" s="4"/>
      <c r="F66" s="12"/>
      <c r="G66" s="4"/>
      <c r="H66" s="12"/>
      <c r="I66" s="4"/>
      <c r="J66" s="1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x14ac:dyDescent="0.25">
      <c r="A67" s="19"/>
      <c r="B67" s="38"/>
      <c r="C67" s="4"/>
      <c r="D67" s="4"/>
      <c r="E67" s="4"/>
      <c r="F67" s="12"/>
      <c r="G67" s="4"/>
      <c r="H67" s="12"/>
      <c r="I67" s="4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x14ac:dyDescent="0.25">
      <c r="A68" s="312"/>
      <c r="B68" s="267"/>
      <c r="C68" s="267"/>
      <c r="D68" s="267"/>
      <c r="E68" s="267"/>
      <c r="F68" s="267"/>
      <c r="G68" s="26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x14ac:dyDescent="0.25">
      <c r="A69" s="19"/>
      <c r="B69" s="38"/>
      <c r="C69" s="4"/>
      <c r="D69" s="4"/>
      <c r="E69" s="4"/>
      <c r="F69" s="12"/>
      <c r="G69" s="4"/>
      <c r="H69" s="12"/>
      <c r="I69" s="4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x14ac:dyDescent="0.25">
      <c r="A70" s="19"/>
      <c r="B70" s="38"/>
      <c r="C70" s="4"/>
      <c r="D70" s="4"/>
      <c r="E70" s="4"/>
      <c r="F70" s="12"/>
      <c r="G70" s="4"/>
      <c r="H70" s="12"/>
      <c r="I70" s="4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x14ac:dyDescent="0.25">
      <c r="A71" s="19"/>
      <c r="B71" s="38"/>
      <c r="C71" s="4"/>
      <c r="D71" s="4"/>
      <c r="E71" s="4"/>
      <c r="F71" s="12"/>
      <c r="G71" s="4"/>
      <c r="H71" s="12"/>
      <c r="I71" s="4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x14ac:dyDescent="0.25">
      <c r="A72" s="19"/>
      <c r="B72" s="38"/>
      <c r="C72" s="4"/>
      <c r="D72" s="4"/>
      <c r="E72" s="4"/>
      <c r="F72" s="12"/>
      <c r="G72" s="4"/>
      <c r="H72" s="12"/>
      <c r="I72" s="4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x14ac:dyDescent="0.25">
      <c r="A73" s="19"/>
      <c r="B73" s="38"/>
      <c r="C73" s="4"/>
      <c r="D73" s="4"/>
      <c r="E73" s="4"/>
      <c r="F73" s="12"/>
      <c r="G73" s="4"/>
      <c r="H73" s="12"/>
      <c r="I73" s="4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x14ac:dyDescent="0.25">
      <c r="A74" s="19"/>
      <c r="B74" s="38"/>
      <c r="C74" s="4"/>
      <c r="D74" s="4"/>
      <c r="E74" s="4"/>
      <c r="F74" s="12"/>
      <c r="G74" s="4"/>
      <c r="H74" s="12"/>
      <c r="I74" s="4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x14ac:dyDescent="0.25">
      <c r="A75" s="19"/>
      <c r="B75" s="38"/>
      <c r="C75" s="4"/>
      <c r="D75" s="4"/>
      <c r="E75" s="4"/>
      <c r="F75" s="12"/>
      <c r="G75" s="4"/>
      <c r="H75" s="12"/>
      <c r="I75" s="4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x14ac:dyDescent="0.25">
      <c r="A76" s="19"/>
      <c r="B76" s="38"/>
      <c r="C76" s="4"/>
      <c r="D76" s="4"/>
      <c r="E76" s="4"/>
      <c r="F76" s="12"/>
      <c r="G76" s="4"/>
      <c r="H76" s="12"/>
      <c r="I76" s="4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x14ac:dyDescent="0.25">
      <c r="A77" s="19"/>
      <c r="B77" s="38"/>
      <c r="C77" s="4"/>
      <c r="D77" s="4"/>
      <c r="E77" s="4"/>
      <c r="F77" s="12"/>
      <c r="G77" s="4"/>
      <c r="H77" s="12"/>
      <c r="I77" s="4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x14ac:dyDescent="0.25">
      <c r="A78" s="19"/>
      <c r="B78" s="38"/>
      <c r="C78" s="4"/>
      <c r="D78" s="4"/>
      <c r="E78" s="4"/>
      <c r="F78" s="12"/>
      <c r="G78" s="4"/>
      <c r="H78" s="12"/>
      <c r="I78" s="4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x14ac:dyDescent="0.25">
      <c r="A79" s="19"/>
      <c r="B79" s="38"/>
      <c r="C79" s="4"/>
      <c r="D79" s="4"/>
      <c r="E79" s="4"/>
      <c r="F79" s="12"/>
      <c r="G79" s="4"/>
      <c r="H79" s="12"/>
      <c r="I79" s="4"/>
      <c r="J79" s="1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x14ac:dyDescent="0.25">
      <c r="A80" s="19"/>
      <c r="B80" s="38"/>
      <c r="C80" s="4"/>
      <c r="D80" s="4"/>
      <c r="E80" s="4"/>
      <c r="F80" s="12"/>
      <c r="G80" s="4"/>
      <c r="H80" s="12"/>
      <c r="I80" s="4"/>
      <c r="J80" s="1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x14ac:dyDescent="0.25">
      <c r="A81" s="19"/>
      <c r="B81" s="38"/>
      <c r="C81" s="4"/>
      <c r="D81" s="4"/>
      <c r="E81" s="4"/>
      <c r="F81" s="12"/>
      <c r="G81" s="4"/>
      <c r="H81" s="12"/>
      <c r="I81" s="4"/>
      <c r="J81" s="1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x14ac:dyDescent="0.25">
      <c r="A82" s="19"/>
      <c r="B82" s="38"/>
      <c r="C82" s="4"/>
      <c r="D82" s="4"/>
      <c r="E82" s="4"/>
      <c r="F82" s="12"/>
      <c r="G82" s="4"/>
      <c r="H82" s="12"/>
      <c r="I82" s="4"/>
      <c r="J82" s="1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x14ac:dyDescent="0.25">
      <c r="A83" s="19"/>
      <c r="B83" s="38"/>
      <c r="C83" s="4"/>
      <c r="D83" s="4"/>
      <c r="E83" s="4"/>
      <c r="F83" s="12"/>
      <c r="G83" s="4"/>
      <c r="H83" s="12"/>
      <c r="I83" s="4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x14ac:dyDescent="0.25">
      <c r="A84" s="19"/>
      <c r="B84" s="38"/>
      <c r="C84" s="4"/>
      <c r="D84" s="4"/>
      <c r="E84" s="4"/>
      <c r="F84" s="12"/>
      <c r="G84" s="4"/>
      <c r="H84" s="12"/>
      <c r="I84" s="4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x14ac:dyDescent="0.25">
      <c r="A85" s="19"/>
      <c r="B85" s="38"/>
      <c r="C85" s="4"/>
      <c r="D85" s="4"/>
      <c r="E85" s="4"/>
      <c r="F85" s="12"/>
      <c r="G85" s="4"/>
      <c r="H85" s="12"/>
      <c r="I85" s="4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x14ac:dyDescent="0.25">
      <c r="A86" s="19"/>
      <c r="B86" s="38"/>
      <c r="C86" s="4"/>
      <c r="D86" s="4"/>
      <c r="E86" s="4"/>
      <c r="F86" s="12"/>
      <c r="G86" s="4"/>
      <c r="H86" s="12"/>
      <c r="I86" s="4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x14ac:dyDescent="0.25">
      <c r="A87" s="19"/>
      <c r="B87" s="38"/>
      <c r="C87" s="4"/>
      <c r="D87" s="4"/>
      <c r="E87" s="4"/>
      <c r="F87" s="12"/>
      <c r="G87" s="4"/>
      <c r="H87" s="12"/>
      <c r="I87" s="4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x14ac:dyDescent="0.25">
      <c r="A88" s="19"/>
      <c r="B88" s="38"/>
      <c r="C88" s="4"/>
      <c r="D88" s="4"/>
      <c r="E88" s="4"/>
      <c r="F88" s="12"/>
      <c r="G88" s="4"/>
      <c r="H88" s="12"/>
      <c r="I88" s="4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x14ac:dyDescent="0.25">
      <c r="A89" s="19"/>
      <c r="B89" s="38"/>
      <c r="C89" s="4"/>
      <c r="D89" s="4"/>
      <c r="E89" s="4"/>
      <c r="F89" s="12"/>
      <c r="G89" s="4"/>
      <c r="H89" s="12"/>
      <c r="I89" s="4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x14ac:dyDescent="0.25">
      <c r="A90" s="19"/>
      <c r="B90" s="38"/>
      <c r="C90" s="4"/>
      <c r="D90" s="4"/>
      <c r="E90" s="4"/>
      <c r="F90" s="12"/>
      <c r="G90" s="4"/>
      <c r="H90" s="12"/>
      <c r="I90" s="4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x14ac:dyDescent="0.25">
      <c r="A91" s="19"/>
      <c r="B91" s="38"/>
      <c r="C91" s="4"/>
      <c r="D91" s="4"/>
      <c r="E91" s="4"/>
      <c r="F91" s="12"/>
      <c r="G91" s="4"/>
      <c r="H91" s="12"/>
      <c r="I91" s="4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x14ac:dyDescent="0.25">
      <c r="A92" s="19"/>
      <c r="B92" s="38"/>
      <c r="C92" s="4"/>
      <c r="D92" s="4"/>
      <c r="E92" s="4"/>
      <c r="F92" s="12"/>
      <c r="G92" s="4"/>
      <c r="H92" s="12"/>
      <c r="I92" s="4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x14ac:dyDescent="0.25">
      <c r="A93" s="19"/>
      <c r="B93" s="38"/>
      <c r="C93" s="4"/>
      <c r="D93" s="4"/>
      <c r="E93" s="4"/>
      <c r="F93" s="12"/>
      <c r="G93" s="4"/>
      <c r="H93" s="12"/>
      <c r="I93" s="4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x14ac:dyDescent="0.25">
      <c r="A94" s="19"/>
      <c r="B94" s="38"/>
      <c r="C94" s="4"/>
      <c r="D94" s="4"/>
      <c r="E94" s="4"/>
      <c r="F94" s="12"/>
      <c r="G94" s="4"/>
      <c r="H94" s="12"/>
      <c r="I94" s="4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x14ac:dyDescent="0.25">
      <c r="A95" s="19"/>
      <c r="B95" s="38"/>
      <c r="C95" s="4"/>
      <c r="D95" s="4"/>
      <c r="E95" s="4"/>
      <c r="F95" s="12"/>
      <c r="G95" s="4"/>
      <c r="H95" s="12"/>
      <c r="I95" s="4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x14ac:dyDescent="0.25">
      <c r="A96" s="19"/>
      <c r="B96" s="38"/>
      <c r="C96" s="4"/>
      <c r="D96" s="4"/>
      <c r="E96" s="4"/>
      <c r="F96" s="12"/>
      <c r="G96" s="4"/>
      <c r="H96" s="12"/>
      <c r="I96" s="4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x14ac:dyDescent="0.25">
      <c r="A97" s="19"/>
      <c r="B97" s="38"/>
      <c r="C97" s="4"/>
      <c r="D97" s="4"/>
      <c r="E97" s="4"/>
      <c r="F97" s="12"/>
      <c r="G97" s="4"/>
      <c r="H97" s="12"/>
      <c r="I97" s="4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x14ac:dyDescent="0.25">
      <c r="A98" s="19"/>
      <c r="B98" s="38"/>
      <c r="C98" s="4"/>
      <c r="D98" s="4"/>
      <c r="E98" s="4"/>
      <c r="F98" s="12"/>
      <c r="G98" s="4"/>
      <c r="H98" s="12"/>
      <c r="I98" s="4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x14ac:dyDescent="0.25">
      <c r="A99" s="19"/>
      <c r="B99" s="38"/>
      <c r="C99" s="4"/>
      <c r="D99" s="4"/>
      <c r="E99" s="4"/>
      <c r="F99" s="12"/>
      <c r="G99" s="4"/>
      <c r="H99" s="12"/>
      <c r="I99" s="4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x14ac:dyDescent="0.25">
      <c r="A100" s="19"/>
      <c r="B100" s="38"/>
      <c r="C100" s="4"/>
      <c r="D100" s="4"/>
      <c r="E100" s="4"/>
      <c r="F100" s="12"/>
      <c r="G100" s="4"/>
      <c r="H100" s="12"/>
      <c r="I100" s="4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x14ac:dyDescent="0.25">
      <c r="A101" s="19"/>
      <c r="B101" s="38"/>
      <c r="C101" s="4"/>
      <c r="D101" s="4"/>
      <c r="E101" s="4"/>
      <c r="F101" s="12"/>
      <c r="G101" s="4"/>
      <c r="H101" s="12"/>
      <c r="I101" s="4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x14ac:dyDescent="0.25">
      <c r="A102" s="19"/>
      <c r="B102" s="38"/>
      <c r="C102" s="4"/>
      <c r="D102" s="4"/>
      <c r="E102" s="4"/>
      <c r="F102" s="12"/>
      <c r="G102" s="4"/>
      <c r="H102" s="12"/>
      <c r="I102" s="4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x14ac:dyDescent="0.25">
      <c r="A103" s="19"/>
      <c r="B103" s="38"/>
      <c r="C103" s="4"/>
      <c r="D103" s="4"/>
      <c r="E103" s="4"/>
      <c r="F103" s="12"/>
      <c r="G103" s="4"/>
      <c r="H103" s="12"/>
      <c r="I103" s="4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x14ac:dyDescent="0.25">
      <c r="A104" s="19"/>
      <c r="B104" s="38"/>
      <c r="C104" s="4"/>
      <c r="D104" s="4"/>
      <c r="E104" s="4"/>
      <c r="F104" s="12"/>
      <c r="G104" s="4"/>
      <c r="H104" s="12"/>
      <c r="I104" s="4"/>
      <c r="J104" s="1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x14ac:dyDescent="0.25">
      <c r="A105" s="19"/>
      <c r="B105" s="38"/>
      <c r="C105" s="4"/>
      <c r="D105" s="4"/>
      <c r="E105" s="4"/>
      <c r="F105" s="12"/>
      <c r="G105" s="4"/>
      <c r="H105" s="12"/>
      <c r="I105" s="4"/>
      <c r="J105" s="1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x14ac:dyDescent="0.25">
      <c r="A106" s="19"/>
      <c r="B106" s="38"/>
      <c r="C106" s="4"/>
      <c r="D106" s="4"/>
      <c r="E106" s="4"/>
      <c r="F106" s="12"/>
      <c r="G106" s="4"/>
      <c r="H106" s="12"/>
      <c r="I106" s="4"/>
      <c r="J106" s="1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x14ac:dyDescent="0.25">
      <c r="A107" s="19"/>
      <c r="B107" s="38"/>
      <c r="C107" s="4"/>
      <c r="D107" s="4"/>
      <c r="E107" s="4"/>
      <c r="F107" s="12"/>
      <c r="G107" s="4"/>
      <c r="H107" s="12"/>
      <c r="I107" s="4"/>
      <c r="J107" s="1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x14ac:dyDescent="0.25">
      <c r="A108" s="19"/>
      <c r="B108" s="38"/>
      <c r="C108" s="4"/>
      <c r="D108" s="4"/>
      <c r="E108" s="4"/>
      <c r="F108" s="12"/>
      <c r="G108" s="4"/>
      <c r="H108" s="12"/>
      <c r="I108" s="4"/>
      <c r="J108" s="1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x14ac:dyDescent="0.25">
      <c r="A109" s="19"/>
      <c r="B109" s="38"/>
      <c r="C109" s="4"/>
      <c r="D109" s="4"/>
      <c r="E109" s="4"/>
      <c r="F109" s="12"/>
      <c r="G109" s="4"/>
      <c r="H109" s="12"/>
      <c r="I109" s="4"/>
      <c r="J109" s="1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x14ac:dyDescent="0.25">
      <c r="A110" s="19"/>
      <c r="B110" s="38"/>
      <c r="C110" s="4"/>
      <c r="D110" s="4"/>
      <c r="E110" s="4"/>
      <c r="F110" s="12"/>
      <c r="G110" s="4"/>
      <c r="H110" s="12"/>
      <c r="I110" s="4"/>
      <c r="J110" s="1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x14ac:dyDescent="0.25">
      <c r="A111" s="19"/>
      <c r="B111" s="38"/>
      <c r="C111" s="4"/>
      <c r="D111" s="4"/>
      <c r="E111" s="4"/>
      <c r="F111" s="12"/>
      <c r="G111" s="4"/>
      <c r="H111" s="12"/>
      <c r="I111" s="4"/>
      <c r="J111" s="1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x14ac:dyDescent="0.25">
      <c r="A112" s="19"/>
      <c r="B112" s="38"/>
      <c r="C112" s="4"/>
      <c r="D112" s="4"/>
      <c r="E112" s="4"/>
      <c r="F112" s="12"/>
      <c r="G112" s="4"/>
      <c r="H112" s="12"/>
      <c r="I112" s="4"/>
      <c r="J112" s="1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x14ac:dyDescent="0.25">
      <c r="A113" s="19"/>
      <c r="B113" s="38"/>
      <c r="C113" s="4"/>
      <c r="D113" s="4"/>
      <c r="E113" s="4"/>
      <c r="F113" s="12"/>
      <c r="G113" s="4"/>
      <c r="H113" s="12"/>
      <c r="I113" s="4"/>
      <c r="J113" s="1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x14ac:dyDescent="0.25">
      <c r="A114" s="19"/>
      <c r="B114" s="38"/>
      <c r="C114" s="4"/>
      <c r="D114" s="4"/>
      <c r="E114" s="4"/>
      <c r="F114" s="12"/>
      <c r="G114" s="4"/>
      <c r="H114" s="12"/>
      <c r="I114" s="4"/>
      <c r="J114" s="1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x14ac:dyDescent="0.25">
      <c r="A115" s="19"/>
      <c r="B115" s="38"/>
      <c r="C115" s="4"/>
      <c r="D115" s="4"/>
      <c r="E115" s="4"/>
      <c r="F115" s="12"/>
      <c r="G115" s="4"/>
      <c r="H115" s="12"/>
      <c r="I115" s="4"/>
      <c r="J115" s="1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x14ac:dyDescent="0.25">
      <c r="A116" s="19"/>
      <c r="B116" s="38"/>
      <c r="C116" s="4"/>
      <c r="D116" s="4"/>
      <c r="E116" s="4"/>
      <c r="F116" s="12"/>
      <c r="G116" s="4"/>
      <c r="H116" s="12"/>
      <c r="I116" s="4"/>
      <c r="J116" s="1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x14ac:dyDescent="0.25">
      <c r="A117" s="19"/>
      <c r="B117" s="38"/>
      <c r="C117" s="4"/>
      <c r="D117" s="4"/>
      <c r="E117" s="4"/>
      <c r="F117" s="12"/>
      <c r="G117" s="4"/>
      <c r="H117" s="12"/>
      <c r="I117" s="4"/>
      <c r="J117" s="1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x14ac:dyDescent="0.25">
      <c r="A118" s="19"/>
      <c r="B118" s="38"/>
      <c r="C118" s="4"/>
      <c r="D118" s="4"/>
      <c r="E118" s="4"/>
      <c r="F118" s="12"/>
      <c r="G118" s="4"/>
      <c r="H118" s="12"/>
      <c r="I118" s="4"/>
      <c r="J118" s="1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x14ac:dyDescent="0.25">
      <c r="A119" s="19"/>
      <c r="B119" s="38"/>
      <c r="C119" s="4"/>
      <c r="D119" s="4"/>
      <c r="E119" s="4"/>
      <c r="F119" s="12"/>
      <c r="G119" s="4"/>
      <c r="H119" s="12"/>
      <c r="I119" s="4"/>
      <c r="J119" s="1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x14ac:dyDescent="0.25">
      <c r="A120" s="19"/>
      <c r="B120" s="38"/>
      <c r="C120" s="4"/>
      <c r="D120" s="4"/>
      <c r="E120" s="4"/>
      <c r="F120" s="12"/>
      <c r="G120" s="4"/>
      <c r="H120" s="12"/>
      <c r="I120" s="4"/>
      <c r="J120" s="1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x14ac:dyDescent="0.25">
      <c r="A121" s="19"/>
      <c r="B121" s="38"/>
      <c r="C121" s="4"/>
      <c r="D121" s="4"/>
      <c r="E121" s="4"/>
      <c r="F121" s="12"/>
      <c r="G121" s="4"/>
      <c r="H121" s="12"/>
      <c r="I121" s="4"/>
      <c r="J121" s="1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x14ac:dyDescent="0.25">
      <c r="A122" s="19"/>
      <c r="B122" s="38"/>
      <c r="C122" s="4"/>
      <c r="D122" s="4"/>
      <c r="E122" s="4"/>
      <c r="F122" s="12"/>
      <c r="G122" s="4"/>
      <c r="H122" s="12"/>
      <c r="I122" s="4"/>
      <c r="J122" s="1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x14ac:dyDescent="0.25">
      <c r="A123" s="19"/>
      <c r="B123" s="38"/>
      <c r="C123" s="4"/>
      <c r="D123" s="4"/>
      <c r="E123" s="4"/>
      <c r="F123" s="12"/>
      <c r="G123" s="4"/>
      <c r="H123" s="12"/>
      <c r="I123" s="4"/>
      <c r="J123" s="1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x14ac:dyDescent="0.25">
      <c r="A124" s="19"/>
      <c r="B124" s="38"/>
      <c r="C124" s="4"/>
      <c r="D124" s="4"/>
      <c r="E124" s="4"/>
      <c r="F124" s="12"/>
      <c r="G124" s="4"/>
      <c r="H124" s="12"/>
      <c r="I124" s="4"/>
      <c r="J124" s="1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x14ac:dyDescent="0.25">
      <c r="A125" s="19"/>
      <c r="B125" s="38"/>
      <c r="C125" s="4"/>
      <c r="D125" s="4"/>
      <c r="E125" s="4"/>
      <c r="F125" s="12"/>
      <c r="G125" s="4"/>
      <c r="H125" s="12"/>
      <c r="I125" s="4"/>
      <c r="J125" s="1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x14ac:dyDescent="0.25">
      <c r="A126" s="19"/>
      <c r="B126" s="38"/>
      <c r="C126" s="4"/>
      <c r="D126" s="4"/>
      <c r="E126" s="4"/>
      <c r="F126" s="12"/>
      <c r="G126" s="4"/>
      <c r="H126" s="12"/>
      <c r="I126" s="4"/>
      <c r="J126" s="1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x14ac:dyDescent="0.25">
      <c r="A127" s="19"/>
      <c r="B127" s="38"/>
      <c r="C127" s="4"/>
      <c r="D127" s="4"/>
      <c r="E127" s="4"/>
      <c r="F127" s="12"/>
      <c r="G127" s="4"/>
      <c r="H127" s="12"/>
      <c r="I127" s="4"/>
      <c r="J127" s="1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x14ac:dyDescent="0.25">
      <c r="A128" s="19"/>
      <c r="B128" s="38"/>
      <c r="C128" s="4"/>
      <c r="D128" s="4"/>
      <c r="E128" s="4"/>
      <c r="F128" s="12"/>
      <c r="G128" s="4"/>
      <c r="H128" s="12"/>
      <c r="I128" s="4"/>
      <c r="J128" s="1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x14ac:dyDescent="0.25">
      <c r="A129" s="19"/>
      <c r="B129" s="38"/>
      <c r="C129" s="4"/>
      <c r="D129" s="4"/>
      <c r="E129" s="4"/>
      <c r="F129" s="12"/>
      <c r="G129" s="4"/>
      <c r="H129" s="12"/>
      <c r="I129" s="4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x14ac:dyDescent="0.25">
      <c r="A130" s="19"/>
      <c r="B130" s="38"/>
      <c r="C130" s="4"/>
      <c r="D130" s="4"/>
      <c r="E130" s="4"/>
      <c r="F130" s="12"/>
      <c r="G130" s="4"/>
      <c r="H130" s="12"/>
      <c r="I130" s="4"/>
      <c r="J130" s="1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x14ac:dyDescent="0.25">
      <c r="A131" s="19"/>
      <c r="B131" s="38"/>
      <c r="C131" s="4"/>
      <c r="D131" s="4"/>
      <c r="E131" s="4"/>
      <c r="F131" s="12"/>
      <c r="G131" s="4"/>
      <c r="H131" s="12"/>
      <c r="I131" s="4"/>
      <c r="J131" s="1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x14ac:dyDescent="0.25">
      <c r="A132" s="19"/>
      <c r="B132" s="38"/>
      <c r="C132" s="4"/>
      <c r="D132" s="4"/>
      <c r="E132" s="4"/>
      <c r="F132" s="12"/>
      <c r="G132" s="4"/>
      <c r="H132" s="12"/>
      <c r="I132" s="4"/>
      <c r="J132" s="1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x14ac:dyDescent="0.25">
      <c r="A133" s="19"/>
      <c r="B133" s="38"/>
      <c r="C133" s="4"/>
      <c r="D133" s="4"/>
      <c r="E133" s="4"/>
      <c r="F133" s="12"/>
      <c r="G133" s="4"/>
      <c r="H133" s="12"/>
      <c r="I133" s="4"/>
      <c r="J133" s="1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x14ac:dyDescent="0.25">
      <c r="A134" s="19"/>
      <c r="B134" s="38"/>
      <c r="C134" s="4"/>
      <c r="D134" s="4"/>
      <c r="E134" s="4"/>
      <c r="F134" s="12"/>
      <c r="G134" s="4"/>
      <c r="H134" s="12"/>
      <c r="I134" s="4"/>
      <c r="J134" s="1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x14ac:dyDescent="0.25">
      <c r="A135" s="19"/>
      <c r="B135" s="38"/>
      <c r="C135" s="4"/>
      <c r="D135" s="4"/>
      <c r="E135" s="4"/>
      <c r="F135" s="12"/>
      <c r="G135" s="4"/>
      <c r="H135" s="12"/>
      <c r="I135" s="4"/>
      <c r="J135" s="1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x14ac:dyDescent="0.25">
      <c r="A136" s="19"/>
      <c r="B136" s="38"/>
      <c r="C136" s="4"/>
      <c r="D136" s="4"/>
      <c r="E136" s="4"/>
      <c r="F136" s="12"/>
      <c r="G136" s="4"/>
      <c r="H136" s="12"/>
      <c r="I136" s="4"/>
      <c r="J136" s="1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x14ac:dyDescent="0.25">
      <c r="A137" s="19"/>
      <c r="B137" s="38"/>
      <c r="C137" s="4"/>
      <c r="D137" s="4"/>
      <c r="E137" s="4"/>
      <c r="F137" s="12"/>
      <c r="G137" s="4"/>
      <c r="H137" s="12"/>
      <c r="I137" s="4"/>
      <c r="J137" s="1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x14ac:dyDescent="0.25">
      <c r="A138" s="19"/>
      <c r="B138" s="38"/>
      <c r="C138" s="4"/>
      <c r="D138" s="4"/>
      <c r="E138" s="4"/>
      <c r="F138" s="12"/>
      <c r="G138" s="4"/>
      <c r="H138" s="12"/>
      <c r="I138" s="4"/>
      <c r="J138" s="1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x14ac:dyDescent="0.25">
      <c r="A139" s="19"/>
      <c r="B139" s="38"/>
      <c r="C139" s="4"/>
      <c r="D139" s="4"/>
      <c r="E139" s="4"/>
      <c r="F139" s="12"/>
      <c r="G139" s="4"/>
      <c r="H139" s="12"/>
      <c r="I139" s="4"/>
      <c r="J139" s="1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x14ac:dyDescent="0.25">
      <c r="A140" s="19"/>
      <c r="B140" s="38"/>
      <c r="C140" s="4"/>
      <c r="D140" s="4"/>
      <c r="E140" s="4"/>
      <c r="F140" s="12"/>
      <c r="G140" s="4"/>
      <c r="H140" s="12"/>
      <c r="I140" s="4"/>
      <c r="J140" s="1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x14ac:dyDescent="0.25">
      <c r="A141" s="19"/>
      <c r="B141" s="38"/>
      <c r="C141" s="4"/>
      <c r="D141" s="4"/>
      <c r="E141" s="4"/>
      <c r="F141" s="12"/>
      <c r="G141" s="4"/>
      <c r="H141" s="12"/>
      <c r="I141" s="4"/>
      <c r="J141" s="1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x14ac:dyDescent="0.25">
      <c r="A142" s="19"/>
      <c r="B142" s="38"/>
      <c r="C142" s="4"/>
      <c r="D142" s="4"/>
      <c r="E142" s="4"/>
      <c r="F142" s="12"/>
      <c r="G142" s="4"/>
      <c r="H142" s="12"/>
      <c r="I142" s="4"/>
      <c r="J142" s="1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x14ac:dyDescent="0.25">
      <c r="A143" s="19"/>
      <c r="B143" s="38"/>
      <c r="C143" s="4"/>
      <c r="D143" s="4"/>
      <c r="E143" s="4"/>
      <c r="F143" s="12"/>
      <c r="G143" s="4"/>
      <c r="H143" s="12"/>
      <c r="I143" s="4"/>
      <c r="J143" s="1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x14ac:dyDescent="0.25">
      <c r="A144" s="19"/>
      <c r="B144" s="38"/>
      <c r="C144" s="4"/>
      <c r="D144" s="4"/>
      <c r="E144" s="4"/>
      <c r="F144" s="12"/>
      <c r="G144" s="4"/>
      <c r="H144" s="12"/>
      <c r="I144" s="4"/>
      <c r="J144" s="1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x14ac:dyDescent="0.25">
      <c r="A145" s="19"/>
      <c r="B145" s="38"/>
      <c r="C145" s="4"/>
      <c r="D145" s="4"/>
      <c r="E145" s="4"/>
      <c r="F145" s="12"/>
      <c r="G145" s="4"/>
      <c r="H145" s="12"/>
      <c r="I145" s="4"/>
      <c r="J145" s="1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x14ac:dyDescent="0.25">
      <c r="A146" s="19"/>
      <c r="B146" s="38"/>
      <c r="C146" s="4"/>
      <c r="D146" s="4"/>
      <c r="E146" s="4"/>
      <c r="F146" s="12"/>
      <c r="G146" s="4"/>
      <c r="H146" s="12"/>
      <c r="I146" s="4"/>
      <c r="J146" s="1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x14ac:dyDescent="0.25">
      <c r="A147" s="19"/>
      <c r="B147" s="38"/>
      <c r="C147" s="4"/>
      <c r="D147" s="4"/>
      <c r="E147" s="4"/>
      <c r="F147" s="12"/>
      <c r="G147" s="4"/>
      <c r="H147" s="12"/>
      <c r="I147" s="4"/>
      <c r="J147" s="1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x14ac:dyDescent="0.25">
      <c r="A148" s="19"/>
      <c r="B148" s="38"/>
      <c r="C148" s="4"/>
      <c r="D148" s="4"/>
      <c r="E148" s="4"/>
      <c r="F148" s="12"/>
      <c r="G148" s="4"/>
      <c r="H148" s="12"/>
      <c r="I148" s="4"/>
      <c r="J148" s="1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x14ac:dyDescent="0.25">
      <c r="A149" s="19"/>
      <c r="B149" s="38"/>
      <c r="C149" s="4"/>
      <c r="D149" s="4"/>
      <c r="E149" s="4"/>
      <c r="F149" s="12"/>
      <c r="G149" s="4"/>
      <c r="H149" s="12"/>
      <c r="I149" s="4"/>
      <c r="J149" s="1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x14ac:dyDescent="0.25">
      <c r="A150" s="19"/>
      <c r="B150" s="38"/>
      <c r="C150" s="4"/>
      <c r="D150" s="4"/>
      <c r="E150" s="4"/>
      <c r="F150" s="12"/>
      <c r="G150" s="4"/>
      <c r="H150" s="12"/>
      <c r="I150" s="4"/>
      <c r="J150" s="1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x14ac:dyDescent="0.25">
      <c r="A151" s="19"/>
      <c r="B151" s="38"/>
      <c r="C151" s="4"/>
      <c r="D151" s="4"/>
      <c r="E151" s="4"/>
      <c r="F151" s="12"/>
      <c r="G151" s="4"/>
      <c r="H151" s="12"/>
      <c r="I151" s="4"/>
      <c r="J151" s="1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x14ac:dyDescent="0.25">
      <c r="A152" s="19"/>
      <c r="B152" s="38"/>
      <c r="C152" s="4"/>
      <c r="D152" s="4"/>
      <c r="E152" s="4"/>
      <c r="F152" s="12"/>
      <c r="G152" s="4"/>
      <c r="H152" s="12"/>
      <c r="I152" s="4"/>
      <c r="J152" s="1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x14ac:dyDescent="0.25">
      <c r="A153" s="19"/>
      <c r="B153" s="38"/>
      <c r="C153" s="4"/>
      <c r="D153" s="4"/>
      <c r="E153" s="4"/>
      <c r="F153" s="12"/>
      <c r="G153" s="4"/>
      <c r="H153" s="12"/>
      <c r="I153" s="4"/>
      <c r="J153" s="1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x14ac:dyDescent="0.25">
      <c r="A154" s="19"/>
      <c r="B154" s="38"/>
      <c r="C154" s="4"/>
      <c r="D154" s="4"/>
      <c r="E154" s="4"/>
      <c r="F154" s="12"/>
      <c r="G154" s="4"/>
      <c r="H154" s="12"/>
      <c r="I154" s="4"/>
      <c r="J154" s="1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x14ac:dyDescent="0.25">
      <c r="A155" s="19"/>
      <c r="B155" s="38"/>
      <c r="C155" s="4"/>
      <c r="D155" s="4"/>
      <c r="E155" s="4"/>
      <c r="F155" s="12"/>
      <c r="G155" s="4"/>
      <c r="H155" s="12"/>
      <c r="I155" s="4"/>
      <c r="J155" s="1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x14ac:dyDescent="0.25">
      <c r="A156" s="19"/>
      <c r="B156" s="38"/>
      <c r="C156" s="4"/>
      <c r="D156" s="4"/>
      <c r="E156" s="4"/>
      <c r="F156" s="12"/>
      <c r="G156" s="4"/>
      <c r="H156" s="12"/>
      <c r="I156" s="4"/>
      <c r="J156" s="1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x14ac:dyDescent="0.25">
      <c r="A157" s="19"/>
      <c r="B157" s="38"/>
      <c r="C157" s="4"/>
      <c r="D157" s="4"/>
      <c r="E157" s="4"/>
      <c r="F157" s="12"/>
      <c r="G157" s="4"/>
      <c r="H157" s="12"/>
      <c r="I157" s="4"/>
      <c r="J157" s="1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x14ac:dyDescent="0.25">
      <c r="A158" s="19"/>
      <c r="B158" s="38"/>
      <c r="C158" s="4"/>
      <c r="D158" s="4"/>
      <c r="E158" s="4"/>
      <c r="F158" s="12"/>
      <c r="G158" s="4"/>
      <c r="H158" s="12"/>
      <c r="I158" s="4"/>
      <c r="J158" s="1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x14ac:dyDescent="0.25">
      <c r="A159" s="19"/>
      <c r="B159" s="38"/>
      <c r="C159" s="4"/>
      <c r="D159" s="4"/>
      <c r="E159" s="4"/>
      <c r="F159" s="12"/>
      <c r="G159" s="4"/>
      <c r="H159" s="12"/>
      <c r="I159" s="4"/>
      <c r="J159" s="1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x14ac:dyDescent="0.25">
      <c r="A160" s="19"/>
      <c r="B160" s="38"/>
      <c r="C160" s="4"/>
      <c r="D160" s="4"/>
      <c r="E160" s="4"/>
      <c r="F160" s="12"/>
      <c r="G160" s="4"/>
      <c r="H160" s="12"/>
      <c r="I160" s="4"/>
      <c r="J160" s="1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x14ac:dyDescent="0.25">
      <c r="A161" s="19"/>
      <c r="B161" s="38"/>
      <c r="C161" s="4"/>
      <c r="D161" s="4"/>
      <c r="E161" s="4"/>
      <c r="F161" s="12"/>
      <c r="G161" s="4"/>
      <c r="H161" s="12"/>
      <c r="I161" s="4"/>
      <c r="J161" s="1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x14ac:dyDescent="0.25">
      <c r="A162" s="19"/>
      <c r="B162" s="38"/>
      <c r="C162" s="4"/>
      <c r="D162" s="4"/>
      <c r="E162" s="4"/>
      <c r="F162" s="12"/>
      <c r="G162" s="4"/>
      <c r="H162" s="12"/>
      <c r="I162" s="4"/>
      <c r="J162" s="1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x14ac:dyDescent="0.25">
      <c r="A163" s="19"/>
      <c r="B163" s="38"/>
      <c r="C163" s="4"/>
      <c r="D163" s="4"/>
      <c r="E163" s="4"/>
      <c r="F163" s="12"/>
      <c r="G163" s="4"/>
      <c r="H163" s="12"/>
      <c r="I163" s="4"/>
      <c r="J163" s="1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x14ac:dyDescent="0.25">
      <c r="A164" s="19"/>
      <c r="B164" s="38"/>
      <c r="C164" s="4"/>
      <c r="D164" s="4"/>
      <c r="E164" s="4"/>
      <c r="F164" s="12"/>
      <c r="G164" s="4"/>
      <c r="H164" s="12"/>
      <c r="I164" s="4"/>
      <c r="J164" s="1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x14ac:dyDescent="0.25">
      <c r="A165" s="19"/>
      <c r="B165" s="38"/>
      <c r="C165" s="4"/>
      <c r="D165" s="4"/>
      <c r="E165" s="4"/>
      <c r="F165" s="12"/>
      <c r="G165" s="4"/>
      <c r="H165" s="12"/>
      <c r="I165" s="4"/>
      <c r="J165" s="1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x14ac:dyDescent="0.25">
      <c r="A166" s="19"/>
      <c r="B166" s="38"/>
      <c r="C166" s="4"/>
      <c r="D166" s="4"/>
      <c r="E166" s="4"/>
      <c r="F166" s="12"/>
      <c r="G166" s="4"/>
      <c r="H166" s="12"/>
      <c r="I166" s="4"/>
      <c r="J166" s="1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x14ac:dyDescent="0.25">
      <c r="A167" s="19"/>
      <c r="B167" s="38"/>
      <c r="C167" s="4"/>
      <c r="D167" s="4"/>
      <c r="E167" s="4"/>
      <c r="F167" s="12"/>
      <c r="G167" s="4"/>
      <c r="H167" s="12"/>
      <c r="I167" s="4"/>
      <c r="J167" s="1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x14ac:dyDescent="0.25">
      <c r="A168" s="19"/>
      <c r="B168" s="38"/>
      <c r="C168" s="4"/>
      <c r="D168" s="4"/>
      <c r="E168" s="4"/>
      <c r="F168" s="12"/>
      <c r="G168" s="4"/>
      <c r="H168" s="12"/>
      <c r="I168" s="4"/>
      <c r="J168" s="1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x14ac:dyDescent="0.25">
      <c r="A169" s="19"/>
      <c r="B169" s="38"/>
      <c r="C169" s="4"/>
      <c r="D169" s="4"/>
      <c r="E169" s="4"/>
      <c r="F169" s="12"/>
      <c r="G169" s="4"/>
      <c r="H169" s="12"/>
      <c r="I169" s="4"/>
      <c r="J169" s="1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x14ac:dyDescent="0.25">
      <c r="A170" s="19"/>
      <c r="B170" s="38"/>
      <c r="C170" s="4"/>
      <c r="D170" s="4"/>
      <c r="E170" s="4"/>
      <c r="F170" s="12"/>
      <c r="G170" s="4"/>
      <c r="H170" s="12"/>
      <c r="I170" s="4"/>
      <c r="J170" s="1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x14ac:dyDescent="0.25">
      <c r="A171" s="19"/>
      <c r="B171" s="38"/>
      <c r="C171" s="4"/>
      <c r="D171" s="4"/>
      <c r="E171" s="4"/>
      <c r="F171" s="12"/>
      <c r="G171" s="4"/>
      <c r="H171" s="12"/>
      <c r="I171" s="4"/>
      <c r="J171" s="1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x14ac:dyDescent="0.25">
      <c r="A172" s="19"/>
      <c r="B172" s="38"/>
      <c r="C172" s="4"/>
      <c r="D172" s="4"/>
      <c r="E172" s="4"/>
      <c r="F172" s="12"/>
      <c r="G172" s="4"/>
      <c r="H172" s="12"/>
      <c r="I172" s="4"/>
      <c r="J172" s="1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x14ac:dyDescent="0.25">
      <c r="A173" s="19"/>
      <c r="B173" s="38"/>
      <c r="C173" s="4"/>
      <c r="D173" s="4"/>
      <c r="E173" s="4"/>
      <c r="F173" s="12"/>
      <c r="G173" s="4"/>
      <c r="H173" s="12"/>
      <c r="I173" s="4"/>
      <c r="J173" s="1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x14ac:dyDescent="0.25">
      <c r="A174" s="19"/>
      <c r="B174" s="38"/>
      <c r="C174" s="4"/>
      <c r="D174" s="4"/>
      <c r="E174" s="4"/>
      <c r="F174" s="12"/>
      <c r="G174" s="4"/>
      <c r="H174" s="12"/>
      <c r="I174" s="4"/>
      <c r="J174" s="1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x14ac:dyDescent="0.25">
      <c r="A175" s="19"/>
      <c r="B175" s="38"/>
      <c r="C175" s="4"/>
      <c r="D175" s="4"/>
      <c r="E175" s="4"/>
      <c r="F175" s="12"/>
      <c r="G175" s="4"/>
      <c r="H175" s="12"/>
      <c r="I175" s="4"/>
      <c r="J175" s="1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x14ac:dyDescent="0.25">
      <c r="A176" s="19"/>
      <c r="B176" s="38"/>
      <c r="C176" s="4"/>
      <c r="D176" s="4"/>
      <c r="E176" s="4"/>
      <c r="F176" s="12"/>
      <c r="G176" s="4"/>
      <c r="H176" s="12"/>
      <c r="I176" s="4"/>
      <c r="J176" s="1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x14ac:dyDescent="0.25">
      <c r="A177" s="19"/>
      <c r="B177" s="38"/>
      <c r="C177" s="4"/>
      <c r="D177" s="4"/>
      <c r="E177" s="4"/>
      <c r="F177" s="12"/>
      <c r="G177" s="4"/>
      <c r="H177" s="12"/>
      <c r="I177" s="4"/>
      <c r="J177" s="1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x14ac:dyDescent="0.25">
      <c r="A178" s="19"/>
      <c r="B178" s="38"/>
      <c r="C178" s="4"/>
      <c r="D178" s="4"/>
      <c r="E178" s="4"/>
      <c r="F178" s="12"/>
      <c r="G178" s="4"/>
      <c r="H178" s="12"/>
      <c r="I178" s="4"/>
      <c r="J178" s="1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x14ac:dyDescent="0.25">
      <c r="A179" s="19"/>
      <c r="B179" s="38"/>
      <c r="C179" s="4"/>
      <c r="D179" s="4"/>
      <c r="E179" s="4"/>
      <c r="F179" s="12"/>
      <c r="G179" s="4"/>
      <c r="H179" s="12"/>
      <c r="I179" s="4"/>
      <c r="J179" s="1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x14ac:dyDescent="0.25">
      <c r="A180" s="19"/>
      <c r="B180" s="38"/>
      <c r="C180" s="4"/>
      <c r="D180" s="4"/>
      <c r="E180" s="4"/>
      <c r="F180" s="12"/>
      <c r="G180" s="4"/>
      <c r="H180" s="12"/>
      <c r="I180" s="4"/>
      <c r="J180" s="1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x14ac:dyDescent="0.25">
      <c r="A181" s="19"/>
      <c r="B181" s="38"/>
      <c r="C181" s="4"/>
      <c r="D181" s="4"/>
      <c r="E181" s="4"/>
      <c r="F181" s="12"/>
      <c r="G181" s="4"/>
      <c r="H181" s="12"/>
      <c r="I181" s="4"/>
      <c r="J181" s="1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x14ac:dyDescent="0.25">
      <c r="A182" s="19"/>
      <c r="B182" s="38"/>
      <c r="C182" s="4"/>
      <c r="D182" s="4"/>
      <c r="E182" s="4"/>
      <c r="F182" s="12"/>
      <c r="G182" s="4"/>
      <c r="H182" s="12"/>
      <c r="I182" s="4"/>
      <c r="J182" s="1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x14ac:dyDescent="0.25">
      <c r="A183" s="19"/>
      <c r="B183" s="38"/>
      <c r="C183" s="4"/>
      <c r="D183" s="4"/>
      <c r="E183" s="4"/>
      <c r="F183" s="12"/>
      <c r="G183" s="4"/>
      <c r="H183" s="12"/>
      <c r="I183" s="4"/>
      <c r="J183" s="1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x14ac:dyDescent="0.25">
      <c r="A184" s="19"/>
      <c r="B184" s="38"/>
      <c r="C184" s="4"/>
      <c r="D184" s="4"/>
      <c r="E184" s="4"/>
      <c r="F184" s="12"/>
      <c r="G184" s="4"/>
      <c r="H184" s="12"/>
      <c r="I184" s="4"/>
      <c r="J184" s="1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x14ac:dyDescent="0.25">
      <c r="A185" s="19"/>
      <c r="B185" s="38"/>
      <c r="C185" s="4"/>
      <c r="D185" s="4"/>
      <c r="E185" s="4"/>
      <c r="F185" s="12"/>
      <c r="G185" s="4"/>
      <c r="H185" s="12"/>
      <c r="I185" s="4"/>
      <c r="J185" s="1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x14ac:dyDescent="0.25">
      <c r="A186" s="19"/>
      <c r="B186" s="38"/>
      <c r="C186" s="4"/>
      <c r="D186" s="4"/>
      <c r="E186" s="4"/>
      <c r="F186" s="12"/>
      <c r="G186" s="4"/>
      <c r="H186" s="12"/>
      <c r="I186" s="4"/>
      <c r="J186" s="1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x14ac:dyDescent="0.25">
      <c r="A187" s="19"/>
      <c r="B187" s="38"/>
      <c r="C187" s="4"/>
      <c r="D187" s="4"/>
      <c r="E187" s="4"/>
      <c r="F187" s="12"/>
      <c r="G187" s="4"/>
      <c r="H187" s="12"/>
      <c r="I187" s="4"/>
      <c r="J187" s="1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x14ac:dyDescent="0.25">
      <c r="A188" s="19"/>
      <c r="B188" s="38"/>
      <c r="C188" s="4"/>
      <c r="D188" s="4"/>
      <c r="E188" s="4"/>
      <c r="F188" s="12"/>
      <c r="G188" s="4"/>
      <c r="H188" s="12"/>
      <c r="I188" s="4"/>
      <c r="J188" s="1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x14ac:dyDescent="0.25">
      <c r="A189" s="19"/>
      <c r="B189" s="38"/>
      <c r="C189" s="4"/>
      <c r="D189" s="4"/>
      <c r="E189" s="4"/>
      <c r="F189" s="12"/>
      <c r="G189" s="4"/>
      <c r="H189" s="12"/>
      <c r="I189" s="4"/>
      <c r="J189" s="1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x14ac:dyDescent="0.25">
      <c r="A190" s="19"/>
      <c r="B190" s="38"/>
      <c r="C190" s="4"/>
      <c r="D190" s="4"/>
      <c r="E190" s="4"/>
      <c r="F190" s="12"/>
      <c r="G190" s="4"/>
      <c r="H190" s="12"/>
      <c r="I190" s="4"/>
      <c r="J190" s="1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x14ac:dyDescent="0.25">
      <c r="A191" s="19"/>
      <c r="B191" s="38"/>
      <c r="C191" s="4"/>
      <c r="D191" s="4"/>
      <c r="E191" s="4"/>
      <c r="F191" s="12"/>
      <c r="G191" s="4"/>
      <c r="H191" s="12"/>
      <c r="I191" s="4"/>
      <c r="J191" s="1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x14ac:dyDescent="0.25">
      <c r="A192" s="19"/>
      <c r="B192" s="38"/>
      <c r="C192" s="4"/>
      <c r="D192" s="4"/>
      <c r="E192" s="4"/>
      <c r="F192" s="12"/>
      <c r="G192" s="4"/>
      <c r="H192" s="12"/>
      <c r="I192" s="4"/>
      <c r="J192" s="1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x14ac:dyDescent="0.25">
      <c r="A193" s="19"/>
      <c r="B193" s="38"/>
      <c r="C193" s="4"/>
      <c r="D193" s="4"/>
      <c r="E193" s="4"/>
      <c r="F193" s="12"/>
      <c r="G193" s="4"/>
      <c r="H193" s="12"/>
      <c r="I193" s="4"/>
      <c r="J193" s="1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x14ac:dyDescent="0.25">
      <c r="A194" s="19"/>
      <c r="B194" s="38"/>
      <c r="C194" s="4"/>
      <c r="D194" s="4"/>
      <c r="E194" s="4"/>
      <c r="F194" s="12"/>
      <c r="G194" s="4"/>
      <c r="H194" s="12"/>
      <c r="I194" s="4"/>
      <c r="J194" s="1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x14ac:dyDescent="0.25">
      <c r="A195" s="19"/>
      <c r="B195" s="38"/>
      <c r="C195" s="4"/>
      <c r="D195" s="4"/>
      <c r="E195" s="4"/>
      <c r="F195" s="12"/>
      <c r="G195" s="4"/>
      <c r="H195" s="12"/>
      <c r="I195" s="4"/>
      <c r="J195" s="1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x14ac:dyDescent="0.25">
      <c r="A196" s="19"/>
      <c r="B196" s="38"/>
      <c r="C196" s="4"/>
      <c r="D196" s="4"/>
      <c r="E196" s="4"/>
      <c r="F196" s="12"/>
      <c r="G196" s="4"/>
      <c r="H196" s="12"/>
      <c r="I196" s="4"/>
      <c r="J196" s="1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x14ac:dyDescent="0.25">
      <c r="A197" s="19"/>
      <c r="B197" s="38"/>
      <c r="C197" s="4"/>
      <c r="D197" s="4"/>
      <c r="E197" s="4"/>
      <c r="F197" s="12"/>
      <c r="G197" s="4"/>
      <c r="H197" s="12"/>
      <c r="I197" s="4"/>
      <c r="J197" s="1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x14ac:dyDescent="0.25">
      <c r="A198" s="19"/>
      <c r="B198" s="38"/>
      <c r="C198" s="4"/>
      <c r="D198" s="4"/>
      <c r="E198" s="4"/>
      <c r="F198" s="12"/>
      <c r="G198" s="4"/>
      <c r="H198" s="12"/>
      <c r="I198" s="4"/>
      <c r="J198" s="1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x14ac:dyDescent="0.25">
      <c r="A199" s="19"/>
      <c r="B199" s="38"/>
      <c r="C199" s="4"/>
      <c r="D199" s="4"/>
      <c r="E199" s="4"/>
      <c r="F199" s="12"/>
      <c r="G199" s="4"/>
      <c r="H199" s="12"/>
      <c r="I199" s="4"/>
      <c r="J199" s="1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x14ac:dyDescent="0.25">
      <c r="A200" s="19"/>
      <c r="B200" s="38"/>
      <c r="C200" s="4"/>
      <c r="D200" s="4"/>
      <c r="E200" s="4"/>
      <c r="F200" s="12"/>
      <c r="G200" s="4"/>
      <c r="H200" s="12"/>
      <c r="I200" s="4"/>
      <c r="J200" s="1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x14ac:dyDescent="0.25">
      <c r="A201" s="19"/>
      <c r="B201" s="38"/>
      <c r="C201" s="4"/>
      <c r="D201" s="4"/>
      <c r="E201" s="4"/>
      <c r="F201" s="12"/>
      <c r="G201" s="4"/>
      <c r="H201" s="12"/>
      <c r="I201" s="4"/>
      <c r="J201" s="1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x14ac:dyDescent="0.25">
      <c r="A202" s="19"/>
      <c r="B202" s="38"/>
      <c r="C202" s="4"/>
      <c r="D202" s="4"/>
      <c r="E202" s="4"/>
      <c r="F202" s="12"/>
      <c r="G202" s="4"/>
      <c r="H202" s="12"/>
      <c r="I202" s="4"/>
      <c r="J202" s="1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x14ac:dyDescent="0.25">
      <c r="A203" s="19"/>
      <c r="B203" s="38"/>
      <c r="C203" s="4"/>
      <c r="D203" s="4"/>
      <c r="E203" s="4"/>
      <c r="F203" s="12"/>
      <c r="G203" s="4"/>
      <c r="H203" s="12"/>
      <c r="I203" s="4"/>
      <c r="J203" s="1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x14ac:dyDescent="0.25">
      <c r="A204" s="19"/>
      <c r="B204" s="38"/>
      <c r="C204" s="4"/>
      <c r="D204" s="4"/>
      <c r="E204" s="4"/>
      <c r="F204" s="12"/>
      <c r="G204" s="4"/>
      <c r="H204" s="12"/>
      <c r="I204" s="4"/>
      <c r="J204" s="1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x14ac:dyDescent="0.25">
      <c r="A205" s="19"/>
      <c r="B205" s="38"/>
      <c r="C205" s="4"/>
      <c r="D205" s="4"/>
      <c r="E205" s="4"/>
      <c r="F205" s="12"/>
      <c r="G205" s="4"/>
      <c r="H205" s="12"/>
      <c r="I205" s="4"/>
      <c r="J205" s="1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x14ac:dyDescent="0.25">
      <c r="A206" s="19"/>
      <c r="B206" s="38"/>
      <c r="C206" s="4"/>
      <c r="D206" s="4"/>
      <c r="E206" s="4"/>
      <c r="F206" s="12"/>
      <c r="G206" s="4"/>
      <c r="H206" s="12"/>
      <c r="I206" s="4"/>
      <c r="J206" s="1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x14ac:dyDescent="0.25">
      <c r="A207" s="19"/>
      <c r="B207" s="38"/>
      <c r="C207" s="4"/>
      <c r="D207" s="4"/>
      <c r="E207" s="4"/>
      <c r="F207" s="12"/>
      <c r="G207" s="4"/>
      <c r="H207" s="12"/>
      <c r="I207" s="4"/>
      <c r="J207" s="1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x14ac:dyDescent="0.25">
      <c r="A208" s="19"/>
      <c r="B208" s="38"/>
      <c r="C208" s="4"/>
      <c r="D208" s="4"/>
      <c r="E208" s="4"/>
      <c r="F208" s="12"/>
      <c r="G208" s="4"/>
      <c r="H208" s="12"/>
      <c r="I208" s="4"/>
      <c r="J208" s="1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x14ac:dyDescent="0.25">
      <c r="A209" s="19"/>
      <c r="B209" s="38"/>
      <c r="C209" s="4"/>
      <c r="D209" s="4"/>
      <c r="E209" s="4"/>
      <c r="F209" s="12"/>
      <c r="G209" s="4"/>
      <c r="H209" s="12"/>
      <c r="I209" s="4"/>
      <c r="J209" s="1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x14ac:dyDescent="0.25">
      <c r="A210" s="19"/>
      <c r="B210" s="38"/>
      <c r="C210" s="4"/>
      <c r="D210" s="4"/>
      <c r="E210" s="4"/>
      <c r="F210" s="12"/>
      <c r="G210" s="4"/>
      <c r="H210" s="12"/>
      <c r="I210" s="4"/>
      <c r="J210" s="1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x14ac:dyDescent="0.25">
      <c r="A211" s="19"/>
      <c r="B211" s="38"/>
      <c r="C211" s="4"/>
      <c r="D211" s="4"/>
      <c r="E211" s="4"/>
      <c r="F211" s="12"/>
      <c r="G211" s="4"/>
      <c r="H211" s="12"/>
      <c r="I211" s="4"/>
      <c r="J211" s="1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x14ac:dyDescent="0.25">
      <c r="A212" s="19"/>
      <c r="B212" s="38"/>
      <c r="C212" s="4"/>
      <c r="D212" s="4"/>
      <c r="E212" s="4"/>
      <c r="F212" s="12"/>
      <c r="G212" s="4"/>
      <c r="H212" s="12"/>
      <c r="I212" s="4"/>
      <c r="J212" s="1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x14ac:dyDescent="0.25">
      <c r="A213" s="19"/>
      <c r="B213" s="38"/>
      <c r="C213" s="4"/>
      <c r="D213" s="4"/>
      <c r="E213" s="4"/>
      <c r="F213" s="12"/>
      <c r="G213" s="4"/>
      <c r="H213" s="12"/>
      <c r="I213" s="4"/>
      <c r="J213" s="1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x14ac:dyDescent="0.25">
      <c r="A214" s="19"/>
      <c r="B214" s="38"/>
      <c r="C214" s="4"/>
      <c r="D214" s="4"/>
      <c r="E214" s="4"/>
      <c r="F214" s="12"/>
      <c r="G214" s="4"/>
      <c r="H214" s="12"/>
      <c r="I214" s="4"/>
      <c r="J214" s="1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x14ac:dyDescent="0.25">
      <c r="A215" s="19"/>
      <c r="B215" s="38"/>
      <c r="C215" s="4"/>
      <c r="D215" s="4"/>
      <c r="E215" s="4"/>
      <c r="F215" s="12"/>
      <c r="G215" s="4"/>
      <c r="H215" s="12"/>
      <c r="I215" s="4"/>
      <c r="J215" s="1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x14ac:dyDescent="0.25">
      <c r="A216" s="19"/>
      <c r="B216" s="38"/>
      <c r="C216" s="4"/>
      <c r="D216" s="4"/>
      <c r="E216" s="4"/>
      <c r="F216" s="12"/>
      <c r="G216" s="4"/>
      <c r="H216" s="12"/>
      <c r="I216" s="4"/>
      <c r="J216" s="1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x14ac:dyDescent="0.25">
      <c r="A217" s="19"/>
      <c r="B217" s="38"/>
      <c r="C217" s="4"/>
      <c r="D217" s="4"/>
      <c r="E217" s="4"/>
      <c r="F217" s="12"/>
      <c r="G217" s="4"/>
      <c r="H217" s="12"/>
      <c r="I217" s="4"/>
      <c r="J217" s="1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x14ac:dyDescent="0.25">
      <c r="A218" s="19"/>
      <c r="B218" s="38"/>
      <c r="C218" s="4"/>
      <c r="D218" s="4"/>
      <c r="E218" s="4"/>
      <c r="F218" s="12"/>
      <c r="G218" s="4"/>
      <c r="H218" s="12"/>
      <c r="I218" s="4"/>
      <c r="J218" s="1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x14ac:dyDescent="0.25">
      <c r="A219" s="19"/>
      <c r="B219" s="38"/>
      <c r="C219" s="4"/>
      <c r="D219" s="4"/>
      <c r="E219" s="4"/>
      <c r="F219" s="12"/>
      <c r="G219" s="4"/>
      <c r="H219" s="12"/>
      <c r="I219" s="4"/>
      <c r="J219" s="1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x14ac:dyDescent="0.25">
      <c r="A220" s="19"/>
      <c r="B220" s="38"/>
      <c r="C220" s="4"/>
      <c r="D220" s="4"/>
      <c r="E220" s="4"/>
      <c r="F220" s="12"/>
      <c r="G220" s="4"/>
      <c r="H220" s="12"/>
      <c r="I220" s="4"/>
      <c r="J220" s="1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x14ac:dyDescent="0.25">
      <c r="A221" s="19"/>
      <c r="B221" s="38"/>
      <c r="C221" s="4"/>
      <c r="D221" s="4"/>
      <c r="E221" s="4"/>
      <c r="F221" s="12"/>
      <c r="G221" s="4"/>
      <c r="H221" s="12"/>
      <c r="I221" s="4"/>
      <c r="J221" s="1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x14ac:dyDescent="0.25">
      <c r="A222" s="19"/>
      <c r="B222" s="38"/>
      <c r="C222" s="4"/>
      <c r="D222" s="4"/>
      <c r="E222" s="4"/>
      <c r="F222" s="12"/>
      <c r="G222" s="4"/>
      <c r="H222" s="12"/>
      <c r="I222" s="4"/>
      <c r="J222" s="1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x14ac:dyDescent="0.25">
      <c r="A223" s="19"/>
      <c r="B223" s="38"/>
      <c r="C223" s="4"/>
      <c r="D223" s="4"/>
      <c r="E223" s="4"/>
      <c r="F223" s="12"/>
      <c r="G223" s="4"/>
      <c r="H223" s="12"/>
      <c r="I223" s="4"/>
      <c r="J223" s="1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x14ac:dyDescent="0.25">
      <c r="A224" s="19"/>
      <c r="B224" s="38"/>
      <c r="C224" s="4"/>
      <c r="D224" s="4"/>
      <c r="E224" s="4"/>
      <c r="F224" s="12"/>
      <c r="G224" s="4"/>
      <c r="H224" s="12"/>
      <c r="I224" s="4"/>
      <c r="J224" s="1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x14ac:dyDescent="0.25">
      <c r="A225" s="19"/>
      <c r="B225" s="38"/>
      <c r="C225" s="4"/>
      <c r="D225" s="4"/>
      <c r="E225" s="4"/>
      <c r="F225" s="12"/>
      <c r="G225" s="4"/>
      <c r="H225" s="12"/>
      <c r="I225" s="4"/>
      <c r="J225" s="1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x14ac:dyDescent="0.25">
      <c r="A226" s="19"/>
      <c r="B226" s="38"/>
      <c r="C226" s="4"/>
      <c r="D226" s="4"/>
      <c r="E226" s="4"/>
      <c r="F226" s="12"/>
      <c r="G226" s="4"/>
      <c r="H226" s="12"/>
      <c r="I226" s="4"/>
      <c r="J226" s="1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x14ac:dyDescent="0.25">
      <c r="A227" s="19"/>
      <c r="B227" s="38"/>
      <c r="C227" s="4"/>
      <c r="D227" s="4"/>
      <c r="E227" s="4"/>
      <c r="F227" s="12"/>
      <c r="G227" s="4"/>
      <c r="H227" s="12"/>
      <c r="I227" s="4"/>
      <c r="J227" s="1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x14ac:dyDescent="0.25">
      <c r="A228" s="19"/>
      <c r="B228" s="38"/>
      <c r="C228" s="4"/>
      <c r="D228" s="4"/>
      <c r="E228" s="4"/>
      <c r="F228" s="12"/>
      <c r="G228" s="4"/>
      <c r="H228" s="12"/>
      <c r="I228" s="4"/>
      <c r="J228" s="1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x14ac:dyDescent="0.25">
      <c r="A229" s="19"/>
      <c r="B229" s="38"/>
      <c r="C229" s="4"/>
      <c r="D229" s="4"/>
      <c r="E229" s="4"/>
      <c r="F229" s="12"/>
      <c r="G229" s="4"/>
      <c r="H229" s="12"/>
      <c r="I229" s="4"/>
      <c r="J229" s="1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x14ac:dyDescent="0.25">
      <c r="A230" s="19"/>
      <c r="B230" s="38"/>
      <c r="C230" s="4"/>
      <c r="D230" s="4"/>
      <c r="E230" s="4"/>
      <c r="F230" s="12"/>
      <c r="G230" s="4"/>
      <c r="H230" s="12"/>
      <c r="I230" s="4"/>
      <c r="J230" s="1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x14ac:dyDescent="0.25">
      <c r="A231" s="19"/>
      <c r="B231" s="38"/>
      <c r="C231" s="4"/>
      <c r="D231" s="4"/>
      <c r="E231" s="4"/>
      <c r="F231" s="12"/>
      <c r="G231" s="4"/>
      <c r="H231" s="12"/>
      <c r="I231" s="4"/>
      <c r="J231" s="1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x14ac:dyDescent="0.25">
      <c r="A232" s="19"/>
      <c r="B232" s="38"/>
      <c r="C232" s="4"/>
      <c r="D232" s="4"/>
      <c r="E232" s="4"/>
      <c r="F232" s="12"/>
      <c r="G232" s="4"/>
      <c r="H232" s="12"/>
      <c r="I232" s="4"/>
      <c r="J232" s="1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x14ac:dyDescent="0.25">
      <c r="A233" s="19"/>
      <c r="B233" s="38"/>
      <c r="C233" s="4"/>
      <c r="D233" s="4"/>
      <c r="E233" s="4"/>
      <c r="F233" s="12"/>
      <c r="G233" s="4"/>
      <c r="H233" s="12"/>
      <c r="I233" s="4"/>
      <c r="J233" s="1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x14ac:dyDescent="0.25">
      <c r="A234" s="19"/>
      <c r="B234" s="38"/>
      <c r="C234" s="4"/>
      <c r="D234" s="4"/>
      <c r="E234" s="4"/>
      <c r="F234" s="12"/>
      <c r="G234" s="4"/>
      <c r="H234" s="12"/>
      <c r="I234" s="4"/>
      <c r="J234" s="1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x14ac:dyDescent="0.25">
      <c r="A235" s="19"/>
      <c r="B235" s="38"/>
      <c r="C235" s="4"/>
      <c r="D235" s="4"/>
      <c r="E235" s="4"/>
      <c r="F235" s="12"/>
      <c r="G235" s="4"/>
      <c r="H235" s="12"/>
      <c r="I235" s="4"/>
      <c r="J235" s="1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x14ac:dyDescent="0.25">
      <c r="A236" s="19"/>
      <c r="B236" s="38"/>
      <c r="C236" s="4"/>
      <c r="D236" s="4"/>
      <c r="E236" s="4"/>
      <c r="F236" s="12"/>
      <c r="G236" s="4"/>
      <c r="H236" s="12"/>
      <c r="I236" s="4"/>
      <c r="J236" s="1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x14ac:dyDescent="0.25">
      <c r="A237" s="19"/>
      <c r="B237" s="38"/>
      <c r="C237" s="4"/>
      <c r="D237" s="4"/>
      <c r="E237" s="4"/>
      <c r="F237" s="12"/>
      <c r="G237" s="4"/>
      <c r="H237" s="12"/>
      <c r="I237" s="4"/>
      <c r="J237" s="1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x14ac:dyDescent="0.25">
      <c r="A238" s="19"/>
      <c r="B238" s="38"/>
      <c r="C238" s="4"/>
      <c r="D238" s="4"/>
      <c r="E238" s="4"/>
      <c r="F238" s="12"/>
      <c r="G238" s="4"/>
      <c r="H238" s="12"/>
      <c r="I238" s="4"/>
      <c r="J238" s="1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x14ac:dyDescent="0.25">
      <c r="A239" s="19"/>
      <c r="B239" s="38"/>
      <c r="C239" s="4"/>
      <c r="D239" s="4"/>
      <c r="E239" s="4"/>
      <c r="F239" s="12"/>
      <c r="G239" s="4"/>
      <c r="H239" s="12"/>
      <c r="I239" s="4"/>
      <c r="J239" s="1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x14ac:dyDescent="0.25">
      <c r="A240" s="19"/>
      <c r="B240" s="38"/>
      <c r="C240" s="4"/>
      <c r="D240" s="4"/>
      <c r="E240" s="4"/>
      <c r="F240" s="12"/>
      <c r="G240" s="4"/>
      <c r="H240" s="12"/>
      <c r="I240" s="4"/>
      <c r="J240" s="1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x14ac:dyDescent="0.25">
      <c r="A241" s="19"/>
      <c r="B241" s="38"/>
      <c r="C241" s="4"/>
      <c r="D241" s="4"/>
      <c r="E241" s="4"/>
      <c r="F241" s="12"/>
      <c r="G241" s="4"/>
      <c r="H241" s="12"/>
      <c r="I241" s="4"/>
      <c r="J241" s="1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x14ac:dyDescent="0.25">
      <c r="A242" s="19"/>
      <c r="B242" s="38"/>
      <c r="C242" s="4"/>
      <c r="D242" s="4"/>
      <c r="E242" s="4"/>
      <c r="F242" s="12"/>
      <c r="G242" s="4"/>
      <c r="H242" s="12"/>
      <c r="I242" s="4"/>
      <c r="J242" s="1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x14ac:dyDescent="0.25">
      <c r="A243" s="19"/>
      <c r="B243" s="38"/>
      <c r="C243" s="4"/>
      <c r="D243" s="4"/>
      <c r="E243" s="4"/>
      <c r="F243" s="12"/>
      <c r="G243" s="4"/>
      <c r="H243" s="12"/>
      <c r="I243" s="4"/>
      <c r="J243" s="1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x14ac:dyDescent="0.25">
      <c r="A244" s="19"/>
      <c r="B244" s="38"/>
      <c r="C244" s="4"/>
      <c r="D244" s="4"/>
      <c r="E244" s="4"/>
      <c r="F244" s="12"/>
      <c r="G244" s="4"/>
      <c r="H244" s="12"/>
      <c r="I244" s="4"/>
      <c r="J244" s="1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x14ac:dyDescent="0.25">
      <c r="A245" s="19"/>
      <c r="B245" s="38"/>
      <c r="C245" s="4"/>
      <c r="D245" s="4"/>
      <c r="E245" s="4"/>
      <c r="F245" s="12"/>
      <c r="G245" s="4"/>
      <c r="H245" s="12"/>
      <c r="I245" s="4"/>
      <c r="J245" s="1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x14ac:dyDescent="0.25">
      <c r="A246" s="19"/>
      <c r="B246" s="38"/>
      <c r="C246" s="4"/>
      <c r="D246" s="4"/>
      <c r="E246" s="4"/>
      <c r="F246" s="12"/>
      <c r="G246" s="4"/>
      <c r="H246" s="12"/>
      <c r="I246" s="4"/>
      <c r="J246" s="1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x14ac:dyDescent="0.25">
      <c r="A247" s="19"/>
      <c r="B247" s="38"/>
      <c r="C247" s="4"/>
      <c r="D247" s="4"/>
      <c r="E247" s="4"/>
      <c r="F247" s="12"/>
      <c r="G247" s="4"/>
      <c r="H247" s="12"/>
      <c r="I247" s="4"/>
      <c r="J247" s="1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x14ac:dyDescent="0.25">
      <c r="A248" s="19"/>
      <c r="B248" s="38"/>
      <c r="C248" s="4"/>
      <c r="D248" s="4"/>
      <c r="E248" s="4"/>
      <c r="F248" s="12"/>
      <c r="G248" s="4"/>
      <c r="H248" s="12"/>
      <c r="I248" s="4"/>
      <c r="J248" s="1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x14ac:dyDescent="0.25">
      <c r="A249" s="19"/>
      <c r="B249" s="38"/>
      <c r="C249" s="4"/>
      <c r="D249" s="4"/>
      <c r="E249" s="4"/>
      <c r="F249" s="12"/>
      <c r="G249" s="4"/>
      <c r="H249" s="12"/>
      <c r="I249" s="4"/>
      <c r="J249" s="1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x14ac:dyDescent="0.25">
      <c r="A250" s="19"/>
      <c r="B250" s="38"/>
      <c r="C250" s="4"/>
      <c r="D250" s="4"/>
      <c r="E250" s="4"/>
      <c r="F250" s="12"/>
      <c r="G250" s="4"/>
      <c r="H250" s="12"/>
      <c r="I250" s="4"/>
      <c r="J250" s="1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x14ac:dyDescent="0.25">
      <c r="A251" s="19"/>
      <c r="B251" s="38"/>
      <c r="C251" s="4"/>
      <c r="D251" s="4"/>
      <c r="E251" s="4"/>
      <c r="F251" s="12"/>
      <c r="G251" s="4"/>
      <c r="H251" s="12"/>
      <c r="I251" s="4"/>
      <c r="J251" s="1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x14ac:dyDescent="0.25">
      <c r="A252" s="19"/>
      <c r="B252" s="38"/>
      <c r="C252" s="4"/>
      <c r="D252" s="4"/>
      <c r="E252" s="4"/>
      <c r="F252" s="12"/>
      <c r="G252" s="4"/>
      <c r="H252" s="12"/>
      <c r="I252" s="4"/>
      <c r="J252" s="1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x14ac:dyDescent="0.25">
      <c r="A253" s="19"/>
      <c r="B253" s="38"/>
      <c r="C253" s="4"/>
      <c r="D253" s="4"/>
      <c r="E253" s="4"/>
      <c r="F253" s="12"/>
      <c r="G253" s="4"/>
      <c r="H253" s="12"/>
      <c r="I253" s="4"/>
      <c r="J253" s="1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x14ac:dyDescent="0.25">
      <c r="A254" s="19"/>
      <c r="B254" s="38"/>
      <c r="C254" s="4"/>
      <c r="D254" s="4"/>
      <c r="E254" s="4"/>
      <c r="F254" s="12"/>
      <c r="G254" s="4"/>
      <c r="H254" s="12"/>
      <c r="I254" s="4"/>
      <c r="J254" s="1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x14ac:dyDescent="0.25">
      <c r="A255" s="19"/>
      <c r="B255" s="38"/>
      <c r="C255" s="4"/>
      <c r="D255" s="4"/>
      <c r="E255" s="4"/>
      <c r="F255" s="12"/>
      <c r="G255" s="4"/>
      <c r="H255" s="12"/>
      <c r="I255" s="4"/>
      <c r="J255" s="1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x14ac:dyDescent="0.25">
      <c r="A256" s="19"/>
      <c r="B256" s="38"/>
      <c r="C256" s="4"/>
      <c r="D256" s="4"/>
      <c r="E256" s="4"/>
      <c r="F256" s="12"/>
      <c r="G256" s="4"/>
      <c r="H256" s="12"/>
      <c r="I256" s="4"/>
      <c r="J256" s="1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x14ac:dyDescent="0.25">
      <c r="A257" s="19"/>
      <c r="B257" s="38"/>
      <c r="C257" s="4"/>
      <c r="D257" s="4"/>
      <c r="E257" s="4"/>
      <c r="F257" s="12"/>
      <c r="G257" s="4"/>
      <c r="H257" s="12"/>
      <c r="I257" s="4"/>
      <c r="J257" s="1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x14ac:dyDescent="0.25">
      <c r="A258" s="19"/>
      <c r="B258" s="38"/>
      <c r="C258" s="4"/>
      <c r="D258" s="4"/>
      <c r="E258" s="4"/>
      <c r="F258" s="12"/>
      <c r="G258" s="4"/>
      <c r="H258" s="12"/>
      <c r="I258" s="4"/>
      <c r="J258" s="1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x14ac:dyDescent="0.25">
      <c r="A259" s="19"/>
      <c r="B259" s="38"/>
      <c r="C259" s="4"/>
      <c r="D259" s="4"/>
      <c r="E259" s="4"/>
      <c r="F259" s="12"/>
      <c r="G259" s="4"/>
      <c r="H259" s="12"/>
      <c r="I259" s="4"/>
      <c r="J259" s="1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x14ac:dyDescent="0.25">
      <c r="A260" s="19"/>
      <c r="B260" s="38"/>
      <c r="C260" s="4"/>
      <c r="D260" s="4"/>
      <c r="E260" s="4"/>
      <c r="F260" s="12"/>
      <c r="G260" s="4"/>
      <c r="H260" s="12"/>
      <c r="I260" s="4"/>
      <c r="J260" s="1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x14ac:dyDescent="0.25">
      <c r="A261" s="19"/>
      <c r="B261" s="38"/>
      <c r="C261" s="4"/>
      <c r="D261" s="4"/>
      <c r="E261" s="4"/>
      <c r="F261" s="12"/>
      <c r="G261" s="4"/>
      <c r="H261" s="12"/>
      <c r="I261" s="4"/>
      <c r="J261" s="1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x14ac:dyDescent="0.25">
      <c r="A262" s="19"/>
      <c r="B262" s="38"/>
      <c r="C262" s="4"/>
      <c r="D262" s="4"/>
      <c r="E262" s="4"/>
      <c r="F262" s="12"/>
      <c r="G262" s="4"/>
      <c r="H262" s="12"/>
      <c r="I262" s="4"/>
      <c r="J262" s="1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x14ac:dyDescent="0.25">
      <c r="A263" s="19"/>
      <c r="B263" s="38"/>
      <c r="C263" s="4"/>
      <c r="D263" s="4"/>
      <c r="E263" s="4"/>
      <c r="F263" s="12"/>
      <c r="G263" s="4"/>
      <c r="H263" s="12"/>
      <c r="I263" s="4"/>
      <c r="J263" s="1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x14ac:dyDescent="0.25">
      <c r="A264" s="19"/>
      <c r="B264" s="38"/>
      <c r="C264" s="4"/>
      <c r="D264" s="4"/>
      <c r="E264" s="4"/>
      <c r="F264" s="12"/>
      <c r="G264" s="4"/>
      <c r="H264" s="12"/>
      <c r="I264" s="4"/>
      <c r="J264" s="1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x14ac:dyDescent="0.25">
      <c r="A265" s="19"/>
      <c r="B265" s="38"/>
      <c r="C265" s="4"/>
      <c r="D265" s="4"/>
      <c r="E265" s="4"/>
      <c r="F265" s="12"/>
      <c r="G265" s="4"/>
      <c r="H265" s="12"/>
      <c r="I265" s="4"/>
      <c r="J265" s="1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x14ac:dyDescent="0.25">
      <c r="A266" s="19"/>
      <c r="B266" s="38"/>
      <c r="C266" s="4"/>
      <c r="D266" s="4"/>
      <c r="E266" s="4"/>
      <c r="F266" s="12"/>
      <c r="G266" s="4"/>
      <c r="H266" s="12"/>
      <c r="I266" s="4"/>
      <c r="J266" s="1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x14ac:dyDescent="0.25">
      <c r="A267" s="19"/>
      <c r="B267" s="38"/>
      <c r="C267" s="4"/>
      <c r="D267" s="4"/>
      <c r="E267" s="4"/>
      <c r="F267" s="12"/>
      <c r="G267" s="4"/>
      <c r="H267" s="12"/>
      <c r="I267" s="4"/>
      <c r="J267" s="1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x14ac:dyDescent="0.25">
      <c r="A268" s="19"/>
      <c r="B268" s="38"/>
      <c r="C268" s="4"/>
      <c r="D268" s="4"/>
      <c r="E268" s="4"/>
      <c r="F268" s="12"/>
      <c r="G268" s="4"/>
      <c r="H268" s="12"/>
      <c r="I268" s="4"/>
      <c r="J268" s="1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x14ac:dyDescent="0.25">
      <c r="A269" s="19"/>
      <c r="B269" s="38"/>
      <c r="C269" s="4"/>
      <c r="D269" s="4"/>
      <c r="E269" s="4"/>
      <c r="F269" s="12"/>
      <c r="G269" s="4"/>
      <c r="H269" s="12"/>
      <c r="I269" s="4"/>
      <c r="J269" s="1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x14ac:dyDescent="0.25">
      <c r="A270" s="19"/>
      <c r="B270" s="38"/>
      <c r="C270" s="4"/>
      <c r="D270" s="4"/>
      <c r="E270" s="4"/>
      <c r="F270" s="12"/>
      <c r="G270" s="4"/>
      <c r="H270" s="12"/>
      <c r="I270" s="4"/>
      <c r="J270" s="1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x14ac:dyDescent="0.25">
      <c r="A271" s="19"/>
      <c r="B271" s="38"/>
      <c r="C271" s="4"/>
      <c r="D271" s="4"/>
      <c r="E271" s="4"/>
      <c r="F271" s="12"/>
      <c r="G271" s="4"/>
      <c r="H271" s="12"/>
      <c r="I271" s="4"/>
      <c r="J271" s="1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x14ac:dyDescent="0.25">
      <c r="A272" s="19"/>
      <c r="B272" s="38"/>
      <c r="C272" s="4"/>
      <c r="D272" s="4"/>
      <c r="E272" s="4"/>
      <c r="F272" s="12"/>
      <c r="G272" s="4"/>
      <c r="H272" s="12"/>
      <c r="I272" s="4"/>
      <c r="J272" s="1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x14ac:dyDescent="0.25">
      <c r="A273" s="19"/>
      <c r="B273" s="38"/>
      <c r="C273" s="4"/>
      <c r="D273" s="4"/>
      <c r="E273" s="4"/>
      <c r="F273" s="12"/>
      <c r="G273" s="4"/>
      <c r="H273" s="12"/>
      <c r="I273" s="4"/>
      <c r="J273" s="1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x14ac:dyDescent="0.25">
      <c r="A274" s="19"/>
      <c r="B274" s="38"/>
      <c r="C274" s="4"/>
      <c r="D274" s="4"/>
      <c r="E274" s="4"/>
      <c r="F274" s="12"/>
      <c r="G274" s="4"/>
      <c r="H274" s="12"/>
      <c r="I274" s="4"/>
      <c r="J274" s="1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x14ac:dyDescent="0.25">
      <c r="A275" s="19"/>
      <c r="B275" s="38"/>
      <c r="C275" s="4"/>
      <c r="D275" s="4"/>
      <c r="E275" s="4"/>
      <c r="F275" s="12"/>
      <c r="G275" s="4"/>
      <c r="H275" s="12"/>
      <c r="I275" s="4"/>
      <c r="J275" s="1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x14ac:dyDescent="0.25">
      <c r="A276" s="19"/>
      <c r="B276" s="38"/>
      <c r="C276" s="4"/>
      <c r="D276" s="4"/>
      <c r="E276" s="4"/>
      <c r="F276" s="12"/>
      <c r="G276" s="4"/>
      <c r="H276" s="12"/>
      <c r="I276" s="4"/>
      <c r="J276" s="1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x14ac:dyDescent="0.25">
      <c r="A277" s="19"/>
      <c r="B277" s="38"/>
      <c r="C277" s="4"/>
      <c r="D277" s="4"/>
      <c r="E277" s="4"/>
      <c r="F277" s="12"/>
      <c r="G277" s="4"/>
      <c r="H277" s="12"/>
      <c r="I277" s="4"/>
      <c r="J277" s="1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x14ac:dyDescent="0.25">
      <c r="A278" s="19"/>
      <c r="B278" s="38"/>
      <c r="C278" s="4"/>
      <c r="D278" s="4"/>
      <c r="E278" s="4"/>
      <c r="F278" s="12"/>
      <c r="G278" s="4"/>
      <c r="H278" s="12"/>
      <c r="I278" s="4"/>
      <c r="J278" s="1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x14ac:dyDescent="0.25">
      <c r="A279" s="19"/>
      <c r="B279" s="38"/>
      <c r="C279" s="4"/>
      <c r="D279" s="4"/>
      <c r="E279" s="4"/>
      <c r="F279" s="12"/>
      <c r="G279" s="4"/>
      <c r="H279" s="12"/>
      <c r="I279" s="4"/>
      <c r="J279" s="1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x14ac:dyDescent="0.25">
      <c r="A280" s="19"/>
      <c r="B280" s="38"/>
      <c r="C280" s="4"/>
      <c r="D280" s="4"/>
      <c r="E280" s="4"/>
      <c r="F280" s="12"/>
      <c r="G280" s="4"/>
      <c r="H280" s="12"/>
      <c r="I280" s="4"/>
      <c r="J280" s="1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x14ac:dyDescent="0.25">
      <c r="A281" s="19"/>
      <c r="B281" s="38"/>
      <c r="C281" s="4"/>
      <c r="D281" s="4"/>
      <c r="E281" s="4"/>
      <c r="F281" s="12"/>
      <c r="G281" s="4"/>
      <c r="H281" s="12"/>
      <c r="I281" s="4"/>
      <c r="J281" s="1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x14ac:dyDescent="0.25">
      <c r="A282" s="19"/>
      <c r="B282" s="38"/>
      <c r="C282" s="4"/>
      <c r="D282" s="4"/>
      <c r="E282" s="4"/>
      <c r="F282" s="12"/>
      <c r="G282" s="4"/>
      <c r="H282" s="12"/>
      <c r="I282" s="4"/>
      <c r="J282" s="1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x14ac:dyDescent="0.25">
      <c r="A283" s="19"/>
      <c r="B283" s="38"/>
      <c r="C283" s="4"/>
      <c r="D283" s="4"/>
      <c r="E283" s="4"/>
      <c r="F283" s="12"/>
      <c r="G283" s="4"/>
      <c r="H283" s="12"/>
      <c r="I283" s="4"/>
      <c r="J283" s="1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x14ac:dyDescent="0.25">
      <c r="A284" s="19"/>
      <c r="B284" s="38"/>
      <c r="C284" s="4"/>
      <c r="D284" s="4"/>
      <c r="E284" s="4"/>
      <c r="F284" s="12"/>
      <c r="G284" s="4"/>
      <c r="H284" s="12"/>
      <c r="I284" s="4"/>
      <c r="J284" s="1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x14ac:dyDescent="0.25">
      <c r="A285" s="19"/>
      <c r="B285" s="38"/>
      <c r="C285" s="4"/>
      <c r="D285" s="4"/>
      <c r="E285" s="4"/>
      <c r="F285" s="12"/>
      <c r="G285" s="4"/>
      <c r="H285" s="12"/>
      <c r="I285" s="4"/>
      <c r="J285" s="1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x14ac:dyDescent="0.25">
      <c r="A286" s="19"/>
      <c r="B286" s="38"/>
      <c r="C286" s="4"/>
      <c r="D286" s="4"/>
      <c r="E286" s="4"/>
      <c r="F286" s="12"/>
      <c r="G286" s="4"/>
      <c r="H286" s="12"/>
      <c r="I286" s="4"/>
      <c r="J286" s="1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x14ac:dyDescent="0.25">
      <c r="A287" s="19"/>
      <c r="B287" s="38"/>
      <c r="C287" s="4"/>
      <c r="D287" s="4"/>
      <c r="E287" s="4"/>
      <c r="F287" s="12"/>
      <c r="G287" s="4"/>
      <c r="H287" s="12"/>
      <c r="I287" s="4"/>
      <c r="J287" s="1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x14ac:dyDescent="0.25">
      <c r="A288" s="19"/>
      <c r="B288" s="38"/>
      <c r="C288" s="4"/>
      <c r="D288" s="4"/>
      <c r="E288" s="4"/>
      <c r="F288" s="12"/>
      <c r="G288" s="4"/>
      <c r="H288" s="12"/>
      <c r="I288" s="4"/>
      <c r="J288" s="1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x14ac:dyDescent="0.25">
      <c r="A289" s="19"/>
      <c r="B289" s="38"/>
      <c r="C289" s="4"/>
      <c r="D289" s="4"/>
      <c r="E289" s="4"/>
      <c r="F289" s="12"/>
      <c r="G289" s="4"/>
      <c r="H289" s="12"/>
      <c r="I289" s="4"/>
      <c r="J289" s="1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x14ac:dyDescent="0.25">
      <c r="A290" s="19"/>
      <c r="B290" s="38"/>
      <c r="C290" s="4"/>
      <c r="D290" s="4"/>
      <c r="E290" s="4"/>
      <c r="F290" s="12"/>
      <c r="G290" s="4"/>
      <c r="H290" s="12"/>
      <c r="I290" s="4"/>
      <c r="J290" s="1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x14ac:dyDescent="0.25">
      <c r="A291" s="19"/>
      <c r="B291" s="38"/>
      <c r="C291" s="4"/>
      <c r="D291" s="4"/>
      <c r="E291" s="4"/>
      <c r="F291" s="12"/>
      <c r="G291" s="4"/>
      <c r="H291" s="12"/>
      <c r="I291" s="4"/>
      <c r="J291" s="1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x14ac:dyDescent="0.25">
      <c r="A292" s="19"/>
      <c r="B292" s="38"/>
      <c r="C292" s="4"/>
      <c r="D292" s="4"/>
      <c r="E292" s="4"/>
      <c r="F292" s="12"/>
      <c r="G292" s="4"/>
      <c r="H292" s="12"/>
      <c r="I292" s="4"/>
      <c r="J292" s="1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x14ac:dyDescent="0.25">
      <c r="A293" s="19"/>
      <c r="B293" s="38"/>
      <c r="C293" s="4"/>
      <c r="D293" s="4"/>
      <c r="E293" s="4"/>
      <c r="F293" s="12"/>
      <c r="G293" s="4"/>
      <c r="H293" s="12"/>
      <c r="I293" s="4"/>
      <c r="J293" s="1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x14ac:dyDescent="0.25">
      <c r="A294" s="19"/>
      <c r="B294" s="38"/>
      <c r="C294" s="4"/>
      <c r="D294" s="4"/>
      <c r="E294" s="4"/>
      <c r="F294" s="12"/>
      <c r="G294" s="4"/>
      <c r="H294" s="12"/>
      <c r="I294" s="4"/>
      <c r="J294" s="1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x14ac:dyDescent="0.25">
      <c r="A295" s="19"/>
      <c r="B295" s="38"/>
      <c r="C295" s="4"/>
      <c r="D295" s="4"/>
      <c r="E295" s="4"/>
      <c r="F295" s="12"/>
      <c r="G295" s="4"/>
      <c r="H295" s="12"/>
      <c r="I295" s="4"/>
      <c r="J295" s="1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x14ac:dyDescent="0.25">
      <c r="A296" s="19"/>
      <c r="B296" s="38"/>
      <c r="C296" s="4"/>
      <c r="D296" s="4"/>
      <c r="E296" s="4"/>
      <c r="F296" s="12"/>
      <c r="G296" s="4"/>
      <c r="H296" s="12"/>
      <c r="I296" s="4"/>
      <c r="J296" s="1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x14ac:dyDescent="0.25">
      <c r="A297" s="19"/>
      <c r="B297" s="38"/>
      <c r="C297" s="4"/>
      <c r="D297" s="4"/>
      <c r="E297" s="4"/>
      <c r="F297" s="12"/>
      <c r="G297" s="4"/>
      <c r="H297" s="12"/>
      <c r="I297" s="4"/>
      <c r="J297" s="1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x14ac:dyDescent="0.25">
      <c r="A298" s="19"/>
      <c r="B298" s="38"/>
      <c r="C298" s="4"/>
      <c r="D298" s="4"/>
      <c r="E298" s="4"/>
      <c r="F298" s="12"/>
      <c r="G298" s="4"/>
      <c r="H298" s="12"/>
      <c r="I298" s="4"/>
      <c r="J298" s="1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x14ac:dyDescent="0.25">
      <c r="A299" s="19"/>
      <c r="B299" s="38"/>
      <c r="C299" s="4"/>
      <c r="D299" s="4"/>
      <c r="E299" s="4"/>
      <c r="F299" s="12"/>
      <c r="G299" s="4"/>
      <c r="H299" s="12"/>
      <c r="I299" s="4"/>
      <c r="J299" s="1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x14ac:dyDescent="0.25">
      <c r="A300" s="19"/>
      <c r="B300" s="38"/>
      <c r="C300" s="4"/>
      <c r="D300" s="4"/>
      <c r="E300" s="4"/>
      <c r="F300" s="12"/>
      <c r="G300" s="4"/>
      <c r="H300" s="12"/>
      <c r="I300" s="4"/>
      <c r="J300" s="1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x14ac:dyDescent="0.25">
      <c r="A301" s="19"/>
      <c r="B301" s="38"/>
      <c r="C301" s="4"/>
      <c r="D301" s="4"/>
      <c r="E301" s="4"/>
      <c r="F301" s="12"/>
      <c r="G301" s="4"/>
      <c r="H301" s="12"/>
      <c r="I301" s="4"/>
      <c r="J301" s="1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x14ac:dyDescent="0.25">
      <c r="A302" s="19"/>
      <c r="B302" s="38"/>
      <c r="C302" s="4"/>
      <c r="D302" s="4"/>
      <c r="E302" s="4"/>
      <c r="F302" s="12"/>
      <c r="G302" s="4"/>
      <c r="H302" s="12"/>
      <c r="I302" s="4"/>
      <c r="J302" s="1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x14ac:dyDescent="0.25">
      <c r="A303" s="19"/>
      <c r="B303" s="38"/>
      <c r="C303" s="4"/>
      <c r="D303" s="4"/>
      <c r="E303" s="4"/>
      <c r="F303" s="12"/>
      <c r="G303" s="4"/>
      <c r="H303" s="12"/>
      <c r="I303" s="4"/>
      <c r="J303" s="1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x14ac:dyDescent="0.25">
      <c r="A304" s="19"/>
      <c r="B304" s="38"/>
      <c r="C304" s="4"/>
      <c r="D304" s="4"/>
      <c r="E304" s="4"/>
      <c r="F304" s="12"/>
      <c r="G304" s="4"/>
      <c r="H304" s="12"/>
      <c r="I304" s="4"/>
      <c r="J304" s="1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x14ac:dyDescent="0.25">
      <c r="A305" s="19"/>
      <c r="B305" s="38"/>
      <c r="C305" s="4"/>
      <c r="D305" s="4"/>
      <c r="E305" s="4"/>
      <c r="F305" s="12"/>
      <c r="G305" s="4"/>
      <c r="H305" s="12"/>
      <c r="I305" s="4"/>
      <c r="J305" s="1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x14ac:dyDescent="0.25">
      <c r="A306" s="19"/>
      <c r="B306" s="38"/>
      <c r="C306" s="4"/>
      <c r="D306" s="4"/>
      <c r="E306" s="4"/>
      <c r="F306" s="12"/>
      <c r="G306" s="4"/>
      <c r="H306" s="12"/>
      <c r="I306" s="4"/>
      <c r="J306" s="1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x14ac:dyDescent="0.25">
      <c r="A307" s="19"/>
      <c r="B307" s="38"/>
      <c r="C307" s="4"/>
      <c r="D307" s="4"/>
      <c r="E307" s="4"/>
      <c r="F307" s="12"/>
      <c r="G307" s="4"/>
      <c r="H307" s="12"/>
      <c r="I307" s="4"/>
      <c r="J307" s="1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x14ac:dyDescent="0.25">
      <c r="A308" s="19"/>
      <c r="B308" s="38"/>
      <c r="C308" s="4"/>
      <c r="D308" s="4"/>
      <c r="E308" s="4"/>
      <c r="F308" s="12"/>
      <c r="G308" s="4"/>
      <c r="H308" s="12"/>
      <c r="I308" s="4"/>
      <c r="J308" s="1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x14ac:dyDescent="0.25">
      <c r="A309" s="19"/>
      <c r="B309" s="38"/>
      <c r="C309" s="4"/>
      <c r="D309" s="4"/>
      <c r="E309" s="4"/>
      <c r="F309" s="12"/>
      <c r="G309" s="4"/>
      <c r="H309" s="12"/>
      <c r="I309" s="4"/>
      <c r="J309" s="1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x14ac:dyDescent="0.25">
      <c r="A310" s="19"/>
      <c r="B310" s="38"/>
      <c r="C310" s="4"/>
      <c r="D310" s="4"/>
      <c r="E310" s="4"/>
      <c r="F310" s="12"/>
      <c r="G310" s="4"/>
      <c r="H310" s="12"/>
      <c r="I310" s="4"/>
      <c r="J310" s="1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x14ac:dyDescent="0.25">
      <c r="A311" s="19"/>
      <c r="B311" s="38"/>
      <c r="C311" s="4"/>
      <c r="D311" s="4"/>
      <c r="E311" s="4"/>
      <c r="F311" s="12"/>
      <c r="G311" s="4"/>
      <c r="H311" s="12"/>
      <c r="I311" s="4"/>
      <c r="J311" s="1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x14ac:dyDescent="0.25">
      <c r="A312" s="19"/>
      <c r="B312" s="38"/>
      <c r="C312" s="4"/>
      <c r="D312" s="4"/>
      <c r="E312" s="4"/>
      <c r="F312" s="12"/>
      <c r="G312" s="4"/>
      <c r="H312" s="12"/>
      <c r="I312" s="4"/>
      <c r="J312" s="1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x14ac:dyDescent="0.25">
      <c r="A313" s="19"/>
      <c r="B313" s="38"/>
      <c r="C313" s="4"/>
      <c r="D313" s="4"/>
      <c r="E313" s="4"/>
      <c r="F313" s="12"/>
      <c r="G313" s="4"/>
      <c r="H313" s="12"/>
      <c r="I313" s="4"/>
      <c r="J313" s="1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x14ac:dyDescent="0.25">
      <c r="A314" s="19"/>
      <c r="B314" s="38"/>
      <c r="C314" s="4"/>
      <c r="D314" s="4"/>
      <c r="E314" s="4"/>
      <c r="F314" s="12"/>
      <c r="G314" s="4"/>
      <c r="H314" s="12"/>
      <c r="I314" s="4"/>
      <c r="J314" s="1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x14ac:dyDescent="0.25">
      <c r="A315" s="19"/>
      <c r="B315" s="38"/>
      <c r="C315" s="4"/>
      <c r="D315" s="4"/>
      <c r="E315" s="4"/>
      <c r="F315" s="12"/>
      <c r="G315" s="4"/>
      <c r="H315" s="12"/>
      <c r="I315" s="4"/>
      <c r="J315" s="1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x14ac:dyDescent="0.25">
      <c r="A316" s="19"/>
      <c r="B316" s="38"/>
      <c r="C316" s="4"/>
      <c r="D316" s="4"/>
      <c r="E316" s="4"/>
      <c r="F316" s="12"/>
      <c r="G316" s="4"/>
      <c r="H316" s="12"/>
      <c r="I316" s="4"/>
      <c r="J316" s="1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x14ac:dyDescent="0.25">
      <c r="A317" s="19"/>
      <c r="B317" s="38"/>
      <c r="C317" s="4"/>
      <c r="D317" s="4"/>
      <c r="E317" s="4"/>
      <c r="F317" s="12"/>
      <c r="G317" s="4"/>
      <c r="H317" s="12"/>
      <c r="I317" s="4"/>
      <c r="J317" s="1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x14ac:dyDescent="0.25">
      <c r="A318" s="19"/>
      <c r="B318" s="38"/>
      <c r="C318" s="4"/>
      <c r="D318" s="4"/>
      <c r="E318" s="4"/>
      <c r="F318" s="12"/>
      <c r="G318" s="4"/>
      <c r="H318" s="12"/>
      <c r="I318" s="4"/>
      <c r="J318" s="1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x14ac:dyDescent="0.25">
      <c r="A319" s="19"/>
      <c r="B319" s="38"/>
      <c r="C319" s="4"/>
      <c r="D319" s="4"/>
      <c r="E319" s="4"/>
      <c r="F319" s="12"/>
      <c r="G319" s="4"/>
      <c r="H319" s="12"/>
      <c r="I319" s="4"/>
      <c r="J319" s="1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x14ac:dyDescent="0.25">
      <c r="A320" s="19"/>
      <c r="B320" s="38"/>
      <c r="C320" s="4"/>
      <c r="D320" s="4"/>
      <c r="E320" s="4"/>
      <c r="F320" s="12"/>
      <c r="G320" s="4"/>
      <c r="H320" s="12"/>
      <c r="I320" s="4"/>
      <c r="J320" s="1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x14ac:dyDescent="0.25">
      <c r="A321" s="19"/>
      <c r="B321" s="38"/>
      <c r="C321" s="4"/>
      <c r="D321" s="4"/>
      <c r="E321" s="4"/>
      <c r="F321" s="12"/>
      <c r="G321" s="4"/>
      <c r="H321" s="12"/>
      <c r="I321" s="4"/>
      <c r="J321" s="1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x14ac:dyDescent="0.25">
      <c r="A322" s="19"/>
      <c r="B322" s="38"/>
      <c r="C322" s="4"/>
      <c r="D322" s="4"/>
      <c r="E322" s="4"/>
      <c r="F322" s="12"/>
      <c r="G322" s="4"/>
      <c r="H322" s="12"/>
      <c r="I322" s="4"/>
      <c r="J322" s="1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x14ac:dyDescent="0.25">
      <c r="A323" s="19"/>
      <c r="B323" s="38"/>
      <c r="C323" s="4"/>
      <c r="D323" s="4"/>
      <c r="E323" s="4"/>
      <c r="F323" s="12"/>
      <c r="G323" s="4"/>
      <c r="H323" s="12"/>
      <c r="I323" s="4"/>
      <c r="J323" s="1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x14ac:dyDescent="0.25">
      <c r="A324" s="19"/>
      <c r="B324" s="38"/>
      <c r="C324" s="4"/>
      <c r="D324" s="4"/>
      <c r="E324" s="4"/>
      <c r="F324" s="12"/>
      <c r="G324" s="4"/>
      <c r="H324" s="12"/>
      <c r="I324" s="4"/>
      <c r="J324" s="1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x14ac:dyDescent="0.25">
      <c r="A325" s="19"/>
      <c r="B325" s="38"/>
      <c r="C325" s="4"/>
      <c r="D325" s="4"/>
      <c r="E325" s="4"/>
      <c r="F325" s="12"/>
      <c r="G325" s="4"/>
      <c r="H325" s="12"/>
      <c r="I325" s="4"/>
      <c r="J325" s="1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x14ac:dyDescent="0.25">
      <c r="A326" s="19"/>
      <c r="B326" s="38"/>
      <c r="C326" s="4"/>
      <c r="D326" s="4"/>
      <c r="E326" s="4"/>
      <c r="F326" s="12"/>
      <c r="G326" s="4"/>
      <c r="H326" s="12"/>
      <c r="I326" s="4"/>
      <c r="J326" s="1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x14ac:dyDescent="0.25">
      <c r="A327" s="19"/>
      <c r="B327" s="38"/>
      <c r="C327" s="4"/>
      <c r="D327" s="4"/>
      <c r="E327" s="4"/>
      <c r="F327" s="12"/>
      <c r="G327" s="4"/>
      <c r="H327" s="12"/>
      <c r="I327" s="4"/>
      <c r="J327" s="1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x14ac:dyDescent="0.25">
      <c r="A328" s="19"/>
      <c r="B328" s="38"/>
      <c r="C328" s="4"/>
      <c r="D328" s="4"/>
      <c r="E328" s="4"/>
      <c r="F328" s="12"/>
      <c r="G328" s="4"/>
      <c r="H328" s="12"/>
      <c r="I328" s="4"/>
      <c r="J328" s="1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x14ac:dyDescent="0.25">
      <c r="A329" s="19"/>
      <c r="B329" s="38"/>
      <c r="C329" s="4"/>
      <c r="D329" s="4"/>
      <c r="E329" s="4"/>
      <c r="F329" s="12"/>
      <c r="G329" s="4"/>
      <c r="H329" s="12"/>
      <c r="I329" s="4"/>
      <c r="J329" s="1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x14ac:dyDescent="0.25">
      <c r="A330" s="19"/>
      <c r="B330" s="38"/>
      <c r="C330" s="4"/>
      <c r="D330" s="4"/>
      <c r="E330" s="4"/>
      <c r="F330" s="12"/>
      <c r="G330" s="4"/>
      <c r="H330" s="12"/>
      <c r="I330" s="4"/>
      <c r="J330" s="1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x14ac:dyDescent="0.25">
      <c r="A331" s="19"/>
      <c r="B331" s="38"/>
      <c r="C331" s="4"/>
      <c r="D331" s="4"/>
      <c r="E331" s="4"/>
      <c r="F331" s="12"/>
      <c r="G331" s="4"/>
      <c r="H331" s="12"/>
      <c r="I331" s="4"/>
      <c r="J331" s="1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x14ac:dyDescent="0.25">
      <c r="A332" s="19"/>
      <c r="B332" s="38"/>
      <c r="C332" s="4"/>
      <c r="D332" s="4"/>
      <c r="E332" s="4"/>
      <c r="F332" s="12"/>
      <c r="G332" s="4"/>
      <c r="H332" s="12"/>
      <c r="I332" s="4"/>
      <c r="J332" s="1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x14ac:dyDescent="0.25">
      <c r="A333" s="19"/>
      <c r="B333" s="38"/>
      <c r="C333" s="4"/>
      <c r="D333" s="4"/>
      <c r="E333" s="4"/>
      <c r="F333" s="12"/>
      <c r="G333" s="4"/>
      <c r="H333" s="12"/>
      <c r="I333" s="4"/>
      <c r="J333" s="1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x14ac:dyDescent="0.25">
      <c r="A334" s="19"/>
      <c r="B334" s="38"/>
      <c r="C334" s="4"/>
      <c r="D334" s="4"/>
      <c r="E334" s="4"/>
      <c r="F334" s="12"/>
      <c r="G334" s="4"/>
      <c r="H334" s="12"/>
      <c r="I334" s="4"/>
      <c r="J334" s="1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x14ac:dyDescent="0.25">
      <c r="A335" s="19"/>
      <c r="B335" s="38"/>
      <c r="C335" s="4"/>
      <c r="D335" s="4"/>
      <c r="E335" s="4"/>
      <c r="F335" s="12"/>
      <c r="G335" s="4"/>
      <c r="H335" s="12"/>
      <c r="I335" s="4"/>
      <c r="J335" s="1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x14ac:dyDescent="0.25">
      <c r="A336" s="19"/>
      <c r="B336" s="38"/>
      <c r="C336" s="4"/>
      <c r="D336" s="4"/>
      <c r="E336" s="4"/>
      <c r="F336" s="12"/>
      <c r="G336" s="4"/>
      <c r="H336" s="12"/>
      <c r="I336" s="4"/>
      <c r="J336" s="1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x14ac:dyDescent="0.25">
      <c r="A337" s="19"/>
      <c r="B337" s="38"/>
      <c r="C337" s="4"/>
      <c r="D337" s="4"/>
      <c r="E337" s="4"/>
      <c r="F337" s="12"/>
      <c r="G337" s="4"/>
      <c r="H337" s="12"/>
      <c r="I337" s="4"/>
      <c r="J337" s="1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x14ac:dyDescent="0.25">
      <c r="A338" s="19"/>
      <c r="B338" s="38"/>
      <c r="C338" s="4"/>
      <c r="D338" s="4"/>
      <c r="E338" s="4"/>
      <c r="F338" s="12"/>
      <c r="G338" s="4"/>
      <c r="H338" s="12"/>
      <c r="I338" s="4"/>
      <c r="J338" s="1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x14ac:dyDescent="0.25">
      <c r="A339" s="19"/>
      <c r="B339" s="38"/>
      <c r="C339" s="4"/>
      <c r="D339" s="4"/>
      <c r="E339" s="4"/>
      <c r="F339" s="12"/>
      <c r="G339" s="4"/>
      <c r="H339" s="12"/>
      <c r="I339" s="4"/>
      <c r="J339" s="1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x14ac:dyDescent="0.25">
      <c r="A340" s="19"/>
      <c r="B340" s="38"/>
      <c r="C340" s="4"/>
      <c r="D340" s="4"/>
      <c r="E340" s="4"/>
      <c r="F340" s="12"/>
      <c r="G340" s="4"/>
      <c r="H340" s="12"/>
      <c r="I340" s="4"/>
      <c r="J340" s="1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x14ac:dyDescent="0.25">
      <c r="A341" s="19"/>
      <c r="B341" s="38"/>
      <c r="C341" s="4"/>
      <c r="D341" s="4"/>
      <c r="E341" s="4"/>
      <c r="F341" s="12"/>
      <c r="G341" s="4"/>
      <c r="H341" s="12"/>
      <c r="I341" s="4"/>
      <c r="J341" s="1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x14ac:dyDescent="0.25">
      <c r="A342" s="19"/>
      <c r="B342" s="38"/>
      <c r="C342" s="4"/>
      <c r="D342" s="4"/>
      <c r="E342" s="4"/>
      <c r="F342" s="12"/>
      <c r="G342" s="4"/>
      <c r="H342" s="12"/>
      <c r="I342" s="4"/>
      <c r="J342" s="1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x14ac:dyDescent="0.25">
      <c r="A343" s="19"/>
      <c r="B343" s="38"/>
      <c r="C343" s="4"/>
      <c r="D343" s="4"/>
      <c r="E343" s="4"/>
      <c r="F343" s="12"/>
      <c r="G343" s="4"/>
      <c r="H343" s="12"/>
      <c r="I343" s="4"/>
      <c r="J343" s="1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x14ac:dyDescent="0.25">
      <c r="A344" s="19"/>
      <c r="B344" s="38"/>
      <c r="C344" s="4"/>
      <c r="D344" s="4"/>
      <c r="E344" s="4"/>
      <c r="F344" s="12"/>
      <c r="G344" s="4"/>
      <c r="H344" s="12"/>
      <c r="I344" s="4"/>
      <c r="J344" s="1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x14ac:dyDescent="0.25">
      <c r="A345" s="19"/>
      <c r="B345" s="38"/>
      <c r="C345" s="4"/>
      <c r="D345" s="4"/>
      <c r="E345" s="4"/>
      <c r="F345" s="12"/>
      <c r="G345" s="4"/>
      <c r="H345" s="12"/>
      <c r="I345" s="4"/>
      <c r="J345" s="1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x14ac:dyDescent="0.25">
      <c r="A346" s="19"/>
      <c r="B346" s="38"/>
      <c r="C346" s="4"/>
      <c r="D346" s="4"/>
      <c r="E346" s="4"/>
      <c r="F346" s="12"/>
      <c r="G346" s="4"/>
      <c r="H346" s="12"/>
      <c r="I346" s="4"/>
      <c r="J346" s="1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x14ac:dyDescent="0.25">
      <c r="A347" s="19"/>
      <c r="B347" s="38"/>
      <c r="C347" s="4"/>
      <c r="D347" s="4"/>
      <c r="E347" s="4"/>
      <c r="F347" s="12"/>
      <c r="G347" s="4"/>
      <c r="H347" s="12"/>
      <c r="I347" s="4"/>
      <c r="J347" s="1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x14ac:dyDescent="0.25">
      <c r="A348" s="19"/>
      <c r="B348" s="38"/>
      <c r="C348" s="4"/>
      <c r="D348" s="4"/>
      <c r="E348" s="4"/>
      <c r="F348" s="12"/>
      <c r="G348" s="4"/>
      <c r="H348" s="12"/>
      <c r="I348" s="4"/>
      <c r="J348" s="1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x14ac:dyDescent="0.25">
      <c r="A349" s="19"/>
      <c r="B349" s="38"/>
      <c r="C349" s="4"/>
      <c r="D349" s="4"/>
      <c r="E349" s="4"/>
      <c r="F349" s="12"/>
      <c r="G349" s="4"/>
      <c r="H349" s="12"/>
      <c r="I349" s="4"/>
      <c r="J349" s="1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x14ac:dyDescent="0.25">
      <c r="A350" s="19"/>
      <c r="B350" s="38"/>
      <c r="C350" s="4"/>
      <c r="D350" s="4"/>
      <c r="E350" s="4"/>
      <c r="F350" s="12"/>
      <c r="G350" s="4"/>
      <c r="H350" s="12"/>
      <c r="I350" s="4"/>
      <c r="J350" s="1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x14ac:dyDescent="0.25">
      <c r="A351" s="19"/>
      <c r="B351" s="38"/>
      <c r="C351" s="4"/>
      <c r="D351" s="4"/>
      <c r="E351" s="4"/>
      <c r="F351" s="12"/>
      <c r="G351" s="4"/>
      <c r="H351" s="12"/>
      <c r="I351" s="4"/>
      <c r="J351" s="1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x14ac:dyDescent="0.25">
      <c r="A352" s="19"/>
      <c r="B352" s="38"/>
      <c r="C352" s="4"/>
      <c r="D352" s="4"/>
      <c r="E352" s="4"/>
      <c r="F352" s="12"/>
      <c r="G352" s="4"/>
      <c r="H352" s="12"/>
      <c r="I352" s="4"/>
      <c r="J352" s="1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x14ac:dyDescent="0.25">
      <c r="A353" s="19"/>
      <c r="B353" s="38"/>
      <c r="C353" s="4"/>
      <c r="D353" s="4"/>
      <c r="E353" s="4"/>
      <c r="F353" s="12"/>
      <c r="G353" s="4"/>
      <c r="H353" s="12"/>
      <c r="I353" s="4"/>
      <c r="J353" s="1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x14ac:dyDescent="0.25">
      <c r="A354" s="19"/>
      <c r="B354" s="38"/>
      <c r="C354" s="4"/>
      <c r="D354" s="4"/>
      <c r="E354" s="4"/>
      <c r="F354" s="12"/>
      <c r="G354" s="4"/>
      <c r="H354" s="12"/>
      <c r="I354" s="4"/>
      <c r="J354" s="1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x14ac:dyDescent="0.25">
      <c r="A355" s="19"/>
      <c r="B355" s="38"/>
      <c r="C355" s="4"/>
      <c r="D355" s="4"/>
      <c r="E355" s="4"/>
      <c r="F355" s="12"/>
      <c r="G355" s="4"/>
      <c r="H355" s="12"/>
      <c r="I355" s="4"/>
      <c r="J355" s="1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x14ac:dyDescent="0.25">
      <c r="A356" s="19"/>
      <c r="B356" s="38"/>
      <c r="C356" s="4"/>
      <c r="D356" s="4"/>
      <c r="E356" s="4"/>
      <c r="F356" s="12"/>
      <c r="G356" s="4"/>
      <c r="H356" s="12"/>
      <c r="I356" s="4"/>
      <c r="J356" s="1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x14ac:dyDescent="0.25">
      <c r="A357" s="19"/>
      <c r="B357" s="38"/>
      <c r="C357" s="4"/>
      <c r="D357" s="4"/>
      <c r="E357" s="4"/>
      <c r="F357" s="12"/>
      <c r="G357" s="4"/>
      <c r="H357" s="12"/>
      <c r="I357" s="4"/>
      <c r="J357" s="1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x14ac:dyDescent="0.25">
      <c r="A358" s="19"/>
      <c r="B358" s="38"/>
      <c r="C358" s="4"/>
      <c r="D358" s="4"/>
      <c r="E358" s="4"/>
      <c r="F358" s="12"/>
      <c r="G358" s="4"/>
      <c r="H358" s="12"/>
      <c r="I358" s="4"/>
      <c r="J358" s="1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x14ac:dyDescent="0.25">
      <c r="A359" s="19"/>
      <c r="B359" s="38"/>
      <c r="C359" s="4"/>
      <c r="D359" s="4"/>
      <c r="E359" s="4"/>
      <c r="F359" s="12"/>
      <c r="G359" s="4"/>
      <c r="H359" s="12"/>
      <c r="I359" s="4"/>
      <c r="J359" s="1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x14ac:dyDescent="0.25">
      <c r="A360" s="19"/>
      <c r="B360" s="38"/>
      <c r="C360" s="4"/>
      <c r="D360" s="4"/>
      <c r="E360" s="4"/>
      <c r="F360" s="12"/>
      <c r="G360" s="4"/>
      <c r="H360" s="12"/>
      <c r="I360" s="4"/>
      <c r="J360" s="1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x14ac:dyDescent="0.25">
      <c r="A361" s="19"/>
      <c r="B361" s="38"/>
      <c r="C361" s="4"/>
      <c r="D361" s="4"/>
      <c r="E361" s="4"/>
      <c r="F361" s="12"/>
      <c r="G361" s="4"/>
      <c r="H361" s="12"/>
      <c r="I361" s="4"/>
      <c r="J361" s="1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x14ac:dyDescent="0.25">
      <c r="A362" s="19"/>
      <c r="B362" s="38"/>
      <c r="C362" s="4"/>
      <c r="D362" s="4"/>
      <c r="E362" s="4"/>
      <c r="F362" s="12"/>
      <c r="G362" s="4"/>
      <c r="H362" s="12"/>
      <c r="I362" s="4"/>
      <c r="J362" s="1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x14ac:dyDescent="0.25">
      <c r="A363" s="19"/>
      <c r="B363" s="38"/>
      <c r="C363" s="4"/>
      <c r="D363" s="4"/>
      <c r="E363" s="4"/>
      <c r="F363" s="12"/>
      <c r="G363" s="4"/>
      <c r="H363" s="12"/>
      <c r="I363" s="4"/>
      <c r="J363" s="1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x14ac:dyDescent="0.25">
      <c r="A364" s="19"/>
      <c r="B364" s="38"/>
      <c r="C364" s="4"/>
      <c r="D364" s="4"/>
      <c r="E364" s="4"/>
      <c r="F364" s="12"/>
      <c r="G364" s="4"/>
      <c r="H364" s="12"/>
      <c r="I364" s="4"/>
      <c r="J364" s="1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x14ac:dyDescent="0.25">
      <c r="A365" s="19"/>
      <c r="B365" s="38"/>
      <c r="C365" s="4"/>
      <c r="D365" s="4"/>
      <c r="E365" s="4"/>
      <c r="F365" s="12"/>
      <c r="G365" s="4"/>
      <c r="H365" s="12"/>
      <c r="I365" s="4"/>
      <c r="J365" s="1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x14ac:dyDescent="0.25">
      <c r="A366" s="19"/>
      <c r="B366" s="38"/>
      <c r="C366" s="4"/>
      <c r="D366" s="4"/>
      <c r="E366" s="4"/>
      <c r="F366" s="12"/>
      <c r="G366" s="4"/>
      <c r="H366" s="12"/>
      <c r="I366" s="4"/>
      <c r="J366" s="1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x14ac:dyDescent="0.25">
      <c r="A367" s="19"/>
      <c r="B367" s="38"/>
      <c r="C367" s="4"/>
      <c r="D367" s="4"/>
      <c r="E367" s="4"/>
      <c r="F367" s="12"/>
      <c r="G367" s="4"/>
      <c r="H367" s="12"/>
      <c r="I367" s="4"/>
      <c r="J367" s="1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x14ac:dyDescent="0.25">
      <c r="A368" s="19"/>
      <c r="B368" s="38"/>
      <c r="C368" s="4"/>
      <c r="D368" s="4"/>
      <c r="E368" s="4"/>
      <c r="F368" s="12"/>
      <c r="G368" s="4"/>
      <c r="H368" s="12"/>
      <c r="I368" s="4"/>
      <c r="J368" s="1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x14ac:dyDescent="0.25">
      <c r="A369" s="19"/>
      <c r="B369" s="38"/>
      <c r="C369" s="4"/>
      <c r="D369" s="4"/>
      <c r="E369" s="4"/>
      <c r="F369" s="12"/>
      <c r="G369" s="4"/>
      <c r="H369" s="12"/>
      <c r="I369" s="4"/>
      <c r="J369" s="1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x14ac:dyDescent="0.25">
      <c r="A370" s="19"/>
      <c r="B370" s="38"/>
      <c r="C370" s="4"/>
      <c r="D370" s="4"/>
      <c r="E370" s="4"/>
      <c r="F370" s="12"/>
      <c r="G370" s="4"/>
      <c r="H370" s="12"/>
      <c r="I370" s="4"/>
      <c r="J370" s="1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x14ac:dyDescent="0.25">
      <c r="A371" s="19"/>
      <c r="B371" s="38"/>
      <c r="C371" s="4"/>
      <c r="D371" s="4"/>
      <c r="E371" s="4"/>
      <c r="F371" s="12"/>
      <c r="G371" s="4"/>
      <c r="H371" s="12"/>
      <c r="I371" s="4"/>
      <c r="J371" s="1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x14ac:dyDescent="0.25">
      <c r="A372" s="19"/>
      <c r="B372" s="38"/>
      <c r="C372" s="4"/>
      <c r="D372" s="4"/>
      <c r="E372" s="4"/>
      <c r="F372" s="12"/>
      <c r="G372" s="4"/>
      <c r="H372" s="12"/>
      <c r="I372" s="4"/>
      <c r="J372" s="1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x14ac:dyDescent="0.25">
      <c r="A373" s="19"/>
      <c r="B373" s="38"/>
      <c r="C373" s="4"/>
      <c r="D373" s="4"/>
      <c r="E373" s="4"/>
      <c r="F373" s="12"/>
      <c r="G373" s="4"/>
      <c r="H373" s="12"/>
      <c r="I373" s="4"/>
      <c r="J373" s="1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x14ac:dyDescent="0.25">
      <c r="A374" s="19"/>
      <c r="B374" s="38"/>
      <c r="C374" s="4"/>
      <c r="D374" s="4"/>
      <c r="E374" s="4"/>
      <c r="F374" s="12"/>
      <c r="G374" s="4"/>
      <c r="H374" s="12"/>
      <c r="I374" s="4"/>
      <c r="J374" s="1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x14ac:dyDescent="0.25">
      <c r="A375" s="19"/>
      <c r="B375" s="38"/>
      <c r="C375" s="4"/>
      <c r="D375" s="4"/>
      <c r="E375" s="4"/>
      <c r="F375" s="12"/>
      <c r="G375" s="4"/>
      <c r="H375" s="12"/>
      <c r="I375" s="4"/>
      <c r="J375" s="1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x14ac:dyDescent="0.25">
      <c r="A376" s="19"/>
      <c r="B376" s="38"/>
      <c r="C376" s="4"/>
      <c r="D376" s="4"/>
      <c r="E376" s="4"/>
      <c r="F376" s="12"/>
      <c r="G376" s="4"/>
      <c r="H376" s="12"/>
      <c r="I376" s="4"/>
      <c r="J376" s="1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x14ac:dyDescent="0.25">
      <c r="A377" s="19"/>
      <c r="B377" s="38"/>
      <c r="C377" s="4"/>
      <c r="D377" s="4"/>
      <c r="E377" s="4"/>
      <c r="F377" s="12"/>
      <c r="G377" s="4"/>
      <c r="H377" s="12"/>
      <c r="I377" s="4"/>
      <c r="J377" s="1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x14ac:dyDescent="0.25">
      <c r="A378" s="19"/>
      <c r="B378" s="38"/>
      <c r="C378" s="4"/>
      <c r="D378" s="4"/>
      <c r="E378" s="4"/>
      <c r="F378" s="12"/>
      <c r="G378" s="4"/>
      <c r="H378" s="12"/>
      <c r="I378" s="4"/>
      <c r="J378" s="1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x14ac:dyDescent="0.25">
      <c r="A379" s="19"/>
      <c r="B379" s="38"/>
      <c r="C379" s="4"/>
      <c r="D379" s="4"/>
      <c r="E379" s="4"/>
      <c r="F379" s="12"/>
      <c r="G379" s="4"/>
      <c r="H379" s="12"/>
      <c r="I379" s="4"/>
      <c r="J379" s="1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x14ac:dyDescent="0.25">
      <c r="A380" s="19"/>
      <c r="B380" s="38"/>
      <c r="C380" s="4"/>
      <c r="D380" s="4"/>
      <c r="E380" s="4"/>
      <c r="F380" s="12"/>
      <c r="G380" s="4"/>
      <c r="H380" s="12"/>
      <c r="I380" s="4"/>
      <c r="J380" s="1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x14ac:dyDescent="0.25">
      <c r="A381" s="19"/>
      <c r="B381" s="38"/>
      <c r="C381" s="4"/>
      <c r="D381" s="4"/>
      <c r="E381" s="4"/>
      <c r="F381" s="12"/>
      <c r="G381" s="4"/>
      <c r="H381" s="12"/>
      <c r="I381" s="4"/>
      <c r="J381" s="1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x14ac:dyDescent="0.25">
      <c r="A382" s="19"/>
      <c r="B382" s="38"/>
      <c r="C382" s="4"/>
      <c r="D382" s="4"/>
      <c r="E382" s="4"/>
      <c r="F382" s="12"/>
      <c r="G382" s="4"/>
      <c r="H382" s="12"/>
      <c r="I382" s="4"/>
      <c r="J382" s="1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x14ac:dyDescent="0.25">
      <c r="A383" s="19"/>
      <c r="B383" s="38"/>
      <c r="C383" s="4"/>
      <c r="D383" s="4"/>
      <c r="E383" s="4"/>
      <c r="F383" s="12"/>
      <c r="G383" s="4"/>
      <c r="H383" s="12"/>
      <c r="I383" s="4"/>
      <c r="J383" s="1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x14ac:dyDescent="0.25">
      <c r="A384" s="19"/>
      <c r="B384" s="38"/>
      <c r="C384" s="4"/>
      <c r="D384" s="4"/>
      <c r="E384" s="4"/>
      <c r="F384" s="12"/>
      <c r="G384" s="4"/>
      <c r="H384" s="12"/>
      <c r="I384" s="4"/>
      <c r="J384" s="1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x14ac:dyDescent="0.25">
      <c r="A385" s="19"/>
      <c r="B385" s="38"/>
      <c r="C385" s="4"/>
      <c r="D385" s="4"/>
      <c r="E385" s="4"/>
      <c r="F385" s="12"/>
      <c r="G385" s="4"/>
      <c r="H385" s="12"/>
      <c r="I385" s="4"/>
      <c r="J385" s="1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x14ac:dyDescent="0.25">
      <c r="A386" s="19"/>
      <c r="B386" s="38"/>
      <c r="C386" s="4"/>
      <c r="D386" s="4"/>
      <c r="E386" s="4"/>
      <c r="F386" s="12"/>
      <c r="G386" s="4"/>
      <c r="H386" s="12"/>
      <c r="I386" s="4"/>
      <c r="J386" s="1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x14ac:dyDescent="0.25">
      <c r="A387" s="19"/>
      <c r="B387" s="38"/>
      <c r="C387" s="4"/>
      <c r="D387" s="4"/>
      <c r="E387" s="4"/>
      <c r="F387" s="12"/>
      <c r="G387" s="4"/>
      <c r="H387" s="12"/>
      <c r="I387" s="4"/>
      <c r="J387" s="1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x14ac:dyDescent="0.25">
      <c r="A388" s="19"/>
      <c r="B388" s="38"/>
      <c r="C388" s="4"/>
      <c r="D388" s="4"/>
      <c r="E388" s="4"/>
      <c r="F388" s="12"/>
      <c r="G388" s="4"/>
      <c r="H388" s="12"/>
      <c r="I388" s="4"/>
      <c r="J388" s="1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x14ac:dyDescent="0.25">
      <c r="A389" s="19"/>
      <c r="B389" s="38"/>
      <c r="C389" s="4"/>
      <c r="D389" s="4"/>
      <c r="E389" s="4"/>
      <c r="F389" s="12"/>
      <c r="G389" s="4"/>
      <c r="H389" s="12"/>
      <c r="I389" s="4"/>
      <c r="J389" s="1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x14ac:dyDescent="0.25">
      <c r="A390" s="19"/>
      <c r="B390" s="38"/>
      <c r="C390" s="4"/>
      <c r="D390" s="4"/>
      <c r="E390" s="4"/>
      <c r="F390" s="12"/>
      <c r="G390" s="4"/>
      <c r="H390" s="12"/>
      <c r="I390" s="4"/>
      <c r="J390" s="1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x14ac:dyDescent="0.25">
      <c r="A391" s="19"/>
      <c r="B391" s="38"/>
      <c r="C391" s="4"/>
      <c r="D391" s="4"/>
      <c r="E391" s="4"/>
      <c r="F391" s="12"/>
      <c r="G391" s="4"/>
      <c r="H391" s="12"/>
      <c r="I391" s="4"/>
      <c r="J391" s="1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x14ac:dyDescent="0.25">
      <c r="A392" s="19"/>
      <c r="B392" s="38"/>
      <c r="C392" s="4"/>
      <c r="D392" s="4"/>
      <c r="E392" s="4"/>
      <c r="F392" s="12"/>
      <c r="G392" s="4"/>
      <c r="H392" s="12"/>
      <c r="I392" s="4"/>
      <c r="J392" s="1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x14ac:dyDescent="0.25">
      <c r="A393" s="19"/>
      <c r="B393" s="38"/>
      <c r="C393" s="4"/>
      <c r="D393" s="4"/>
      <c r="E393" s="4"/>
      <c r="F393" s="12"/>
      <c r="G393" s="4"/>
      <c r="H393" s="12"/>
      <c r="I393" s="4"/>
      <c r="J393" s="1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x14ac:dyDescent="0.25">
      <c r="A394" s="19"/>
      <c r="B394" s="38"/>
      <c r="C394" s="4"/>
      <c r="D394" s="4"/>
      <c r="E394" s="4"/>
      <c r="F394" s="12"/>
      <c r="G394" s="4"/>
      <c r="H394" s="12"/>
      <c r="I394" s="4"/>
      <c r="J394" s="1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x14ac:dyDescent="0.25">
      <c r="A395" s="19"/>
      <c r="B395" s="38"/>
      <c r="C395" s="4"/>
      <c r="D395" s="4"/>
      <c r="E395" s="4"/>
      <c r="F395" s="12"/>
      <c r="G395" s="4"/>
      <c r="H395" s="12"/>
      <c r="I395" s="4"/>
      <c r="J395" s="1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x14ac:dyDescent="0.25">
      <c r="A396" s="19"/>
      <c r="B396" s="38"/>
      <c r="C396" s="4"/>
      <c r="D396" s="4"/>
      <c r="E396" s="4"/>
      <c r="F396" s="12"/>
      <c r="G396" s="4"/>
      <c r="H396" s="12"/>
      <c r="I396" s="4"/>
      <c r="J396" s="1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x14ac:dyDescent="0.25">
      <c r="A397" s="19"/>
      <c r="B397" s="38"/>
      <c r="C397" s="4"/>
      <c r="D397" s="4"/>
      <c r="E397" s="4"/>
      <c r="F397" s="12"/>
      <c r="G397" s="4"/>
      <c r="H397" s="12"/>
      <c r="I397" s="4"/>
      <c r="J397" s="1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x14ac:dyDescent="0.25">
      <c r="A398" s="19"/>
      <c r="B398" s="38"/>
      <c r="C398" s="4"/>
      <c r="D398" s="4"/>
      <c r="E398" s="4"/>
      <c r="F398" s="12"/>
      <c r="G398" s="4"/>
      <c r="H398" s="12"/>
      <c r="I398" s="4"/>
      <c r="J398" s="1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x14ac:dyDescent="0.25">
      <c r="A399" s="19"/>
      <c r="B399" s="38"/>
      <c r="C399" s="4"/>
      <c r="D399" s="4"/>
      <c r="E399" s="4"/>
      <c r="F399" s="12"/>
      <c r="G399" s="4"/>
      <c r="H399" s="12"/>
      <c r="I399" s="4"/>
      <c r="J399" s="1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x14ac:dyDescent="0.25">
      <c r="A400" s="19"/>
      <c r="B400" s="38"/>
      <c r="C400" s="4"/>
      <c r="D400" s="4"/>
      <c r="E400" s="4"/>
      <c r="F400" s="12"/>
      <c r="G400" s="4"/>
      <c r="H400" s="12"/>
      <c r="I400" s="4"/>
      <c r="J400" s="1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x14ac:dyDescent="0.25">
      <c r="A401" s="19"/>
      <c r="B401" s="38"/>
      <c r="C401" s="4"/>
      <c r="D401" s="4"/>
      <c r="E401" s="4"/>
      <c r="F401" s="12"/>
      <c r="G401" s="4"/>
      <c r="H401" s="12"/>
      <c r="I401" s="4"/>
      <c r="J401" s="1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x14ac:dyDescent="0.25">
      <c r="A402" s="19"/>
      <c r="B402" s="38"/>
      <c r="C402" s="4"/>
      <c r="D402" s="4"/>
      <c r="E402" s="4"/>
      <c r="F402" s="12"/>
      <c r="G402" s="4"/>
      <c r="H402" s="12"/>
      <c r="I402" s="4"/>
      <c r="J402" s="1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x14ac:dyDescent="0.25">
      <c r="A403" s="19"/>
      <c r="B403" s="38"/>
      <c r="C403" s="4"/>
      <c r="D403" s="4"/>
      <c r="E403" s="4"/>
      <c r="F403" s="12"/>
      <c r="G403" s="4"/>
      <c r="H403" s="12"/>
      <c r="I403" s="4"/>
      <c r="J403" s="1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x14ac:dyDescent="0.25">
      <c r="A404" s="19"/>
      <c r="B404" s="38"/>
      <c r="C404" s="4"/>
      <c r="D404" s="4"/>
      <c r="E404" s="4"/>
      <c r="F404" s="12"/>
      <c r="G404" s="4"/>
      <c r="H404" s="12"/>
      <c r="I404" s="4"/>
      <c r="J404" s="1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x14ac:dyDescent="0.25">
      <c r="A405" s="19"/>
      <c r="B405" s="38"/>
      <c r="C405" s="4"/>
      <c r="D405" s="4"/>
      <c r="E405" s="4"/>
      <c r="F405" s="12"/>
      <c r="G405" s="4"/>
      <c r="H405" s="12"/>
      <c r="I405" s="4"/>
      <c r="J405" s="1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x14ac:dyDescent="0.25">
      <c r="A406" s="19"/>
      <c r="B406" s="38"/>
      <c r="C406" s="4"/>
      <c r="D406" s="4"/>
      <c r="E406" s="4"/>
      <c r="F406" s="12"/>
      <c r="G406" s="4"/>
      <c r="H406" s="12"/>
      <c r="I406" s="4"/>
      <c r="J406" s="1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x14ac:dyDescent="0.25">
      <c r="A407" s="19"/>
      <c r="B407" s="38"/>
      <c r="C407" s="4"/>
      <c r="D407" s="4"/>
      <c r="E407" s="4"/>
      <c r="F407" s="12"/>
      <c r="G407" s="4"/>
      <c r="H407" s="12"/>
      <c r="I407" s="4"/>
      <c r="J407" s="1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x14ac:dyDescent="0.25">
      <c r="A408" s="19"/>
      <c r="B408" s="38"/>
      <c r="C408" s="4"/>
      <c r="D408" s="4"/>
      <c r="E408" s="4"/>
      <c r="F408" s="12"/>
      <c r="G408" s="4"/>
      <c r="H408" s="12"/>
      <c r="I408" s="4"/>
      <c r="J408" s="1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x14ac:dyDescent="0.25">
      <c r="A409" s="19"/>
      <c r="B409" s="38"/>
      <c r="C409" s="4"/>
      <c r="D409" s="4"/>
      <c r="E409" s="4"/>
      <c r="F409" s="12"/>
      <c r="G409" s="4"/>
      <c r="H409" s="12"/>
      <c r="I409" s="4"/>
      <c r="J409" s="1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x14ac:dyDescent="0.25">
      <c r="A410" s="19"/>
      <c r="B410" s="38"/>
      <c r="C410" s="4"/>
      <c r="D410" s="4"/>
      <c r="E410" s="4"/>
      <c r="F410" s="12"/>
      <c r="G410" s="4"/>
      <c r="H410" s="12"/>
      <c r="I410" s="4"/>
      <c r="J410" s="1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x14ac:dyDescent="0.25">
      <c r="A411" s="19"/>
      <c r="B411" s="38"/>
      <c r="C411" s="4"/>
      <c r="D411" s="4"/>
      <c r="E411" s="4"/>
      <c r="F411" s="12"/>
      <c r="G411" s="4"/>
      <c r="H411" s="12"/>
      <c r="I411" s="4"/>
      <c r="J411" s="1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x14ac:dyDescent="0.25">
      <c r="A412" s="19"/>
      <c r="B412" s="38"/>
      <c r="C412" s="4"/>
      <c r="D412" s="4"/>
      <c r="E412" s="4"/>
      <c r="F412" s="12"/>
      <c r="G412" s="4"/>
      <c r="H412" s="12"/>
      <c r="I412" s="4"/>
      <c r="J412" s="1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x14ac:dyDescent="0.25">
      <c r="A413" s="19"/>
      <c r="B413" s="38"/>
      <c r="C413" s="4"/>
      <c r="D413" s="4"/>
      <c r="E413" s="4"/>
      <c r="F413" s="12"/>
      <c r="G413" s="4"/>
      <c r="H413" s="12"/>
      <c r="I413" s="4"/>
      <c r="J413" s="1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x14ac:dyDescent="0.25">
      <c r="A414" s="19"/>
      <c r="B414" s="38"/>
      <c r="C414" s="4"/>
      <c r="D414" s="4"/>
      <c r="E414" s="4"/>
      <c r="F414" s="12"/>
      <c r="G414" s="4"/>
      <c r="H414" s="12"/>
      <c r="I414" s="4"/>
      <c r="J414" s="1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x14ac:dyDescent="0.25">
      <c r="A415" s="19"/>
      <c r="B415" s="38"/>
      <c r="C415" s="4"/>
      <c r="D415" s="4"/>
      <c r="E415" s="4"/>
      <c r="F415" s="12"/>
      <c r="G415" s="4"/>
      <c r="H415" s="12"/>
      <c r="I415" s="4"/>
      <c r="J415" s="1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x14ac:dyDescent="0.25">
      <c r="A416" s="19"/>
      <c r="B416" s="38"/>
      <c r="C416" s="4"/>
      <c r="D416" s="4"/>
      <c r="E416" s="4"/>
      <c r="F416" s="12"/>
      <c r="G416" s="4"/>
      <c r="H416" s="12"/>
      <c r="I416" s="4"/>
      <c r="J416" s="1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x14ac:dyDescent="0.25">
      <c r="A417" s="19"/>
      <c r="B417" s="38"/>
      <c r="C417" s="4"/>
      <c r="D417" s="4"/>
      <c r="E417" s="4"/>
      <c r="F417" s="12"/>
      <c r="G417" s="4"/>
      <c r="H417" s="12"/>
      <c r="I417" s="4"/>
      <c r="J417" s="1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x14ac:dyDescent="0.25">
      <c r="A418" s="19"/>
      <c r="B418" s="38"/>
      <c r="C418" s="4"/>
      <c r="D418" s="4"/>
      <c r="E418" s="4"/>
      <c r="F418" s="12"/>
      <c r="G418" s="4"/>
      <c r="H418" s="12"/>
      <c r="I418" s="4"/>
      <c r="J418" s="1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x14ac:dyDescent="0.25">
      <c r="A419" s="19"/>
      <c r="B419" s="38"/>
      <c r="C419" s="4"/>
      <c r="D419" s="4"/>
      <c r="E419" s="4"/>
      <c r="F419" s="12"/>
      <c r="G419" s="4"/>
      <c r="H419" s="12"/>
      <c r="I419" s="4"/>
      <c r="J419" s="1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x14ac:dyDescent="0.25">
      <c r="A420" s="19"/>
      <c r="B420" s="38"/>
      <c r="C420" s="4"/>
      <c r="D420" s="4"/>
      <c r="E420" s="4"/>
      <c r="F420" s="12"/>
      <c r="G420" s="4"/>
      <c r="H420" s="12"/>
      <c r="I420" s="4"/>
      <c r="J420" s="1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x14ac:dyDescent="0.25">
      <c r="A421" s="19"/>
      <c r="B421" s="38"/>
      <c r="C421" s="4"/>
      <c r="D421" s="4"/>
      <c r="E421" s="4"/>
      <c r="F421" s="12"/>
      <c r="G421" s="4"/>
      <c r="H421" s="12"/>
      <c r="I421" s="4"/>
      <c r="J421" s="1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x14ac:dyDescent="0.25">
      <c r="A422" s="19"/>
      <c r="B422" s="38"/>
      <c r="C422" s="4"/>
      <c r="D422" s="4"/>
      <c r="E422" s="4"/>
      <c r="F422" s="12"/>
      <c r="G422" s="4"/>
      <c r="H422" s="12"/>
      <c r="I422" s="4"/>
      <c r="J422" s="1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x14ac:dyDescent="0.25">
      <c r="A423" s="19"/>
      <c r="B423" s="38"/>
      <c r="C423" s="4"/>
      <c r="D423" s="4"/>
      <c r="E423" s="4"/>
      <c r="F423" s="12"/>
      <c r="G423" s="4"/>
      <c r="H423" s="12"/>
      <c r="I423" s="4"/>
      <c r="J423" s="1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x14ac:dyDescent="0.25">
      <c r="A424" s="19"/>
      <c r="B424" s="38"/>
      <c r="C424" s="4"/>
      <c r="D424" s="4"/>
      <c r="E424" s="4"/>
      <c r="F424" s="12"/>
      <c r="G424" s="4"/>
      <c r="H424" s="12"/>
      <c r="I424" s="4"/>
      <c r="J424" s="1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x14ac:dyDescent="0.25">
      <c r="A425" s="19"/>
      <c r="B425" s="38"/>
      <c r="C425" s="4"/>
      <c r="D425" s="4"/>
      <c r="E425" s="4"/>
      <c r="F425" s="12"/>
      <c r="G425" s="4"/>
      <c r="H425" s="12"/>
      <c r="I425" s="4"/>
      <c r="J425" s="1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x14ac:dyDescent="0.25">
      <c r="A426" s="19"/>
      <c r="B426" s="38"/>
      <c r="C426" s="4"/>
      <c r="D426" s="4"/>
      <c r="E426" s="4"/>
      <c r="F426" s="12"/>
      <c r="G426" s="4"/>
      <c r="H426" s="12"/>
      <c r="I426" s="4"/>
      <c r="J426" s="1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x14ac:dyDescent="0.25">
      <c r="A427" s="19"/>
      <c r="B427" s="38"/>
      <c r="C427" s="4"/>
      <c r="D427" s="4"/>
      <c r="E427" s="4"/>
      <c r="F427" s="12"/>
      <c r="G427" s="4"/>
      <c r="H427" s="12"/>
      <c r="I427" s="4"/>
      <c r="J427" s="1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x14ac:dyDescent="0.25">
      <c r="A428" s="19"/>
      <c r="B428" s="38"/>
      <c r="C428" s="4"/>
      <c r="D428" s="4"/>
      <c r="E428" s="4"/>
      <c r="F428" s="12"/>
      <c r="G428" s="4"/>
      <c r="H428" s="12"/>
      <c r="I428" s="4"/>
      <c r="J428" s="1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x14ac:dyDescent="0.25">
      <c r="A429" s="19"/>
      <c r="B429" s="38"/>
      <c r="C429" s="4"/>
      <c r="D429" s="4"/>
      <c r="E429" s="4"/>
      <c r="F429" s="12"/>
      <c r="G429" s="4"/>
      <c r="H429" s="12"/>
      <c r="I429" s="4"/>
      <c r="J429" s="1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x14ac:dyDescent="0.25">
      <c r="A430" s="19"/>
      <c r="B430" s="38"/>
      <c r="C430" s="4"/>
      <c r="D430" s="4"/>
      <c r="E430" s="4"/>
      <c r="F430" s="12"/>
      <c r="G430" s="4"/>
      <c r="H430" s="12"/>
      <c r="I430" s="4"/>
      <c r="J430" s="1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x14ac:dyDescent="0.25">
      <c r="A431" s="19"/>
      <c r="B431" s="38"/>
      <c r="C431" s="4"/>
      <c r="D431" s="4"/>
      <c r="E431" s="4"/>
      <c r="F431" s="12"/>
      <c r="G431" s="4"/>
      <c r="H431" s="12"/>
      <c r="I431" s="4"/>
      <c r="J431" s="1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x14ac:dyDescent="0.25">
      <c r="A432" s="19"/>
      <c r="B432" s="38"/>
      <c r="C432" s="4"/>
      <c r="D432" s="4"/>
      <c r="E432" s="4"/>
      <c r="F432" s="12"/>
      <c r="G432" s="4"/>
      <c r="H432" s="12"/>
      <c r="I432" s="4"/>
      <c r="J432" s="1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x14ac:dyDescent="0.25">
      <c r="A433" s="19"/>
      <c r="B433" s="38"/>
      <c r="C433" s="4"/>
      <c r="D433" s="4"/>
      <c r="E433" s="4"/>
      <c r="F433" s="12"/>
      <c r="G433" s="4"/>
      <c r="H433" s="12"/>
      <c r="I433" s="4"/>
      <c r="J433" s="1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x14ac:dyDescent="0.25">
      <c r="A434" s="19"/>
      <c r="B434" s="38"/>
      <c r="C434" s="4"/>
      <c r="D434" s="4"/>
      <c r="E434" s="4"/>
      <c r="F434" s="12"/>
      <c r="G434" s="4"/>
      <c r="H434" s="12"/>
      <c r="I434" s="4"/>
      <c r="J434" s="1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x14ac:dyDescent="0.25">
      <c r="A435" s="19"/>
      <c r="B435" s="38"/>
      <c r="C435" s="4"/>
      <c r="D435" s="4"/>
      <c r="E435" s="4"/>
      <c r="F435" s="12"/>
      <c r="G435" s="4"/>
      <c r="H435" s="12"/>
      <c r="I435" s="4"/>
      <c r="J435" s="1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x14ac:dyDescent="0.25">
      <c r="A436" s="19"/>
      <c r="B436" s="38"/>
      <c r="C436" s="4"/>
      <c r="D436" s="4"/>
      <c r="E436" s="4"/>
      <c r="F436" s="12"/>
      <c r="G436" s="4"/>
      <c r="H436" s="12"/>
      <c r="I436" s="4"/>
      <c r="J436" s="1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x14ac:dyDescent="0.25">
      <c r="A437" s="19"/>
      <c r="B437" s="38"/>
      <c r="C437" s="4"/>
      <c r="D437" s="4"/>
      <c r="E437" s="4"/>
      <c r="F437" s="12"/>
      <c r="G437" s="4"/>
      <c r="H437" s="12"/>
      <c r="I437" s="4"/>
      <c r="J437" s="1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x14ac:dyDescent="0.25">
      <c r="A438" s="19"/>
      <c r="B438" s="38"/>
      <c r="C438" s="4"/>
      <c r="D438" s="4"/>
      <c r="E438" s="4"/>
      <c r="F438" s="12"/>
      <c r="G438" s="4"/>
      <c r="H438" s="12"/>
      <c r="I438" s="4"/>
      <c r="J438" s="1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x14ac:dyDescent="0.25">
      <c r="A439" s="19"/>
      <c r="B439" s="38"/>
      <c r="C439" s="4"/>
      <c r="D439" s="4"/>
      <c r="E439" s="4"/>
      <c r="F439" s="12"/>
      <c r="G439" s="4"/>
      <c r="H439" s="12"/>
      <c r="I439" s="4"/>
      <c r="J439" s="1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x14ac:dyDescent="0.25">
      <c r="A440" s="19"/>
      <c r="B440" s="38"/>
      <c r="C440" s="4"/>
      <c r="D440" s="4"/>
      <c r="E440" s="4"/>
      <c r="F440" s="12"/>
      <c r="G440" s="4"/>
      <c r="H440" s="12"/>
      <c r="I440" s="4"/>
      <c r="J440" s="1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x14ac:dyDescent="0.25">
      <c r="A441" s="19"/>
      <c r="B441" s="38"/>
      <c r="C441" s="4"/>
      <c r="D441" s="4"/>
      <c r="E441" s="4"/>
      <c r="F441" s="12"/>
      <c r="G441" s="4"/>
      <c r="H441" s="12"/>
      <c r="I441" s="4"/>
      <c r="J441" s="1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x14ac:dyDescent="0.25">
      <c r="A442" s="19"/>
      <c r="B442" s="38"/>
      <c r="C442" s="4"/>
      <c r="D442" s="4"/>
      <c r="E442" s="4"/>
      <c r="F442" s="12"/>
      <c r="G442" s="4"/>
      <c r="H442" s="12"/>
      <c r="I442" s="4"/>
      <c r="J442" s="1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x14ac:dyDescent="0.25">
      <c r="A443" s="19"/>
      <c r="B443" s="38"/>
      <c r="C443" s="4"/>
      <c r="D443" s="4"/>
      <c r="E443" s="4"/>
      <c r="F443" s="12"/>
      <c r="G443" s="4"/>
      <c r="H443" s="12"/>
      <c r="I443" s="4"/>
      <c r="J443" s="1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x14ac:dyDescent="0.25">
      <c r="A444" s="19"/>
      <c r="B444" s="38"/>
      <c r="C444" s="4"/>
      <c r="D444" s="4"/>
      <c r="E444" s="4"/>
      <c r="F444" s="12"/>
      <c r="G444" s="4"/>
      <c r="H444" s="12"/>
      <c r="I444" s="4"/>
      <c r="J444" s="1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x14ac:dyDescent="0.25">
      <c r="A445" s="19"/>
      <c r="B445" s="38"/>
      <c r="C445" s="4"/>
      <c r="D445" s="4"/>
      <c r="E445" s="4"/>
      <c r="F445" s="12"/>
      <c r="G445" s="4"/>
      <c r="H445" s="12"/>
      <c r="I445" s="4"/>
      <c r="J445" s="1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x14ac:dyDescent="0.25">
      <c r="A446" s="19"/>
      <c r="B446" s="38"/>
      <c r="C446" s="4"/>
      <c r="D446" s="4"/>
      <c r="E446" s="4"/>
      <c r="F446" s="12"/>
      <c r="G446" s="4"/>
      <c r="H446" s="12"/>
      <c r="I446" s="4"/>
      <c r="J446" s="1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x14ac:dyDescent="0.25">
      <c r="A447" s="19"/>
      <c r="B447" s="38"/>
      <c r="C447" s="4"/>
      <c r="D447" s="4"/>
      <c r="E447" s="4"/>
      <c r="F447" s="12"/>
      <c r="G447" s="4"/>
      <c r="H447" s="12"/>
      <c r="I447" s="4"/>
      <c r="J447" s="1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x14ac:dyDescent="0.25">
      <c r="A448" s="19"/>
      <c r="B448" s="38"/>
      <c r="C448" s="4"/>
      <c r="D448" s="4"/>
      <c r="E448" s="4"/>
      <c r="F448" s="12"/>
      <c r="G448" s="4"/>
      <c r="H448" s="12"/>
      <c r="I448" s="4"/>
      <c r="J448" s="1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x14ac:dyDescent="0.25">
      <c r="A449" s="19"/>
      <c r="B449" s="38"/>
      <c r="C449" s="4"/>
      <c r="D449" s="4"/>
      <c r="E449" s="4"/>
      <c r="F449" s="12"/>
      <c r="G449" s="4"/>
      <c r="H449" s="12"/>
      <c r="I449" s="4"/>
      <c r="J449" s="1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x14ac:dyDescent="0.25">
      <c r="A450" s="19"/>
      <c r="B450" s="38"/>
      <c r="C450" s="4"/>
      <c r="D450" s="4"/>
      <c r="E450" s="4"/>
      <c r="F450" s="12"/>
      <c r="G450" s="4"/>
      <c r="H450" s="12"/>
      <c r="I450" s="4"/>
      <c r="J450" s="1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x14ac:dyDescent="0.25">
      <c r="A451" s="19"/>
      <c r="B451" s="38"/>
      <c r="C451" s="4"/>
      <c r="D451" s="4"/>
      <c r="E451" s="4"/>
      <c r="F451" s="12"/>
      <c r="G451" s="4"/>
      <c r="H451" s="12"/>
      <c r="I451" s="4"/>
      <c r="J451" s="1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x14ac:dyDescent="0.25">
      <c r="A452" s="19"/>
      <c r="B452" s="38"/>
      <c r="C452" s="4"/>
      <c r="D452" s="4"/>
      <c r="E452" s="4"/>
      <c r="F452" s="12"/>
      <c r="G452" s="4"/>
      <c r="H452" s="12"/>
      <c r="I452" s="4"/>
      <c r="J452" s="1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x14ac:dyDescent="0.25">
      <c r="A453" s="19"/>
      <c r="B453" s="38"/>
      <c r="C453" s="4"/>
      <c r="D453" s="4"/>
      <c r="E453" s="4"/>
      <c r="F453" s="12"/>
      <c r="G453" s="4"/>
      <c r="H453" s="12"/>
      <c r="I453" s="4"/>
      <c r="J453" s="1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x14ac:dyDescent="0.25">
      <c r="A454" s="19"/>
      <c r="B454" s="38"/>
      <c r="C454" s="4"/>
      <c r="D454" s="4"/>
      <c r="E454" s="4"/>
      <c r="F454" s="12"/>
      <c r="G454" s="4"/>
      <c r="H454" s="12"/>
      <c r="I454" s="4"/>
      <c r="J454" s="1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x14ac:dyDescent="0.25">
      <c r="A455" s="19"/>
      <c r="B455" s="38"/>
      <c r="C455" s="4"/>
      <c r="D455" s="4"/>
      <c r="E455" s="4"/>
      <c r="F455" s="12"/>
      <c r="G455" s="4"/>
      <c r="H455" s="12"/>
      <c r="I455" s="4"/>
      <c r="J455" s="1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x14ac:dyDescent="0.25">
      <c r="A456" s="19"/>
      <c r="B456" s="38"/>
      <c r="C456" s="4"/>
      <c r="D456" s="4"/>
      <c r="E456" s="4"/>
      <c r="F456" s="12"/>
      <c r="G456" s="4"/>
      <c r="H456" s="12"/>
      <c r="I456" s="4"/>
      <c r="J456" s="1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x14ac:dyDescent="0.25">
      <c r="A457" s="19"/>
      <c r="B457" s="38"/>
      <c r="C457" s="4"/>
      <c r="D457" s="4"/>
      <c r="E457" s="4"/>
      <c r="F457" s="12"/>
      <c r="G457" s="4"/>
      <c r="H457" s="12"/>
      <c r="I457" s="4"/>
      <c r="J457" s="1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x14ac:dyDescent="0.25">
      <c r="A458" s="19"/>
      <c r="B458" s="38"/>
      <c r="C458" s="4"/>
      <c r="D458" s="4"/>
      <c r="E458" s="4"/>
      <c r="F458" s="12"/>
      <c r="G458" s="4"/>
      <c r="H458" s="12"/>
      <c r="I458" s="4"/>
      <c r="J458" s="1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x14ac:dyDescent="0.25">
      <c r="A459" s="19"/>
      <c r="B459" s="38"/>
      <c r="C459" s="4"/>
      <c r="D459" s="4"/>
      <c r="E459" s="4"/>
      <c r="F459" s="12"/>
      <c r="G459" s="4"/>
      <c r="H459" s="12"/>
      <c r="I459" s="4"/>
      <c r="J459" s="1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x14ac:dyDescent="0.25">
      <c r="A460" s="19"/>
      <c r="B460" s="38"/>
      <c r="C460" s="4"/>
      <c r="D460" s="4"/>
      <c r="E460" s="4"/>
      <c r="F460" s="12"/>
      <c r="G460" s="4"/>
      <c r="H460" s="12"/>
      <c r="I460" s="4"/>
      <c r="J460" s="1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x14ac:dyDescent="0.25">
      <c r="A461" s="19"/>
      <c r="B461" s="38"/>
      <c r="C461" s="4"/>
      <c r="D461" s="4"/>
      <c r="E461" s="4"/>
      <c r="F461" s="12"/>
      <c r="G461" s="4"/>
      <c r="H461" s="12"/>
      <c r="I461" s="4"/>
      <c r="J461" s="1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x14ac:dyDescent="0.25">
      <c r="A462" s="19"/>
      <c r="B462" s="38"/>
      <c r="C462" s="4"/>
      <c r="D462" s="4"/>
      <c r="E462" s="4"/>
      <c r="F462" s="12"/>
      <c r="G462" s="4"/>
      <c r="H462" s="12"/>
      <c r="I462" s="4"/>
      <c r="J462" s="1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x14ac:dyDescent="0.25">
      <c r="A463" s="19"/>
      <c r="B463" s="38"/>
      <c r="C463" s="4"/>
      <c r="D463" s="4"/>
      <c r="E463" s="4"/>
      <c r="F463" s="12"/>
      <c r="G463" s="4"/>
      <c r="H463" s="12"/>
      <c r="I463" s="4"/>
      <c r="J463" s="1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x14ac:dyDescent="0.25">
      <c r="A464" s="19"/>
      <c r="B464" s="38"/>
      <c r="C464" s="4"/>
      <c r="D464" s="4"/>
      <c r="E464" s="4"/>
      <c r="F464" s="12"/>
      <c r="G464" s="4"/>
      <c r="H464" s="12"/>
      <c r="I464" s="4"/>
      <c r="J464" s="1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x14ac:dyDescent="0.25">
      <c r="A465" s="19"/>
      <c r="B465" s="38"/>
      <c r="C465" s="4"/>
      <c r="D465" s="4"/>
      <c r="E465" s="4"/>
      <c r="F465" s="12"/>
      <c r="G465" s="4"/>
      <c r="H465" s="12"/>
      <c r="I465" s="4"/>
      <c r="J465" s="1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x14ac:dyDescent="0.25">
      <c r="A466" s="19"/>
      <c r="B466" s="38"/>
      <c r="C466" s="4"/>
      <c r="D466" s="4"/>
      <c r="E466" s="4"/>
      <c r="F466" s="12"/>
      <c r="G466" s="4"/>
      <c r="H466" s="12"/>
      <c r="I466" s="4"/>
      <c r="J466" s="1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x14ac:dyDescent="0.25">
      <c r="A467" s="19"/>
      <c r="B467" s="38"/>
      <c r="C467" s="4"/>
      <c r="D467" s="4"/>
      <c r="E467" s="4"/>
      <c r="F467" s="12"/>
      <c r="G467" s="4"/>
      <c r="H467" s="12"/>
      <c r="I467" s="4"/>
      <c r="J467" s="1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x14ac:dyDescent="0.25">
      <c r="A468" s="19"/>
      <c r="B468" s="38"/>
      <c r="C468" s="4"/>
      <c r="D468" s="4"/>
      <c r="E468" s="4"/>
      <c r="F468" s="12"/>
      <c r="G468" s="4"/>
      <c r="H468" s="12"/>
      <c r="I468" s="4"/>
      <c r="J468" s="1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x14ac:dyDescent="0.25">
      <c r="A469" s="19"/>
      <c r="B469" s="38"/>
      <c r="C469" s="4"/>
      <c r="D469" s="4"/>
      <c r="E469" s="4"/>
      <c r="F469" s="12"/>
      <c r="G469" s="4"/>
      <c r="H469" s="12"/>
      <c r="I469" s="4"/>
      <c r="J469" s="1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x14ac:dyDescent="0.25">
      <c r="A470" s="19"/>
      <c r="B470" s="38"/>
      <c r="C470" s="4"/>
      <c r="D470" s="4"/>
      <c r="E470" s="4"/>
      <c r="F470" s="12"/>
      <c r="G470" s="4"/>
      <c r="H470" s="12"/>
      <c r="I470" s="4"/>
      <c r="J470" s="1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x14ac:dyDescent="0.25">
      <c r="A471" s="19"/>
      <c r="B471" s="38"/>
      <c r="C471" s="4"/>
      <c r="D471" s="4"/>
      <c r="E471" s="4"/>
      <c r="F471" s="12"/>
      <c r="G471" s="4"/>
      <c r="H471" s="12"/>
      <c r="I471" s="4"/>
      <c r="J471" s="1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x14ac:dyDescent="0.25">
      <c r="A472" s="19"/>
      <c r="B472" s="38"/>
      <c r="C472" s="4"/>
      <c r="D472" s="4"/>
      <c r="E472" s="4"/>
      <c r="F472" s="12"/>
      <c r="G472" s="4"/>
      <c r="H472" s="12"/>
      <c r="I472" s="4"/>
      <c r="J472" s="1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x14ac:dyDescent="0.25">
      <c r="A473" s="19"/>
      <c r="B473" s="38"/>
      <c r="C473" s="4"/>
      <c r="D473" s="4"/>
      <c r="E473" s="4"/>
      <c r="F473" s="12"/>
      <c r="G473" s="4"/>
      <c r="H473" s="12"/>
      <c r="I473" s="4"/>
      <c r="J473" s="1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x14ac:dyDescent="0.25">
      <c r="A474" s="19"/>
      <c r="B474" s="38"/>
      <c r="C474" s="4"/>
      <c r="D474" s="4"/>
      <c r="E474" s="4"/>
      <c r="F474" s="12"/>
      <c r="G474" s="4"/>
      <c r="H474" s="12"/>
      <c r="I474" s="4"/>
      <c r="J474" s="1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x14ac:dyDescent="0.25">
      <c r="A475" s="19"/>
      <c r="B475" s="38"/>
      <c r="C475" s="4"/>
      <c r="D475" s="4"/>
      <c r="E475" s="4"/>
      <c r="F475" s="12"/>
      <c r="G475" s="4"/>
      <c r="H475" s="12"/>
      <c r="I475" s="4"/>
      <c r="J475" s="1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x14ac:dyDescent="0.25">
      <c r="A476" s="19"/>
      <c r="B476" s="38"/>
      <c r="C476" s="4"/>
      <c r="D476" s="4"/>
      <c r="E476" s="4"/>
      <c r="F476" s="12"/>
      <c r="G476" s="4"/>
      <c r="H476" s="12"/>
      <c r="I476" s="4"/>
      <c r="J476" s="1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x14ac:dyDescent="0.25">
      <c r="A477" s="19"/>
      <c r="B477" s="38"/>
      <c r="C477" s="4"/>
      <c r="D477" s="4"/>
      <c r="E477" s="4"/>
      <c r="F477" s="12"/>
      <c r="G477" s="4"/>
      <c r="H477" s="12"/>
      <c r="I477" s="4"/>
      <c r="J477" s="1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x14ac:dyDescent="0.25">
      <c r="A478" s="19"/>
      <c r="B478" s="38"/>
      <c r="C478" s="4"/>
      <c r="D478" s="4"/>
      <c r="E478" s="4"/>
      <c r="F478" s="12"/>
      <c r="G478" s="4"/>
      <c r="H478" s="12"/>
      <c r="I478" s="4"/>
      <c r="J478" s="1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x14ac:dyDescent="0.25">
      <c r="A479" s="19"/>
      <c r="B479" s="38"/>
      <c r="C479" s="4"/>
      <c r="D479" s="4"/>
      <c r="E479" s="4"/>
      <c r="F479" s="12"/>
      <c r="G479" s="4"/>
      <c r="H479" s="12"/>
      <c r="I479" s="4"/>
      <c r="J479" s="1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x14ac:dyDescent="0.25">
      <c r="A480" s="19"/>
      <c r="B480" s="38"/>
      <c r="C480" s="4"/>
      <c r="D480" s="4"/>
      <c r="E480" s="4"/>
      <c r="F480" s="12"/>
      <c r="G480" s="4"/>
      <c r="H480" s="12"/>
      <c r="I480" s="4"/>
      <c r="J480" s="1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x14ac:dyDescent="0.25">
      <c r="A481" s="19"/>
      <c r="B481" s="38"/>
      <c r="C481" s="4"/>
      <c r="D481" s="4"/>
      <c r="E481" s="4"/>
      <c r="F481" s="12"/>
      <c r="G481" s="4"/>
      <c r="H481" s="12"/>
      <c r="I481" s="4"/>
      <c r="J481" s="1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x14ac:dyDescent="0.25">
      <c r="A482" s="19"/>
      <c r="B482" s="38"/>
      <c r="C482" s="4"/>
      <c r="D482" s="4"/>
      <c r="E482" s="4"/>
      <c r="F482" s="12"/>
      <c r="G482" s="4"/>
      <c r="H482" s="12"/>
      <c r="I482" s="4"/>
      <c r="J482" s="1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x14ac:dyDescent="0.25">
      <c r="A483" s="19"/>
      <c r="B483" s="38"/>
      <c r="C483" s="4"/>
      <c r="D483" s="4"/>
      <c r="E483" s="4"/>
      <c r="F483" s="12"/>
      <c r="G483" s="4"/>
      <c r="H483" s="12"/>
      <c r="I483" s="4"/>
      <c r="J483" s="1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x14ac:dyDescent="0.25">
      <c r="A484" s="19"/>
      <c r="B484" s="38"/>
      <c r="C484" s="4"/>
      <c r="D484" s="4"/>
      <c r="E484" s="4"/>
      <c r="F484" s="12"/>
      <c r="G484" s="4"/>
      <c r="H484" s="12"/>
      <c r="I484" s="4"/>
      <c r="J484" s="1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x14ac:dyDescent="0.25">
      <c r="A485" s="19"/>
      <c r="B485" s="38"/>
      <c r="C485" s="4"/>
      <c r="D485" s="4"/>
      <c r="E485" s="4"/>
      <c r="F485" s="12"/>
      <c r="G485" s="4"/>
      <c r="H485" s="12"/>
      <c r="I485" s="4"/>
      <c r="J485" s="1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x14ac:dyDescent="0.25">
      <c r="A486" s="19"/>
      <c r="B486" s="38"/>
      <c r="C486" s="4"/>
      <c r="D486" s="4"/>
      <c r="E486" s="4"/>
      <c r="F486" s="12"/>
      <c r="G486" s="4"/>
      <c r="H486" s="12"/>
      <c r="I486" s="4"/>
      <c r="J486" s="1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x14ac:dyDescent="0.25">
      <c r="A487" s="19"/>
      <c r="B487" s="38"/>
      <c r="C487" s="4"/>
      <c r="D487" s="4"/>
      <c r="E487" s="4"/>
      <c r="F487" s="12"/>
      <c r="G487" s="4"/>
      <c r="H487" s="12"/>
      <c r="I487" s="4"/>
      <c r="J487" s="1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x14ac:dyDescent="0.25">
      <c r="A488" s="19"/>
      <c r="B488" s="38"/>
      <c r="C488" s="4"/>
      <c r="D488" s="4"/>
      <c r="E488" s="4"/>
      <c r="F488" s="12"/>
      <c r="G488" s="4"/>
      <c r="H488" s="12"/>
      <c r="I488" s="4"/>
      <c r="J488" s="1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x14ac:dyDescent="0.25">
      <c r="A489" s="19"/>
      <c r="B489" s="38"/>
      <c r="C489" s="4"/>
      <c r="D489" s="4"/>
      <c r="E489" s="4"/>
      <c r="F489" s="12"/>
      <c r="G489" s="4"/>
      <c r="H489" s="12"/>
      <c r="I489" s="4"/>
      <c r="J489" s="1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x14ac:dyDescent="0.25">
      <c r="A490" s="19"/>
      <c r="B490" s="38"/>
      <c r="C490" s="4"/>
      <c r="D490" s="4"/>
      <c r="E490" s="4"/>
      <c r="F490" s="12"/>
      <c r="G490" s="4"/>
      <c r="H490" s="12"/>
      <c r="I490" s="4"/>
      <c r="J490" s="1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x14ac:dyDescent="0.25">
      <c r="A491" s="19"/>
      <c r="B491" s="38"/>
      <c r="C491" s="4"/>
      <c r="D491" s="4"/>
      <c r="E491" s="4"/>
      <c r="F491" s="12"/>
      <c r="G491" s="4"/>
      <c r="H491" s="12"/>
      <c r="I491" s="4"/>
      <c r="J491" s="1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x14ac:dyDescent="0.25">
      <c r="A492" s="19"/>
      <c r="B492" s="38"/>
      <c r="C492" s="4"/>
      <c r="D492" s="4"/>
      <c r="E492" s="4"/>
      <c r="F492" s="12"/>
      <c r="G492" s="4"/>
      <c r="H492" s="12"/>
      <c r="I492" s="4"/>
      <c r="J492" s="1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x14ac:dyDescent="0.25">
      <c r="A493" s="19"/>
      <c r="B493" s="38"/>
      <c r="C493" s="4"/>
      <c r="D493" s="4"/>
      <c r="E493" s="4"/>
      <c r="F493" s="12"/>
      <c r="G493" s="4"/>
      <c r="H493" s="12"/>
      <c r="I493" s="4"/>
      <c r="J493" s="1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x14ac:dyDescent="0.25">
      <c r="A494" s="19"/>
      <c r="B494" s="38"/>
      <c r="C494" s="4"/>
      <c r="D494" s="4"/>
      <c r="E494" s="4"/>
      <c r="F494" s="12"/>
      <c r="G494" s="4"/>
      <c r="H494" s="12"/>
      <c r="I494" s="4"/>
      <c r="J494" s="1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x14ac:dyDescent="0.25">
      <c r="A495" s="19"/>
      <c r="B495" s="38"/>
      <c r="C495" s="4"/>
      <c r="D495" s="4"/>
      <c r="E495" s="4"/>
      <c r="F495" s="12"/>
      <c r="G495" s="4"/>
      <c r="H495" s="12"/>
      <c r="I495" s="4"/>
      <c r="J495" s="1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x14ac:dyDescent="0.25">
      <c r="A496" s="19"/>
      <c r="B496" s="38"/>
      <c r="C496" s="4"/>
      <c r="D496" s="4"/>
      <c r="E496" s="4"/>
      <c r="F496" s="12"/>
      <c r="G496" s="4"/>
      <c r="H496" s="12"/>
      <c r="I496" s="4"/>
      <c r="J496" s="1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x14ac:dyDescent="0.25">
      <c r="A497" s="19"/>
      <c r="B497" s="38"/>
      <c r="C497" s="4"/>
      <c r="D497" s="4"/>
      <c r="E497" s="4"/>
      <c r="F497" s="12"/>
      <c r="G497" s="4"/>
      <c r="H497" s="12"/>
      <c r="I497" s="4"/>
      <c r="J497" s="1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x14ac:dyDescent="0.25">
      <c r="A498" s="19"/>
      <c r="B498" s="38"/>
      <c r="C498" s="4"/>
      <c r="D498" s="4"/>
      <c r="E498" s="4"/>
      <c r="F498" s="12"/>
      <c r="G498" s="4"/>
      <c r="H498" s="12"/>
      <c r="I498" s="4"/>
      <c r="J498" s="1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x14ac:dyDescent="0.25">
      <c r="A499" s="19"/>
      <c r="B499" s="38"/>
      <c r="C499" s="4"/>
      <c r="D499" s="4"/>
      <c r="E499" s="4"/>
      <c r="F499" s="12"/>
      <c r="G499" s="4"/>
      <c r="H499" s="12"/>
      <c r="I499" s="4"/>
      <c r="J499" s="1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x14ac:dyDescent="0.25">
      <c r="A500" s="19"/>
      <c r="B500" s="38"/>
      <c r="C500" s="4"/>
      <c r="D500" s="4"/>
      <c r="E500" s="4"/>
      <c r="F500" s="12"/>
      <c r="G500" s="4"/>
      <c r="H500" s="12"/>
      <c r="I500" s="4"/>
      <c r="J500" s="1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x14ac:dyDescent="0.25">
      <c r="A501" s="19"/>
      <c r="B501" s="38"/>
      <c r="C501" s="4"/>
      <c r="D501" s="4"/>
      <c r="E501" s="4"/>
      <c r="F501" s="12"/>
      <c r="G501" s="4"/>
      <c r="H501" s="12"/>
      <c r="I501" s="4"/>
      <c r="J501" s="1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x14ac:dyDescent="0.25">
      <c r="A502" s="19"/>
      <c r="B502" s="38"/>
      <c r="C502" s="4"/>
      <c r="D502" s="4"/>
      <c r="E502" s="4"/>
      <c r="F502" s="12"/>
      <c r="G502" s="4"/>
      <c r="H502" s="12"/>
      <c r="I502" s="4"/>
      <c r="J502" s="1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x14ac:dyDescent="0.25">
      <c r="A503" s="19"/>
      <c r="B503" s="38"/>
      <c r="C503" s="4"/>
      <c r="D503" s="4"/>
      <c r="E503" s="4"/>
      <c r="F503" s="12"/>
      <c r="G503" s="4"/>
      <c r="H503" s="12"/>
      <c r="I503" s="4"/>
      <c r="J503" s="1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x14ac:dyDescent="0.25">
      <c r="A504" s="19"/>
      <c r="B504" s="38"/>
      <c r="C504" s="4"/>
      <c r="D504" s="4"/>
      <c r="E504" s="4"/>
      <c r="F504" s="12"/>
      <c r="G504" s="4"/>
      <c r="H504" s="12"/>
      <c r="I504" s="4"/>
      <c r="J504" s="1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x14ac:dyDescent="0.25">
      <c r="A505" s="19"/>
      <c r="B505" s="38"/>
      <c r="C505" s="4"/>
      <c r="D505" s="4"/>
      <c r="E505" s="4"/>
      <c r="F505" s="12"/>
      <c r="G505" s="4"/>
      <c r="H505" s="12"/>
      <c r="I505" s="4"/>
      <c r="J505" s="1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x14ac:dyDescent="0.25">
      <c r="A506" s="19"/>
      <c r="B506" s="38"/>
      <c r="C506" s="4"/>
      <c r="D506" s="4"/>
      <c r="E506" s="4"/>
      <c r="F506" s="12"/>
      <c r="G506" s="4"/>
      <c r="H506" s="12"/>
      <c r="I506" s="4"/>
      <c r="J506" s="1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x14ac:dyDescent="0.25">
      <c r="A507" s="19"/>
      <c r="B507" s="38"/>
      <c r="C507" s="4"/>
      <c r="D507" s="4"/>
      <c r="E507" s="4"/>
      <c r="F507" s="12"/>
      <c r="G507" s="4"/>
      <c r="H507" s="12"/>
      <c r="I507" s="4"/>
      <c r="J507" s="1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x14ac:dyDescent="0.25">
      <c r="A508" s="19"/>
      <c r="B508" s="38"/>
      <c r="C508" s="4"/>
      <c r="D508" s="4"/>
      <c r="E508" s="4"/>
      <c r="F508" s="12"/>
      <c r="G508" s="4"/>
      <c r="H508" s="12"/>
      <c r="I508" s="4"/>
      <c r="J508" s="1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x14ac:dyDescent="0.25">
      <c r="A509" s="19"/>
      <c r="B509" s="38"/>
      <c r="C509" s="4"/>
      <c r="D509" s="4"/>
      <c r="E509" s="4"/>
      <c r="F509" s="12"/>
      <c r="G509" s="4"/>
      <c r="H509" s="12"/>
      <c r="I509" s="4"/>
      <c r="J509" s="1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x14ac:dyDescent="0.25">
      <c r="A510" s="19"/>
      <c r="B510" s="38"/>
      <c r="C510" s="4"/>
      <c r="D510" s="4"/>
      <c r="E510" s="4"/>
      <c r="F510" s="12"/>
      <c r="G510" s="4"/>
      <c r="H510" s="12"/>
      <c r="I510" s="4"/>
      <c r="J510" s="1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x14ac:dyDescent="0.25">
      <c r="A511" s="19"/>
      <c r="B511" s="38"/>
      <c r="C511" s="4"/>
      <c r="D511" s="4"/>
      <c r="E511" s="4"/>
      <c r="F511" s="12"/>
      <c r="G511" s="4"/>
      <c r="H511" s="12"/>
      <c r="I511" s="4"/>
      <c r="J511" s="1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x14ac:dyDescent="0.25">
      <c r="A512" s="19"/>
      <c r="B512" s="38"/>
      <c r="C512" s="4"/>
      <c r="D512" s="4"/>
      <c r="E512" s="4"/>
      <c r="F512" s="12"/>
      <c r="G512" s="4"/>
      <c r="H512" s="12"/>
      <c r="I512" s="4"/>
      <c r="J512" s="1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x14ac:dyDescent="0.25">
      <c r="A513" s="19"/>
      <c r="B513" s="38"/>
      <c r="C513" s="4"/>
      <c r="D513" s="4"/>
      <c r="E513" s="4"/>
      <c r="F513" s="12"/>
      <c r="G513" s="4"/>
      <c r="H513" s="12"/>
      <c r="I513" s="4"/>
      <c r="J513" s="1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x14ac:dyDescent="0.25">
      <c r="A514" s="19"/>
      <c r="B514" s="38"/>
      <c r="C514" s="4"/>
      <c r="D514" s="4"/>
      <c r="E514" s="4"/>
      <c r="F514" s="12"/>
      <c r="G514" s="4"/>
      <c r="H514" s="12"/>
      <c r="I514" s="4"/>
      <c r="J514" s="1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x14ac:dyDescent="0.25">
      <c r="A515" s="19"/>
      <c r="B515" s="38"/>
      <c r="C515" s="4"/>
      <c r="D515" s="4"/>
      <c r="E515" s="4"/>
      <c r="F515" s="12"/>
      <c r="G515" s="4"/>
      <c r="H515" s="12"/>
      <c r="I515" s="4"/>
      <c r="J515" s="1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x14ac:dyDescent="0.25">
      <c r="A516" s="19"/>
      <c r="B516" s="38"/>
      <c r="C516" s="4"/>
      <c r="D516" s="4"/>
      <c r="E516" s="4"/>
      <c r="F516" s="12"/>
      <c r="G516" s="4"/>
      <c r="H516" s="12"/>
      <c r="I516" s="4"/>
      <c r="J516" s="1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x14ac:dyDescent="0.25">
      <c r="A517" s="19"/>
      <c r="B517" s="38"/>
      <c r="C517" s="4"/>
      <c r="D517" s="4"/>
      <c r="E517" s="4"/>
      <c r="F517" s="12"/>
      <c r="G517" s="4"/>
      <c r="H517" s="12"/>
      <c r="I517" s="4"/>
      <c r="J517" s="1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x14ac:dyDescent="0.25">
      <c r="A518" s="19"/>
      <c r="B518" s="38"/>
      <c r="C518" s="4"/>
      <c r="D518" s="4"/>
      <c r="E518" s="4"/>
      <c r="F518" s="12"/>
      <c r="G518" s="4"/>
      <c r="H518" s="12"/>
      <c r="I518" s="4"/>
      <c r="J518" s="1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x14ac:dyDescent="0.25">
      <c r="A519" s="19"/>
      <c r="B519" s="38"/>
      <c r="C519" s="4"/>
      <c r="D519" s="4"/>
      <c r="E519" s="4"/>
      <c r="F519" s="12"/>
      <c r="G519" s="4"/>
      <c r="H519" s="12"/>
      <c r="I519" s="4"/>
      <c r="J519" s="1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x14ac:dyDescent="0.25">
      <c r="A520" s="19"/>
      <c r="B520" s="38"/>
      <c r="C520" s="4"/>
      <c r="D520" s="4"/>
      <c r="E520" s="4"/>
      <c r="F520" s="12"/>
      <c r="G520" s="4"/>
      <c r="H520" s="12"/>
      <c r="I520" s="4"/>
      <c r="J520" s="1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x14ac:dyDescent="0.25">
      <c r="A521" s="19"/>
      <c r="B521" s="38"/>
      <c r="C521" s="4"/>
      <c r="D521" s="4"/>
      <c r="E521" s="4"/>
      <c r="F521" s="12"/>
      <c r="G521" s="4"/>
      <c r="H521" s="12"/>
      <c r="I521" s="4"/>
      <c r="J521" s="1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x14ac:dyDescent="0.25">
      <c r="A522" s="19"/>
      <c r="B522" s="38"/>
      <c r="C522" s="4"/>
      <c r="D522" s="4"/>
      <c r="E522" s="4"/>
      <c r="F522" s="12"/>
      <c r="G522" s="4"/>
      <c r="H522" s="12"/>
      <c r="I522" s="4"/>
      <c r="J522" s="1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x14ac:dyDescent="0.25">
      <c r="A523" s="19"/>
      <c r="B523" s="38"/>
      <c r="C523" s="4"/>
      <c r="D523" s="4"/>
      <c r="E523" s="4"/>
      <c r="F523" s="12"/>
      <c r="G523" s="4"/>
      <c r="H523" s="12"/>
      <c r="I523" s="4"/>
      <c r="J523" s="1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x14ac:dyDescent="0.25">
      <c r="A524" s="19"/>
      <c r="B524" s="38"/>
      <c r="C524" s="4"/>
      <c r="D524" s="4"/>
      <c r="E524" s="4"/>
      <c r="F524" s="12"/>
      <c r="G524" s="4"/>
      <c r="H524" s="12"/>
      <c r="I524" s="4"/>
      <c r="J524" s="1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x14ac:dyDescent="0.25">
      <c r="A525" s="19"/>
      <c r="B525" s="38"/>
      <c r="C525" s="4"/>
      <c r="D525" s="4"/>
      <c r="E525" s="4"/>
      <c r="F525" s="12"/>
      <c r="G525" s="4"/>
      <c r="H525" s="12"/>
      <c r="I525" s="4"/>
      <c r="J525" s="1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x14ac:dyDescent="0.25">
      <c r="A526" s="19"/>
      <c r="B526" s="38"/>
      <c r="C526" s="4"/>
      <c r="D526" s="4"/>
      <c r="E526" s="4"/>
      <c r="F526" s="12"/>
      <c r="G526" s="4"/>
      <c r="H526" s="12"/>
      <c r="I526" s="4"/>
      <c r="J526" s="1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x14ac:dyDescent="0.25">
      <c r="A527" s="19"/>
      <c r="B527" s="38"/>
      <c r="C527" s="4"/>
      <c r="D527" s="4"/>
      <c r="E527" s="4"/>
      <c r="F527" s="12"/>
      <c r="G527" s="4"/>
      <c r="H527" s="12"/>
      <c r="I527" s="4"/>
      <c r="J527" s="1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x14ac:dyDescent="0.25">
      <c r="A528" s="19"/>
      <c r="B528" s="38"/>
      <c r="C528" s="4"/>
      <c r="D528" s="4"/>
      <c r="E528" s="4"/>
      <c r="F528" s="12"/>
      <c r="G528" s="4"/>
      <c r="H528" s="12"/>
      <c r="I528" s="4"/>
      <c r="J528" s="1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x14ac:dyDescent="0.25">
      <c r="A529" s="19"/>
      <c r="B529" s="38"/>
      <c r="C529" s="4"/>
      <c r="D529" s="4"/>
      <c r="E529" s="4"/>
      <c r="F529" s="12"/>
      <c r="G529" s="4"/>
      <c r="H529" s="12"/>
      <c r="I529" s="4"/>
      <c r="J529" s="1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x14ac:dyDescent="0.25">
      <c r="A530" s="19"/>
      <c r="B530" s="38"/>
      <c r="C530" s="4"/>
      <c r="D530" s="4"/>
      <c r="E530" s="4"/>
      <c r="F530" s="12"/>
      <c r="G530" s="4"/>
      <c r="H530" s="12"/>
      <c r="I530" s="4"/>
      <c r="J530" s="1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x14ac:dyDescent="0.25">
      <c r="A531" s="19"/>
      <c r="B531" s="38"/>
      <c r="C531" s="4"/>
      <c r="D531" s="4"/>
      <c r="E531" s="4"/>
      <c r="F531" s="12"/>
      <c r="G531" s="4"/>
      <c r="H531" s="12"/>
      <c r="I531" s="4"/>
      <c r="J531" s="1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x14ac:dyDescent="0.25">
      <c r="A532" s="19"/>
      <c r="B532" s="38"/>
      <c r="C532" s="4"/>
      <c r="D532" s="4"/>
      <c r="E532" s="4"/>
      <c r="F532" s="12"/>
      <c r="G532" s="4"/>
      <c r="H532" s="12"/>
      <c r="I532" s="4"/>
      <c r="J532" s="1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x14ac:dyDescent="0.25">
      <c r="A533" s="19"/>
      <c r="B533" s="38"/>
      <c r="C533" s="4"/>
      <c r="D533" s="4"/>
      <c r="E533" s="4"/>
      <c r="F533" s="12"/>
      <c r="G533" s="4"/>
      <c r="H533" s="12"/>
      <c r="I533" s="4"/>
      <c r="J533" s="1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x14ac:dyDescent="0.25">
      <c r="A534" s="19"/>
      <c r="B534" s="38"/>
      <c r="C534" s="4"/>
      <c r="D534" s="4"/>
      <c r="E534" s="4"/>
      <c r="F534" s="12"/>
      <c r="G534" s="4"/>
      <c r="H534" s="12"/>
      <c r="I534" s="4"/>
      <c r="J534" s="1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x14ac:dyDescent="0.25">
      <c r="A535" s="19"/>
      <c r="B535" s="38"/>
      <c r="C535" s="4"/>
      <c r="D535" s="4"/>
      <c r="E535" s="4"/>
      <c r="F535" s="12"/>
      <c r="G535" s="4"/>
      <c r="H535" s="12"/>
      <c r="I535" s="4"/>
      <c r="J535" s="1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x14ac:dyDescent="0.25">
      <c r="A536" s="19"/>
      <c r="B536" s="38"/>
      <c r="C536" s="4"/>
      <c r="D536" s="4"/>
      <c r="E536" s="4"/>
      <c r="F536" s="12"/>
      <c r="G536" s="4"/>
      <c r="H536" s="12"/>
      <c r="I536" s="4"/>
      <c r="J536" s="1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x14ac:dyDescent="0.25">
      <c r="A537" s="19"/>
      <c r="B537" s="38"/>
      <c r="C537" s="4"/>
      <c r="D537" s="4"/>
      <c r="E537" s="4"/>
      <c r="F537" s="12"/>
      <c r="G537" s="4"/>
      <c r="H537" s="12"/>
      <c r="I537" s="4"/>
      <c r="J537" s="1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x14ac:dyDescent="0.25">
      <c r="A538" s="19"/>
      <c r="B538" s="38"/>
      <c r="C538" s="4"/>
      <c r="D538" s="4"/>
      <c r="E538" s="4"/>
      <c r="F538" s="12"/>
      <c r="G538" s="4"/>
      <c r="H538" s="12"/>
      <c r="I538" s="4"/>
      <c r="J538" s="1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x14ac:dyDescent="0.25">
      <c r="A539" s="19"/>
      <c r="B539" s="38"/>
      <c r="C539" s="4"/>
      <c r="D539" s="4"/>
      <c r="E539" s="4"/>
      <c r="F539" s="12"/>
      <c r="G539" s="4"/>
      <c r="H539" s="12"/>
      <c r="I539" s="4"/>
      <c r="J539" s="1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x14ac:dyDescent="0.25">
      <c r="A540" s="19"/>
      <c r="B540" s="38"/>
      <c r="C540" s="4"/>
      <c r="D540" s="4"/>
      <c r="E540" s="4"/>
      <c r="F540" s="12"/>
      <c r="G540" s="4"/>
      <c r="H540" s="12"/>
      <c r="I540" s="4"/>
      <c r="J540" s="1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x14ac:dyDescent="0.25">
      <c r="A541" s="19"/>
      <c r="B541" s="38"/>
      <c r="C541" s="4"/>
      <c r="D541" s="4"/>
      <c r="E541" s="4"/>
      <c r="F541" s="12"/>
      <c r="G541" s="4"/>
      <c r="H541" s="12"/>
      <c r="I541" s="4"/>
      <c r="J541" s="1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x14ac:dyDescent="0.25">
      <c r="A542" s="19"/>
      <c r="B542" s="38"/>
      <c r="C542" s="4"/>
      <c r="D542" s="4"/>
      <c r="E542" s="4"/>
      <c r="F542" s="12"/>
      <c r="G542" s="4"/>
      <c r="H542" s="12"/>
      <c r="I542" s="4"/>
      <c r="J542" s="1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x14ac:dyDescent="0.25">
      <c r="A543" s="19"/>
      <c r="B543" s="38"/>
      <c r="C543" s="4"/>
      <c r="D543" s="4"/>
      <c r="E543" s="4"/>
      <c r="F543" s="12"/>
      <c r="G543" s="4"/>
      <c r="H543" s="12"/>
      <c r="I543" s="4"/>
      <c r="J543" s="1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x14ac:dyDescent="0.25">
      <c r="A544" s="19"/>
      <c r="B544" s="38"/>
      <c r="C544" s="4"/>
      <c r="D544" s="4"/>
      <c r="E544" s="4"/>
      <c r="F544" s="12"/>
      <c r="G544" s="4"/>
      <c r="H544" s="12"/>
      <c r="I544" s="4"/>
      <c r="J544" s="1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x14ac:dyDescent="0.25">
      <c r="A545" s="19"/>
      <c r="B545" s="38"/>
      <c r="C545" s="4"/>
      <c r="D545" s="4"/>
      <c r="E545" s="4"/>
      <c r="F545" s="12"/>
      <c r="G545" s="4"/>
      <c r="H545" s="12"/>
      <c r="I545" s="4"/>
      <c r="J545" s="1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x14ac:dyDescent="0.25">
      <c r="A546" s="19"/>
      <c r="B546" s="38"/>
      <c r="C546" s="4"/>
      <c r="D546" s="4"/>
      <c r="E546" s="4"/>
      <c r="F546" s="12"/>
      <c r="G546" s="4"/>
      <c r="H546" s="12"/>
      <c r="I546" s="4"/>
      <c r="J546" s="1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x14ac:dyDescent="0.25">
      <c r="A547" s="19"/>
      <c r="B547" s="38"/>
      <c r="C547" s="4"/>
      <c r="D547" s="4"/>
      <c r="E547" s="4"/>
      <c r="F547" s="12"/>
      <c r="G547" s="4"/>
      <c r="H547" s="12"/>
      <c r="I547" s="4"/>
      <c r="J547" s="1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x14ac:dyDescent="0.25">
      <c r="A548" s="19"/>
      <c r="B548" s="38"/>
      <c r="C548" s="4"/>
      <c r="D548" s="4"/>
      <c r="E548" s="4"/>
      <c r="F548" s="12"/>
      <c r="G548" s="4"/>
      <c r="H548" s="12"/>
      <c r="I548" s="4"/>
      <c r="J548" s="1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x14ac:dyDescent="0.25">
      <c r="A549" s="19"/>
      <c r="B549" s="38"/>
      <c r="C549" s="4"/>
      <c r="D549" s="4"/>
      <c r="E549" s="4"/>
      <c r="F549" s="12"/>
      <c r="G549" s="4"/>
      <c r="H549" s="12"/>
      <c r="I549" s="4"/>
      <c r="J549" s="1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x14ac:dyDescent="0.25">
      <c r="A550" s="19"/>
      <c r="B550" s="38"/>
      <c r="C550" s="4"/>
      <c r="D550" s="4"/>
      <c r="E550" s="4"/>
      <c r="F550" s="12"/>
      <c r="G550" s="4"/>
      <c r="H550" s="12"/>
      <c r="I550" s="4"/>
      <c r="J550" s="1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x14ac:dyDescent="0.25">
      <c r="A551" s="19"/>
      <c r="B551" s="38"/>
      <c r="C551" s="4"/>
      <c r="D551" s="4"/>
      <c r="E551" s="4"/>
      <c r="F551" s="12"/>
      <c r="G551" s="4"/>
      <c r="H551" s="12"/>
      <c r="I551" s="4"/>
      <c r="J551" s="1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x14ac:dyDescent="0.25">
      <c r="A552" s="19"/>
      <c r="B552" s="38"/>
      <c r="C552" s="4"/>
      <c r="D552" s="4"/>
      <c r="E552" s="4"/>
      <c r="F552" s="12"/>
      <c r="G552" s="4"/>
      <c r="H552" s="12"/>
      <c r="I552" s="4"/>
      <c r="J552" s="1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x14ac:dyDescent="0.25">
      <c r="A553" s="19"/>
      <c r="B553" s="38"/>
      <c r="C553" s="4"/>
      <c r="D553" s="4"/>
      <c r="E553" s="4"/>
      <c r="F553" s="12"/>
      <c r="G553" s="4"/>
      <c r="H553" s="12"/>
      <c r="I553" s="4"/>
      <c r="J553" s="1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x14ac:dyDescent="0.25">
      <c r="A554" s="19"/>
      <c r="B554" s="38"/>
      <c r="C554" s="4"/>
      <c r="D554" s="4"/>
      <c r="E554" s="4"/>
      <c r="F554" s="12"/>
      <c r="G554" s="4"/>
      <c r="H554" s="12"/>
      <c r="I554" s="4"/>
      <c r="J554" s="1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x14ac:dyDescent="0.25">
      <c r="A555" s="19"/>
      <c r="B555" s="38"/>
      <c r="C555" s="4"/>
      <c r="D555" s="4"/>
      <c r="E555" s="4"/>
      <c r="F555" s="12"/>
      <c r="G555" s="4"/>
      <c r="H555" s="12"/>
      <c r="I555" s="4"/>
      <c r="J555" s="1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x14ac:dyDescent="0.25">
      <c r="A556" s="19"/>
      <c r="B556" s="38"/>
      <c r="C556" s="4"/>
      <c r="D556" s="4"/>
      <c r="E556" s="4"/>
      <c r="F556" s="12"/>
      <c r="G556" s="4"/>
      <c r="H556" s="12"/>
      <c r="I556" s="4"/>
      <c r="J556" s="1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x14ac:dyDescent="0.25">
      <c r="A557" s="19"/>
      <c r="B557" s="38"/>
      <c r="C557" s="4"/>
      <c r="D557" s="4"/>
      <c r="E557" s="4"/>
      <c r="F557" s="12"/>
      <c r="G557" s="4"/>
      <c r="H557" s="12"/>
      <c r="I557" s="4"/>
      <c r="J557" s="1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x14ac:dyDescent="0.25">
      <c r="A558" s="19"/>
      <c r="B558" s="38"/>
      <c r="C558" s="4"/>
      <c r="D558" s="4"/>
      <c r="E558" s="4"/>
      <c r="F558" s="12"/>
      <c r="G558" s="4"/>
      <c r="H558" s="12"/>
      <c r="I558" s="4"/>
      <c r="J558" s="1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x14ac:dyDescent="0.25">
      <c r="A559" s="19"/>
      <c r="B559" s="38"/>
      <c r="C559" s="4"/>
      <c r="D559" s="4"/>
      <c r="E559" s="4"/>
      <c r="F559" s="12"/>
      <c r="G559" s="4"/>
      <c r="H559" s="12"/>
      <c r="I559" s="4"/>
      <c r="J559" s="1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x14ac:dyDescent="0.25">
      <c r="A560" s="19"/>
      <c r="B560" s="38"/>
      <c r="C560" s="4"/>
      <c r="D560" s="4"/>
      <c r="E560" s="4"/>
      <c r="F560" s="12"/>
      <c r="G560" s="4"/>
      <c r="H560" s="12"/>
      <c r="I560" s="4"/>
      <c r="J560" s="1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x14ac:dyDescent="0.25">
      <c r="A561" s="19"/>
      <c r="B561" s="38"/>
      <c r="C561" s="4"/>
      <c r="D561" s="4"/>
      <c r="E561" s="4"/>
      <c r="F561" s="12"/>
      <c r="G561" s="4"/>
      <c r="H561" s="12"/>
      <c r="I561" s="4"/>
      <c r="J561" s="1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x14ac:dyDescent="0.25">
      <c r="A562" s="19"/>
      <c r="B562" s="38"/>
      <c r="C562" s="4"/>
      <c r="D562" s="4"/>
      <c r="E562" s="4"/>
      <c r="F562" s="12"/>
      <c r="G562" s="4"/>
      <c r="H562" s="12"/>
      <c r="I562" s="4"/>
      <c r="J562" s="1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x14ac:dyDescent="0.25">
      <c r="A563" s="19"/>
      <c r="B563" s="38"/>
      <c r="C563" s="4"/>
      <c r="D563" s="4"/>
      <c r="E563" s="4"/>
      <c r="F563" s="12"/>
      <c r="G563" s="4"/>
      <c r="H563" s="12"/>
      <c r="I563" s="4"/>
      <c r="J563" s="1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x14ac:dyDescent="0.25">
      <c r="A564" s="19"/>
      <c r="B564" s="38"/>
      <c r="C564" s="4"/>
      <c r="D564" s="4"/>
      <c r="E564" s="4"/>
      <c r="F564" s="12"/>
      <c r="G564" s="4"/>
      <c r="H564" s="12"/>
      <c r="I564" s="4"/>
      <c r="J564" s="1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x14ac:dyDescent="0.25">
      <c r="A565" s="19"/>
      <c r="B565" s="38"/>
      <c r="C565" s="4"/>
      <c r="D565" s="4"/>
      <c r="E565" s="4"/>
      <c r="F565" s="12"/>
      <c r="G565" s="4"/>
      <c r="H565" s="12"/>
      <c r="I565" s="4"/>
      <c r="J565" s="1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x14ac:dyDescent="0.25">
      <c r="A566" s="19"/>
      <c r="B566" s="38"/>
      <c r="C566" s="4"/>
      <c r="D566" s="4"/>
      <c r="E566" s="4"/>
      <c r="F566" s="12"/>
      <c r="G566" s="4"/>
      <c r="H566" s="12"/>
      <c r="I566" s="4"/>
      <c r="J566" s="1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x14ac:dyDescent="0.25">
      <c r="A567" s="19"/>
      <c r="B567" s="38"/>
      <c r="C567" s="4"/>
      <c r="D567" s="4"/>
      <c r="E567" s="4"/>
      <c r="F567" s="12"/>
      <c r="G567" s="4"/>
      <c r="H567" s="12"/>
      <c r="I567" s="4"/>
      <c r="J567" s="1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x14ac:dyDescent="0.25">
      <c r="A568" s="19"/>
      <c r="B568" s="38"/>
      <c r="C568" s="4"/>
      <c r="D568" s="4"/>
      <c r="E568" s="4"/>
      <c r="F568" s="12"/>
      <c r="G568" s="4"/>
      <c r="H568" s="12"/>
      <c r="I568" s="4"/>
      <c r="J568" s="1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x14ac:dyDescent="0.25">
      <c r="A569" s="19"/>
      <c r="B569" s="38"/>
      <c r="C569" s="4"/>
      <c r="D569" s="4"/>
      <c r="E569" s="4"/>
      <c r="F569" s="12"/>
      <c r="G569" s="4"/>
      <c r="H569" s="12"/>
      <c r="I569" s="4"/>
      <c r="J569" s="1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x14ac:dyDescent="0.25">
      <c r="A570" s="19"/>
      <c r="B570" s="38"/>
      <c r="C570" s="4"/>
      <c r="D570" s="4"/>
      <c r="E570" s="4"/>
      <c r="F570" s="12"/>
      <c r="G570" s="4"/>
      <c r="H570" s="12"/>
      <c r="I570" s="4"/>
      <c r="J570" s="1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x14ac:dyDescent="0.25">
      <c r="A571" s="19"/>
      <c r="B571" s="38"/>
      <c r="C571" s="4"/>
      <c r="D571" s="4"/>
      <c r="E571" s="4"/>
      <c r="F571" s="12"/>
      <c r="G571" s="4"/>
      <c r="H571" s="12"/>
      <c r="I571" s="4"/>
      <c r="J571" s="1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x14ac:dyDescent="0.25">
      <c r="A572" s="19"/>
      <c r="B572" s="38"/>
      <c r="C572" s="4"/>
      <c r="D572" s="4"/>
      <c r="E572" s="4"/>
      <c r="F572" s="12"/>
      <c r="G572" s="4"/>
      <c r="H572" s="12"/>
      <c r="I572" s="4"/>
      <c r="J572" s="1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x14ac:dyDescent="0.25">
      <c r="A573" s="19"/>
      <c r="B573" s="38"/>
      <c r="C573" s="4"/>
      <c r="D573" s="4"/>
      <c r="E573" s="4"/>
      <c r="F573" s="12"/>
      <c r="G573" s="4"/>
      <c r="H573" s="12"/>
      <c r="I573" s="4"/>
      <c r="J573" s="1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x14ac:dyDescent="0.25">
      <c r="A574" s="19"/>
      <c r="B574" s="38"/>
      <c r="C574" s="4"/>
      <c r="D574" s="4"/>
      <c r="E574" s="4"/>
      <c r="F574" s="12"/>
      <c r="G574" s="4"/>
      <c r="H574" s="12"/>
      <c r="I574" s="4"/>
      <c r="J574" s="1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x14ac:dyDescent="0.25">
      <c r="A575" s="19"/>
      <c r="B575" s="38"/>
      <c r="C575" s="4"/>
      <c r="D575" s="4"/>
      <c r="E575" s="4"/>
      <c r="F575" s="12"/>
      <c r="G575" s="4"/>
      <c r="H575" s="12"/>
      <c r="I575" s="4"/>
      <c r="J575" s="1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x14ac:dyDescent="0.25">
      <c r="A576" s="19"/>
      <c r="B576" s="38"/>
      <c r="C576" s="4"/>
      <c r="D576" s="4"/>
      <c r="E576" s="4"/>
      <c r="F576" s="12"/>
      <c r="G576" s="4"/>
      <c r="H576" s="12"/>
      <c r="I576" s="4"/>
      <c r="J576" s="1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x14ac:dyDescent="0.25">
      <c r="A577" s="19"/>
      <c r="B577" s="38"/>
      <c r="C577" s="4"/>
      <c r="D577" s="4"/>
      <c r="E577" s="4"/>
      <c r="F577" s="12"/>
      <c r="G577" s="4"/>
      <c r="H577" s="12"/>
      <c r="I577" s="4"/>
      <c r="J577" s="1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x14ac:dyDescent="0.25">
      <c r="A578" s="19"/>
      <c r="B578" s="38"/>
      <c r="C578" s="4"/>
      <c r="D578" s="4"/>
      <c r="E578" s="4"/>
      <c r="F578" s="12"/>
      <c r="G578" s="4"/>
      <c r="H578" s="12"/>
      <c r="I578" s="4"/>
      <c r="J578" s="1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x14ac:dyDescent="0.25">
      <c r="A579" s="19"/>
      <c r="B579" s="38"/>
      <c r="C579" s="4"/>
      <c r="D579" s="4"/>
      <c r="E579" s="4"/>
      <c r="F579" s="12"/>
      <c r="G579" s="4"/>
      <c r="H579" s="12"/>
      <c r="I579" s="4"/>
      <c r="J579" s="1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x14ac:dyDescent="0.25">
      <c r="A580" s="19"/>
      <c r="B580" s="38"/>
      <c r="C580" s="4"/>
      <c r="D580" s="4"/>
      <c r="E580" s="4"/>
      <c r="F580" s="12"/>
      <c r="G580" s="4"/>
      <c r="H580" s="12"/>
      <c r="I580" s="4"/>
      <c r="J580" s="1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x14ac:dyDescent="0.25">
      <c r="A581" s="19"/>
      <c r="B581" s="38"/>
      <c r="C581" s="4"/>
      <c r="D581" s="4"/>
      <c r="E581" s="4"/>
      <c r="F581" s="12"/>
      <c r="G581" s="4"/>
      <c r="H581" s="12"/>
      <c r="I581" s="4"/>
      <c r="J581" s="1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x14ac:dyDescent="0.25">
      <c r="A582" s="19"/>
      <c r="B582" s="38"/>
      <c r="C582" s="4"/>
      <c r="D582" s="4"/>
      <c r="E582" s="4"/>
      <c r="F582" s="12"/>
      <c r="G582" s="4"/>
      <c r="H582" s="12"/>
      <c r="I582" s="4"/>
      <c r="J582" s="1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x14ac:dyDescent="0.25">
      <c r="A583" s="19"/>
      <c r="B583" s="38"/>
      <c r="C583" s="4"/>
      <c r="D583" s="4"/>
      <c r="E583" s="4"/>
      <c r="F583" s="12"/>
      <c r="G583" s="4"/>
      <c r="H583" s="12"/>
      <c r="I583" s="4"/>
      <c r="J583" s="1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x14ac:dyDescent="0.25">
      <c r="A584" s="19"/>
      <c r="B584" s="38"/>
      <c r="C584" s="4"/>
      <c r="D584" s="4"/>
      <c r="E584" s="4"/>
      <c r="F584" s="12"/>
      <c r="G584" s="4"/>
      <c r="H584" s="12"/>
      <c r="I584" s="4"/>
      <c r="J584" s="1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x14ac:dyDescent="0.25">
      <c r="A585" s="19"/>
      <c r="B585" s="38"/>
      <c r="C585" s="4"/>
      <c r="D585" s="4"/>
      <c r="E585" s="4"/>
      <c r="F585" s="12"/>
      <c r="G585" s="4"/>
      <c r="H585" s="12"/>
      <c r="I585" s="4"/>
      <c r="J585" s="1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x14ac:dyDescent="0.25">
      <c r="A586" s="19"/>
      <c r="B586" s="38"/>
      <c r="C586" s="4"/>
      <c r="D586" s="4"/>
      <c r="E586" s="4"/>
      <c r="F586" s="12"/>
      <c r="G586" s="4"/>
      <c r="H586" s="12"/>
      <c r="I586" s="4"/>
      <c r="J586" s="1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x14ac:dyDescent="0.25">
      <c r="A587" s="19"/>
      <c r="B587" s="38"/>
      <c r="C587" s="4"/>
      <c r="D587" s="4"/>
      <c r="E587" s="4"/>
      <c r="F587" s="12"/>
      <c r="G587" s="4"/>
      <c r="H587" s="12"/>
      <c r="I587" s="4"/>
      <c r="J587" s="1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x14ac:dyDescent="0.25">
      <c r="A588" s="19"/>
      <c r="B588" s="38"/>
      <c r="C588" s="4"/>
      <c r="D588" s="4"/>
      <c r="E588" s="4"/>
      <c r="F588" s="12"/>
      <c r="G588" s="4"/>
      <c r="H588" s="12"/>
      <c r="I588" s="4"/>
      <c r="J588" s="1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x14ac:dyDescent="0.25">
      <c r="A589" s="19"/>
      <c r="B589" s="38"/>
      <c r="C589" s="4"/>
      <c r="D589" s="4"/>
      <c r="E589" s="4"/>
      <c r="F589" s="12"/>
      <c r="G589" s="4"/>
      <c r="H589" s="12"/>
      <c r="I589" s="4"/>
      <c r="J589" s="1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x14ac:dyDescent="0.25">
      <c r="A590" s="19"/>
      <c r="B590" s="38"/>
      <c r="C590" s="4"/>
      <c r="D590" s="4"/>
      <c r="E590" s="4"/>
      <c r="F590" s="12"/>
      <c r="G590" s="4"/>
      <c r="H590" s="12"/>
      <c r="I590" s="4"/>
      <c r="J590" s="1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x14ac:dyDescent="0.25">
      <c r="A591" s="19"/>
      <c r="B591" s="38"/>
      <c r="C591" s="4"/>
      <c r="D591" s="4"/>
      <c r="E591" s="4"/>
      <c r="F591" s="12"/>
      <c r="G591" s="4"/>
      <c r="H591" s="12"/>
      <c r="I591" s="4"/>
      <c r="J591" s="1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x14ac:dyDescent="0.25">
      <c r="A592" s="19"/>
      <c r="B592" s="38"/>
      <c r="C592" s="4"/>
      <c r="D592" s="4"/>
      <c r="E592" s="4"/>
      <c r="F592" s="12"/>
      <c r="G592" s="4"/>
      <c r="H592" s="12"/>
      <c r="I592" s="4"/>
      <c r="J592" s="1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x14ac:dyDescent="0.25">
      <c r="A593" s="19"/>
      <c r="B593" s="38"/>
      <c r="C593" s="4"/>
      <c r="D593" s="4"/>
      <c r="E593" s="4"/>
      <c r="F593" s="12"/>
      <c r="G593" s="4"/>
      <c r="H593" s="12"/>
      <c r="I593" s="4"/>
      <c r="J593" s="1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x14ac:dyDescent="0.25">
      <c r="A594" s="19"/>
      <c r="B594" s="38"/>
      <c r="C594" s="4"/>
      <c r="D594" s="4"/>
      <c r="E594" s="4"/>
      <c r="F594" s="12"/>
      <c r="G594" s="4"/>
      <c r="H594" s="12"/>
      <c r="I594" s="4"/>
      <c r="J594" s="1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x14ac:dyDescent="0.25">
      <c r="A595" s="19"/>
      <c r="B595" s="38"/>
      <c r="C595" s="4"/>
      <c r="D595" s="4"/>
      <c r="E595" s="4"/>
      <c r="F595" s="12"/>
      <c r="G595" s="4"/>
      <c r="H595" s="12"/>
      <c r="I595" s="4"/>
      <c r="J595" s="1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x14ac:dyDescent="0.25">
      <c r="A596" s="19"/>
      <c r="B596" s="38"/>
      <c r="C596" s="4"/>
      <c r="D596" s="4"/>
      <c r="E596" s="4"/>
      <c r="F596" s="12"/>
      <c r="G596" s="4"/>
      <c r="H596" s="12"/>
      <c r="I596" s="4"/>
      <c r="J596" s="1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x14ac:dyDescent="0.25">
      <c r="A597" s="19"/>
      <c r="B597" s="38"/>
      <c r="C597" s="4"/>
      <c r="D597" s="4"/>
      <c r="E597" s="4"/>
      <c r="F597" s="12"/>
      <c r="G597" s="4"/>
      <c r="H597" s="12"/>
      <c r="I597" s="4"/>
      <c r="J597" s="1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x14ac:dyDescent="0.25">
      <c r="A598" s="19"/>
      <c r="B598" s="38"/>
      <c r="C598" s="4"/>
      <c r="D598" s="4"/>
      <c r="E598" s="4"/>
      <c r="F598" s="12"/>
      <c r="G598" s="4"/>
      <c r="H598" s="12"/>
      <c r="I598" s="4"/>
      <c r="J598" s="1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x14ac:dyDescent="0.25">
      <c r="A599" s="19"/>
      <c r="B599" s="38"/>
      <c r="C599" s="4"/>
      <c r="D599" s="4"/>
      <c r="E599" s="4"/>
      <c r="F599" s="12"/>
      <c r="G599" s="4"/>
      <c r="H599" s="12"/>
      <c r="I599" s="4"/>
      <c r="J599" s="1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x14ac:dyDescent="0.25">
      <c r="A600" s="19"/>
      <c r="B600" s="38"/>
      <c r="C600" s="4"/>
      <c r="D600" s="4"/>
      <c r="E600" s="4"/>
      <c r="F600" s="12"/>
      <c r="G600" s="4"/>
      <c r="H600" s="12"/>
      <c r="I600" s="4"/>
      <c r="J600" s="1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x14ac:dyDescent="0.25">
      <c r="A601" s="19"/>
      <c r="B601" s="38"/>
      <c r="C601" s="4"/>
      <c r="D601" s="4"/>
      <c r="E601" s="4"/>
      <c r="F601" s="12"/>
      <c r="G601" s="4"/>
      <c r="H601" s="12"/>
      <c r="I601" s="4"/>
      <c r="J601" s="1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x14ac:dyDescent="0.25">
      <c r="A602" s="19"/>
      <c r="B602" s="38"/>
      <c r="C602" s="4"/>
      <c r="D602" s="4"/>
      <c r="E602" s="4"/>
      <c r="F602" s="12"/>
      <c r="G602" s="4"/>
      <c r="H602" s="12"/>
      <c r="I602" s="4"/>
      <c r="J602" s="1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x14ac:dyDescent="0.25">
      <c r="A603" s="19"/>
      <c r="B603" s="38"/>
      <c r="C603" s="4"/>
      <c r="D603" s="4"/>
      <c r="E603" s="4"/>
      <c r="F603" s="12"/>
      <c r="G603" s="4"/>
      <c r="H603" s="12"/>
      <c r="I603" s="4"/>
      <c r="J603" s="1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x14ac:dyDescent="0.25">
      <c r="A604" s="19"/>
      <c r="B604" s="38"/>
      <c r="C604" s="4"/>
      <c r="D604" s="4"/>
      <c r="E604" s="4"/>
      <c r="F604" s="12"/>
      <c r="G604" s="4"/>
      <c r="H604" s="12"/>
      <c r="I604" s="4"/>
      <c r="J604" s="1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x14ac:dyDescent="0.25">
      <c r="A605" s="19"/>
      <c r="B605" s="38"/>
      <c r="C605" s="4"/>
      <c r="D605" s="4"/>
      <c r="E605" s="4"/>
      <c r="F605" s="12"/>
      <c r="G605" s="4"/>
      <c r="H605" s="12"/>
      <c r="I605" s="4"/>
      <c r="J605" s="1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x14ac:dyDescent="0.25">
      <c r="A606" s="19"/>
      <c r="B606" s="38"/>
      <c r="C606" s="4"/>
      <c r="D606" s="4"/>
      <c r="E606" s="4"/>
      <c r="F606" s="12"/>
      <c r="G606" s="4"/>
      <c r="H606" s="12"/>
      <c r="I606" s="4"/>
      <c r="J606" s="1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x14ac:dyDescent="0.25">
      <c r="A607" s="19"/>
      <c r="B607" s="38"/>
      <c r="C607" s="4"/>
      <c r="D607" s="4"/>
      <c r="E607" s="4"/>
      <c r="F607" s="12"/>
      <c r="G607" s="4"/>
      <c r="H607" s="12"/>
      <c r="I607" s="4"/>
      <c r="J607" s="1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x14ac:dyDescent="0.25">
      <c r="A608" s="19"/>
      <c r="B608" s="38"/>
      <c r="C608" s="4"/>
      <c r="D608" s="4"/>
      <c r="E608" s="4"/>
      <c r="F608" s="12"/>
      <c r="G608" s="4"/>
      <c r="H608" s="12"/>
      <c r="I608" s="4"/>
      <c r="J608" s="1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x14ac:dyDescent="0.25">
      <c r="A609" s="19"/>
      <c r="B609" s="38"/>
      <c r="C609" s="4"/>
      <c r="D609" s="4"/>
      <c r="E609" s="4"/>
      <c r="F609" s="12"/>
      <c r="G609" s="4"/>
      <c r="H609" s="12"/>
      <c r="I609" s="4"/>
      <c r="J609" s="1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x14ac:dyDescent="0.25">
      <c r="A610" s="19"/>
      <c r="B610" s="38"/>
      <c r="C610" s="4"/>
      <c r="D610" s="4"/>
      <c r="E610" s="4"/>
      <c r="F610" s="12"/>
      <c r="G610" s="4"/>
      <c r="H610" s="12"/>
      <c r="I610" s="4"/>
      <c r="J610" s="1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x14ac:dyDescent="0.25">
      <c r="A611" s="19"/>
      <c r="B611" s="38"/>
      <c r="C611" s="4"/>
      <c r="D611" s="4"/>
      <c r="E611" s="4"/>
      <c r="F611" s="12"/>
      <c r="G611" s="4"/>
      <c r="H611" s="12"/>
      <c r="I611" s="4"/>
      <c r="J611" s="1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x14ac:dyDescent="0.25">
      <c r="A612" s="19"/>
      <c r="B612" s="38"/>
      <c r="C612" s="4"/>
      <c r="D612" s="4"/>
      <c r="E612" s="4"/>
      <c r="F612" s="12"/>
      <c r="G612" s="4"/>
      <c r="H612" s="12"/>
      <c r="I612" s="4"/>
      <c r="J612" s="1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x14ac:dyDescent="0.25">
      <c r="A613" s="19"/>
      <c r="B613" s="38"/>
      <c r="C613" s="4"/>
      <c r="D613" s="4"/>
      <c r="E613" s="4"/>
      <c r="F613" s="12"/>
      <c r="G613" s="4"/>
      <c r="H613" s="12"/>
      <c r="I613" s="4"/>
      <c r="J613" s="1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x14ac:dyDescent="0.25">
      <c r="A614" s="19"/>
      <c r="B614" s="38"/>
      <c r="C614" s="4"/>
      <c r="D614" s="4"/>
      <c r="E614" s="4"/>
      <c r="F614" s="12"/>
      <c r="G614" s="4"/>
      <c r="H614" s="12"/>
      <c r="I614" s="4"/>
      <c r="J614" s="1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x14ac:dyDescent="0.25">
      <c r="A615" s="19"/>
      <c r="B615" s="38"/>
      <c r="C615" s="4"/>
      <c r="D615" s="4"/>
      <c r="E615" s="4"/>
      <c r="F615" s="12"/>
      <c r="G615" s="4"/>
      <c r="H615" s="12"/>
      <c r="I615" s="4"/>
      <c r="J615" s="1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x14ac:dyDescent="0.25">
      <c r="A616" s="19"/>
      <c r="B616" s="38"/>
      <c r="C616" s="4"/>
      <c r="D616" s="4"/>
      <c r="E616" s="4"/>
      <c r="F616" s="12"/>
      <c r="G616" s="4"/>
      <c r="H616" s="12"/>
      <c r="I616" s="4"/>
      <c r="J616" s="1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x14ac:dyDescent="0.25">
      <c r="A617" s="19"/>
      <c r="B617" s="38"/>
      <c r="C617" s="4"/>
      <c r="D617" s="4"/>
      <c r="E617" s="4"/>
      <c r="F617" s="12"/>
      <c r="G617" s="4"/>
      <c r="H617" s="12"/>
      <c r="I617" s="4"/>
      <c r="J617" s="1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x14ac:dyDescent="0.25">
      <c r="A618" s="19"/>
      <c r="B618" s="38"/>
      <c r="C618" s="4"/>
      <c r="D618" s="4"/>
      <c r="E618" s="4"/>
      <c r="F618" s="12"/>
      <c r="G618" s="4"/>
      <c r="H618" s="12"/>
      <c r="I618" s="4"/>
      <c r="J618" s="1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x14ac:dyDescent="0.25">
      <c r="A619" s="19"/>
      <c r="B619" s="38"/>
      <c r="C619" s="4"/>
      <c r="D619" s="4"/>
      <c r="E619" s="4"/>
      <c r="F619" s="12"/>
      <c r="G619" s="4"/>
      <c r="H619" s="12"/>
      <c r="I619" s="4"/>
      <c r="J619" s="1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x14ac:dyDescent="0.25">
      <c r="A620" s="19"/>
      <c r="B620" s="38"/>
      <c r="C620" s="4"/>
      <c r="D620" s="4"/>
      <c r="E620" s="4"/>
      <c r="F620" s="12"/>
      <c r="G620" s="4"/>
      <c r="H620" s="12"/>
      <c r="I620" s="4"/>
      <c r="J620" s="1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x14ac:dyDescent="0.25">
      <c r="A621" s="19"/>
      <c r="B621" s="38"/>
      <c r="C621" s="4"/>
      <c r="D621" s="4"/>
      <c r="E621" s="4"/>
      <c r="F621" s="12"/>
      <c r="G621" s="4"/>
      <c r="H621" s="12"/>
      <c r="I621" s="4"/>
      <c r="J621" s="1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x14ac:dyDescent="0.25">
      <c r="A622" s="19"/>
      <c r="B622" s="38"/>
      <c r="C622" s="4"/>
      <c r="D622" s="4"/>
      <c r="E622" s="4"/>
      <c r="F622" s="12"/>
      <c r="G622" s="4"/>
      <c r="H622" s="12"/>
      <c r="I622" s="4"/>
      <c r="J622" s="1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x14ac:dyDescent="0.25">
      <c r="A623" s="19"/>
      <c r="B623" s="38"/>
      <c r="C623" s="4"/>
      <c r="D623" s="4"/>
      <c r="E623" s="4"/>
      <c r="F623" s="12"/>
      <c r="G623" s="4"/>
      <c r="H623" s="12"/>
      <c r="I623" s="4"/>
      <c r="J623" s="1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x14ac:dyDescent="0.25">
      <c r="A624" s="19"/>
      <c r="B624" s="38"/>
      <c r="C624" s="4"/>
      <c r="D624" s="4"/>
      <c r="E624" s="4"/>
      <c r="F624" s="12"/>
      <c r="G624" s="4"/>
      <c r="H624" s="12"/>
      <c r="I624" s="4"/>
      <c r="J624" s="1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x14ac:dyDescent="0.25">
      <c r="A625" s="19"/>
      <c r="B625" s="38"/>
      <c r="C625" s="4"/>
      <c r="D625" s="4"/>
      <c r="E625" s="4"/>
      <c r="F625" s="12"/>
      <c r="G625" s="4"/>
      <c r="H625" s="12"/>
      <c r="I625" s="4"/>
      <c r="J625" s="1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x14ac:dyDescent="0.25">
      <c r="A626" s="19"/>
      <c r="B626" s="38"/>
      <c r="C626" s="4"/>
      <c r="D626" s="4"/>
      <c r="E626" s="4"/>
      <c r="F626" s="12"/>
      <c r="G626" s="4"/>
      <c r="H626" s="12"/>
      <c r="I626" s="4"/>
      <c r="J626" s="1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x14ac:dyDescent="0.25">
      <c r="A627" s="19"/>
      <c r="B627" s="38"/>
      <c r="C627" s="4"/>
      <c r="D627" s="4"/>
      <c r="E627" s="4"/>
      <c r="F627" s="12"/>
      <c r="G627" s="4"/>
      <c r="H627" s="12"/>
      <c r="I627" s="4"/>
      <c r="J627" s="1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x14ac:dyDescent="0.25">
      <c r="A628" s="19"/>
      <c r="B628" s="38"/>
      <c r="C628" s="4"/>
      <c r="D628" s="4"/>
      <c r="E628" s="4"/>
      <c r="F628" s="12"/>
      <c r="G628" s="4"/>
      <c r="H628" s="12"/>
      <c r="I628" s="4"/>
      <c r="J628" s="1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x14ac:dyDescent="0.25">
      <c r="A629" s="19"/>
      <c r="B629" s="38"/>
      <c r="C629" s="4"/>
      <c r="D629" s="4"/>
      <c r="E629" s="4"/>
      <c r="F629" s="12"/>
      <c r="G629" s="4"/>
      <c r="H629" s="12"/>
      <c r="I629" s="4"/>
      <c r="J629" s="1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x14ac:dyDescent="0.25">
      <c r="A630" s="19"/>
      <c r="B630" s="38"/>
      <c r="C630" s="4"/>
      <c r="D630" s="4"/>
      <c r="E630" s="4"/>
      <c r="F630" s="12"/>
      <c r="G630" s="4"/>
      <c r="H630" s="12"/>
      <c r="I630" s="4"/>
      <c r="J630" s="1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x14ac:dyDescent="0.25">
      <c r="A631" s="19"/>
      <c r="B631" s="38"/>
      <c r="C631" s="4"/>
      <c r="D631" s="4"/>
      <c r="E631" s="4"/>
      <c r="F631" s="12"/>
      <c r="G631" s="4"/>
      <c r="H631" s="12"/>
      <c r="I631" s="4"/>
      <c r="J631" s="1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x14ac:dyDescent="0.25">
      <c r="A632" s="19"/>
      <c r="B632" s="38"/>
      <c r="C632" s="4"/>
      <c r="D632" s="4"/>
      <c r="E632" s="4"/>
      <c r="F632" s="12"/>
      <c r="G632" s="4"/>
      <c r="H632" s="12"/>
      <c r="I632" s="4"/>
      <c r="J632" s="1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x14ac:dyDescent="0.25">
      <c r="A633" s="19"/>
      <c r="B633" s="38"/>
      <c r="C633" s="4"/>
      <c r="D633" s="4"/>
      <c r="E633" s="4"/>
      <c r="F633" s="12"/>
      <c r="G633" s="4"/>
      <c r="H633" s="12"/>
      <c r="I633" s="4"/>
      <c r="J633" s="1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x14ac:dyDescent="0.25">
      <c r="A634" s="19"/>
      <c r="B634" s="38"/>
      <c r="C634" s="4"/>
      <c r="D634" s="4"/>
      <c r="E634" s="4"/>
      <c r="F634" s="12"/>
      <c r="G634" s="4"/>
      <c r="H634" s="12"/>
      <c r="I634" s="4"/>
      <c r="J634" s="1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x14ac:dyDescent="0.25">
      <c r="A635" s="19"/>
      <c r="B635" s="38"/>
      <c r="C635" s="4"/>
      <c r="D635" s="4"/>
      <c r="E635" s="4"/>
      <c r="F635" s="12"/>
      <c r="G635" s="4"/>
      <c r="H635" s="12"/>
      <c r="I635" s="4"/>
      <c r="J635" s="1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x14ac:dyDescent="0.25">
      <c r="A636" s="19"/>
      <c r="B636" s="38"/>
      <c r="C636" s="4"/>
      <c r="D636" s="4"/>
      <c r="E636" s="4"/>
      <c r="F636" s="12"/>
      <c r="G636" s="4"/>
      <c r="H636" s="12"/>
      <c r="I636" s="4"/>
      <c r="J636" s="1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x14ac:dyDescent="0.25">
      <c r="A637" s="19"/>
      <c r="B637" s="38"/>
      <c r="C637" s="4"/>
      <c r="D637" s="4"/>
      <c r="E637" s="4"/>
      <c r="F637" s="12"/>
      <c r="G637" s="4"/>
      <c r="H637" s="12"/>
      <c r="I637" s="4"/>
      <c r="J637" s="1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x14ac:dyDescent="0.25">
      <c r="A638" s="19"/>
      <c r="B638" s="38"/>
      <c r="C638" s="4"/>
      <c r="D638" s="4"/>
      <c r="E638" s="4"/>
      <c r="F638" s="12"/>
      <c r="G638" s="4"/>
      <c r="H638" s="12"/>
      <c r="I638" s="4"/>
      <c r="J638" s="1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x14ac:dyDescent="0.25">
      <c r="A639" s="19"/>
      <c r="B639" s="38"/>
      <c r="C639" s="4"/>
      <c r="D639" s="4"/>
      <c r="E639" s="4"/>
      <c r="F639" s="12"/>
      <c r="G639" s="4"/>
      <c r="H639" s="12"/>
      <c r="I639" s="4"/>
      <c r="J639" s="1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x14ac:dyDescent="0.25">
      <c r="A640" s="19"/>
      <c r="B640" s="38"/>
      <c r="C640" s="4"/>
      <c r="D640" s="4"/>
      <c r="E640" s="4"/>
      <c r="F640" s="12"/>
      <c r="G640" s="4"/>
      <c r="H640" s="12"/>
      <c r="I640" s="4"/>
      <c r="J640" s="1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x14ac:dyDescent="0.25">
      <c r="A641" s="19"/>
      <c r="B641" s="38"/>
      <c r="C641" s="4"/>
      <c r="D641" s="4"/>
      <c r="E641" s="4"/>
      <c r="F641" s="12"/>
      <c r="G641" s="4"/>
      <c r="H641" s="12"/>
      <c r="I641" s="4"/>
      <c r="J641" s="1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x14ac:dyDescent="0.25">
      <c r="A642" s="19"/>
      <c r="B642" s="38"/>
      <c r="C642" s="4"/>
      <c r="D642" s="4"/>
      <c r="E642" s="4"/>
      <c r="F642" s="12"/>
      <c r="G642" s="4"/>
      <c r="H642" s="12"/>
      <c r="I642" s="4"/>
      <c r="J642" s="1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x14ac:dyDescent="0.25">
      <c r="A643" s="19"/>
      <c r="B643" s="38"/>
      <c r="C643" s="4"/>
      <c r="D643" s="4"/>
      <c r="E643" s="4"/>
      <c r="F643" s="12"/>
      <c r="G643" s="4"/>
      <c r="H643" s="12"/>
      <c r="I643" s="4"/>
      <c r="J643" s="1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x14ac:dyDescent="0.25">
      <c r="A644" s="19"/>
      <c r="B644" s="38"/>
      <c r="C644" s="4"/>
      <c r="D644" s="4"/>
      <c r="E644" s="4"/>
      <c r="F644" s="12"/>
      <c r="G644" s="4"/>
      <c r="H644" s="12"/>
      <c r="I644" s="4"/>
      <c r="J644" s="1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x14ac:dyDescent="0.25">
      <c r="A645" s="19"/>
      <c r="B645" s="38"/>
      <c r="C645" s="4"/>
      <c r="D645" s="4"/>
      <c r="E645" s="4"/>
      <c r="F645" s="12"/>
      <c r="G645" s="4"/>
      <c r="H645" s="12"/>
      <c r="I645" s="4"/>
      <c r="J645" s="1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x14ac:dyDescent="0.25">
      <c r="A646" s="19"/>
      <c r="B646" s="38"/>
      <c r="C646" s="4"/>
      <c r="D646" s="4"/>
      <c r="E646" s="4"/>
      <c r="F646" s="12"/>
      <c r="G646" s="4"/>
      <c r="H646" s="12"/>
      <c r="I646" s="4"/>
      <c r="J646" s="1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x14ac:dyDescent="0.25">
      <c r="A647" s="19"/>
      <c r="B647" s="38"/>
      <c r="C647" s="4"/>
      <c r="D647" s="4"/>
      <c r="E647" s="4"/>
      <c r="F647" s="12"/>
      <c r="G647" s="4"/>
      <c r="H647" s="12"/>
      <c r="I647" s="4"/>
      <c r="J647" s="1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x14ac:dyDescent="0.25">
      <c r="A648" s="19"/>
      <c r="B648" s="38"/>
      <c r="C648" s="4"/>
      <c r="D648" s="4"/>
      <c r="E648" s="4"/>
      <c r="F648" s="12"/>
      <c r="G648" s="4"/>
      <c r="H648" s="12"/>
      <c r="I648" s="4"/>
      <c r="J648" s="1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x14ac:dyDescent="0.25">
      <c r="A649" s="19"/>
      <c r="B649" s="38"/>
      <c r="C649" s="4"/>
      <c r="D649" s="4"/>
      <c r="E649" s="4"/>
      <c r="F649" s="12"/>
      <c r="G649" s="4"/>
      <c r="H649" s="12"/>
      <c r="I649" s="4"/>
      <c r="J649" s="1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x14ac:dyDescent="0.25">
      <c r="A650" s="19"/>
      <c r="B650" s="38"/>
      <c r="C650" s="4"/>
      <c r="D650" s="4"/>
      <c r="E650" s="4"/>
      <c r="F650" s="12"/>
      <c r="G650" s="4"/>
      <c r="H650" s="12"/>
      <c r="I650" s="4"/>
      <c r="J650" s="1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x14ac:dyDescent="0.25">
      <c r="A651" s="19"/>
      <c r="B651" s="38"/>
      <c r="C651" s="4"/>
      <c r="D651" s="4"/>
      <c r="E651" s="4"/>
      <c r="F651" s="12"/>
      <c r="G651" s="4"/>
      <c r="H651" s="12"/>
      <c r="I651" s="4"/>
      <c r="J651" s="1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x14ac:dyDescent="0.25">
      <c r="A652" s="19"/>
      <c r="B652" s="38"/>
      <c r="C652" s="4"/>
      <c r="D652" s="4"/>
      <c r="E652" s="4"/>
      <c r="F652" s="12"/>
      <c r="G652" s="4"/>
      <c r="H652" s="12"/>
      <c r="I652" s="4"/>
      <c r="J652" s="1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x14ac:dyDescent="0.25">
      <c r="A653" s="19"/>
      <c r="B653" s="38"/>
      <c r="C653" s="4"/>
      <c r="D653" s="4"/>
      <c r="E653" s="4"/>
      <c r="F653" s="12"/>
      <c r="G653" s="4"/>
      <c r="H653" s="12"/>
      <c r="I653" s="4"/>
      <c r="J653" s="1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x14ac:dyDescent="0.25">
      <c r="A654" s="19"/>
      <c r="B654" s="38"/>
      <c r="C654" s="4"/>
      <c r="D654" s="4"/>
      <c r="E654" s="4"/>
      <c r="F654" s="12"/>
      <c r="G654" s="4"/>
      <c r="H654" s="12"/>
      <c r="I654" s="4"/>
      <c r="J654" s="1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x14ac:dyDescent="0.25">
      <c r="A655" s="19"/>
      <c r="B655" s="38"/>
      <c r="C655" s="4"/>
      <c r="D655" s="4"/>
      <c r="E655" s="4"/>
      <c r="F655" s="12"/>
      <c r="G655" s="4"/>
      <c r="H655" s="12"/>
      <c r="I655" s="4"/>
      <c r="J655" s="1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x14ac:dyDescent="0.25">
      <c r="A656" s="19"/>
      <c r="B656" s="38"/>
      <c r="C656" s="4"/>
      <c r="D656" s="4"/>
      <c r="E656" s="4"/>
      <c r="F656" s="12"/>
      <c r="G656" s="4"/>
      <c r="H656" s="12"/>
      <c r="I656" s="4"/>
      <c r="J656" s="1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x14ac:dyDescent="0.25">
      <c r="A657" s="19"/>
      <c r="B657" s="38"/>
      <c r="C657" s="4"/>
      <c r="D657" s="4"/>
      <c r="E657" s="4"/>
      <c r="F657" s="12"/>
      <c r="G657" s="4"/>
      <c r="H657" s="12"/>
      <c r="I657" s="4"/>
      <c r="J657" s="1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x14ac:dyDescent="0.25">
      <c r="A658" s="19"/>
      <c r="B658" s="38"/>
      <c r="C658" s="4"/>
      <c r="D658" s="4"/>
      <c r="E658" s="4"/>
      <c r="F658" s="12"/>
      <c r="G658" s="4"/>
      <c r="H658" s="12"/>
      <c r="I658" s="4"/>
      <c r="J658" s="1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x14ac:dyDescent="0.25">
      <c r="A659" s="19"/>
      <c r="B659" s="38"/>
      <c r="C659" s="4"/>
      <c r="D659" s="4"/>
      <c r="E659" s="4"/>
      <c r="F659" s="12"/>
      <c r="G659" s="4"/>
      <c r="H659" s="12"/>
      <c r="I659" s="4"/>
      <c r="J659" s="1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x14ac:dyDescent="0.25">
      <c r="A660" s="19"/>
      <c r="B660" s="38"/>
      <c r="C660" s="4"/>
      <c r="D660" s="4"/>
      <c r="E660" s="4"/>
      <c r="F660" s="12"/>
      <c r="G660" s="4"/>
      <c r="H660" s="12"/>
      <c r="I660" s="4"/>
      <c r="J660" s="1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x14ac:dyDescent="0.25">
      <c r="A661" s="19"/>
      <c r="B661" s="38"/>
      <c r="C661" s="4"/>
      <c r="D661" s="4"/>
      <c r="E661" s="4"/>
      <c r="F661" s="12"/>
      <c r="G661" s="4"/>
      <c r="H661" s="12"/>
      <c r="I661" s="4"/>
      <c r="J661" s="1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x14ac:dyDescent="0.25">
      <c r="A662" s="19"/>
      <c r="B662" s="38"/>
      <c r="C662" s="4"/>
      <c r="D662" s="4"/>
      <c r="E662" s="4"/>
      <c r="F662" s="12"/>
      <c r="G662" s="4"/>
      <c r="H662" s="12"/>
      <c r="I662" s="4"/>
      <c r="J662" s="1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x14ac:dyDescent="0.25">
      <c r="A663" s="19"/>
      <c r="B663" s="38"/>
      <c r="C663" s="4"/>
      <c r="D663" s="4"/>
      <c r="E663" s="4"/>
      <c r="F663" s="12"/>
      <c r="G663" s="4"/>
      <c r="H663" s="12"/>
      <c r="I663" s="4"/>
      <c r="J663" s="1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x14ac:dyDescent="0.25">
      <c r="A664" s="19"/>
      <c r="B664" s="38"/>
      <c r="C664" s="4"/>
      <c r="D664" s="4"/>
      <c r="E664" s="4"/>
      <c r="F664" s="12"/>
      <c r="G664" s="4"/>
      <c r="H664" s="12"/>
      <c r="I664" s="4"/>
      <c r="J664" s="1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x14ac:dyDescent="0.25">
      <c r="A665" s="19"/>
      <c r="B665" s="38"/>
      <c r="C665" s="4"/>
      <c r="D665" s="4"/>
      <c r="E665" s="4"/>
      <c r="F665" s="12"/>
      <c r="G665" s="4"/>
      <c r="H665" s="12"/>
      <c r="I665" s="4"/>
      <c r="J665" s="1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x14ac:dyDescent="0.25">
      <c r="A666" s="19"/>
      <c r="B666" s="38"/>
      <c r="C666" s="4"/>
      <c r="D666" s="4"/>
      <c r="E666" s="4"/>
      <c r="F666" s="12"/>
      <c r="G666" s="4"/>
      <c r="H666" s="12"/>
      <c r="I666" s="4"/>
      <c r="J666" s="1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x14ac:dyDescent="0.25">
      <c r="A667" s="19"/>
      <c r="B667" s="38"/>
      <c r="C667" s="4"/>
      <c r="D667" s="4"/>
      <c r="E667" s="4"/>
      <c r="F667" s="12"/>
      <c r="G667" s="4"/>
      <c r="H667" s="12"/>
      <c r="I667" s="4"/>
      <c r="J667" s="1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x14ac:dyDescent="0.25">
      <c r="A668" s="19"/>
      <c r="B668" s="38"/>
      <c r="C668" s="4"/>
      <c r="D668" s="4"/>
      <c r="E668" s="4"/>
      <c r="F668" s="12"/>
      <c r="G668" s="4"/>
      <c r="H668" s="12"/>
      <c r="I668" s="4"/>
      <c r="J668" s="1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x14ac:dyDescent="0.25">
      <c r="A669" s="19"/>
      <c r="B669" s="38"/>
      <c r="C669" s="4"/>
      <c r="D669" s="4"/>
      <c r="E669" s="4"/>
      <c r="F669" s="12"/>
      <c r="G669" s="4"/>
      <c r="H669" s="12"/>
      <c r="I669" s="4"/>
      <c r="J669" s="1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x14ac:dyDescent="0.25">
      <c r="A670" s="19"/>
      <c r="B670" s="38"/>
      <c r="C670" s="4"/>
      <c r="D670" s="4"/>
      <c r="E670" s="4"/>
      <c r="F670" s="12"/>
      <c r="G670" s="4"/>
      <c r="H670" s="12"/>
      <c r="I670" s="4"/>
      <c r="J670" s="1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x14ac:dyDescent="0.25">
      <c r="A671" s="19"/>
      <c r="B671" s="38"/>
      <c r="C671" s="4"/>
      <c r="D671" s="4"/>
      <c r="E671" s="4"/>
      <c r="F671" s="12"/>
      <c r="G671" s="4"/>
      <c r="H671" s="12"/>
      <c r="I671" s="4"/>
      <c r="J671" s="1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x14ac:dyDescent="0.25">
      <c r="A672" s="19"/>
      <c r="B672" s="38"/>
      <c r="C672" s="4"/>
      <c r="D672" s="4"/>
      <c r="E672" s="4"/>
      <c r="F672" s="12"/>
      <c r="G672" s="4"/>
      <c r="H672" s="12"/>
      <c r="I672" s="4"/>
      <c r="J672" s="1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x14ac:dyDescent="0.25">
      <c r="A673" s="19"/>
      <c r="B673" s="38"/>
      <c r="C673" s="4"/>
      <c r="D673" s="4"/>
      <c r="E673" s="4"/>
      <c r="F673" s="12"/>
      <c r="G673" s="4"/>
      <c r="H673" s="12"/>
      <c r="I673" s="4"/>
      <c r="J673" s="1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x14ac:dyDescent="0.25">
      <c r="A674" s="19"/>
      <c r="B674" s="38"/>
      <c r="C674" s="4"/>
      <c r="D674" s="4"/>
      <c r="E674" s="4"/>
      <c r="F674" s="12"/>
      <c r="G674" s="4"/>
      <c r="H674" s="12"/>
      <c r="I674" s="4"/>
      <c r="J674" s="1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x14ac:dyDescent="0.25">
      <c r="A675" s="19"/>
      <c r="B675" s="38"/>
      <c r="C675" s="4"/>
      <c r="D675" s="4"/>
      <c r="E675" s="4"/>
      <c r="F675" s="12"/>
      <c r="G675" s="4"/>
      <c r="H675" s="12"/>
      <c r="I675" s="4"/>
      <c r="J675" s="1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x14ac:dyDescent="0.25">
      <c r="A676" s="19"/>
      <c r="B676" s="38"/>
      <c r="C676" s="4"/>
      <c r="D676" s="4"/>
      <c r="E676" s="4"/>
      <c r="F676" s="12"/>
      <c r="G676" s="4"/>
      <c r="H676" s="12"/>
      <c r="I676" s="4"/>
      <c r="J676" s="1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x14ac:dyDescent="0.25">
      <c r="A677" s="19"/>
      <c r="B677" s="38"/>
      <c r="C677" s="4"/>
      <c r="D677" s="4"/>
      <c r="E677" s="4"/>
      <c r="F677" s="12"/>
      <c r="G677" s="4"/>
      <c r="H677" s="12"/>
      <c r="I677" s="4"/>
      <c r="J677" s="1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x14ac:dyDescent="0.25">
      <c r="A678" s="19"/>
      <c r="B678" s="38"/>
      <c r="C678" s="4"/>
      <c r="D678" s="4"/>
      <c r="E678" s="4"/>
      <c r="F678" s="12"/>
      <c r="G678" s="4"/>
      <c r="H678" s="12"/>
      <c r="I678" s="4"/>
      <c r="J678" s="1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x14ac:dyDescent="0.25">
      <c r="A679" s="19"/>
      <c r="B679" s="38"/>
      <c r="C679" s="4"/>
      <c r="D679" s="4"/>
      <c r="E679" s="4"/>
      <c r="F679" s="12"/>
      <c r="G679" s="4"/>
      <c r="H679" s="12"/>
      <c r="I679" s="4"/>
      <c r="J679" s="1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x14ac:dyDescent="0.25">
      <c r="A680" s="19"/>
      <c r="B680" s="38"/>
      <c r="C680" s="4"/>
      <c r="D680" s="4"/>
      <c r="E680" s="4"/>
      <c r="F680" s="12"/>
      <c r="G680" s="4"/>
      <c r="H680" s="12"/>
      <c r="I680" s="4"/>
      <c r="J680" s="1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x14ac:dyDescent="0.25">
      <c r="A681" s="19"/>
      <c r="B681" s="38"/>
      <c r="C681" s="4"/>
      <c r="D681" s="4"/>
      <c r="E681" s="4"/>
      <c r="F681" s="12"/>
      <c r="G681" s="4"/>
      <c r="H681" s="12"/>
      <c r="I681" s="4"/>
      <c r="J681" s="1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x14ac:dyDescent="0.25">
      <c r="A682" s="19"/>
      <c r="B682" s="38"/>
      <c r="C682" s="4"/>
      <c r="D682" s="4"/>
      <c r="E682" s="4"/>
      <c r="F682" s="12"/>
      <c r="G682" s="4"/>
      <c r="H682" s="12"/>
      <c r="I682" s="4"/>
      <c r="J682" s="1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x14ac:dyDescent="0.25">
      <c r="A683" s="19"/>
      <c r="B683" s="38"/>
      <c r="C683" s="4"/>
      <c r="D683" s="4"/>
      <c r="E683" s="4"/>
      <c r="F683" s="12"/>
      <c r="G683" s="4"/>
      <c r="H683" s="12"/>
      <c r="I683" s="4"/>
      <c r="J683" s="1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x14ac:dyDescent="0.25">
      <c r="A684" s="19"/>
      <c r="B684" s="38"/>
      <c r="C684" s="4"/>
      <c r="D684" s="4"/>
      <c r="E684" s="4"/>
      <c r="F684" s="12"/>
      <c r="G684" s="4"/>
      <c r="H684" s="12"/>
      <c r="I684" s="4"/>
      <c r="J684" s="1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x14ac:dyDescent="0.25">
      <c r="A685" s="19"/>
      <c r="B685" s="38"/>
      <c r="C685" s="4"/>
      <c r="D685" s="4"/>
      <c r="E685" s="4"/>
      <c r="F685" s="12"/>
      <c r="G685" s="4"/>
      <c r="H685" s="12"/>
      <c r="I685" s="4"/>
      <c r="J685" s="1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x14ac:dyDescent="0.25">
      <c r="A686" s="19"/>
      <c r="B686" s="38"/>
      <c r="C686" s="4"/>
      <c r="D686" s="4"/>
      <c r="E686" s="4"/>
      <c r="F686" s="12"/>
      <c r="G686" s="4"/>
      <c r="H686" s="12"/>
      <c r="I686" s="4"/>
      <c r="J686" s="1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x14ac:dyDescent="0.25">
      <c r="A687" s="19"/>
      <c r="B687" s="38"/>
      <c r="C687" s="4"/>
      <c r="D687" s="4"/>
      <c r="E687" s="4"/>
      <c r="F687" s="12"/>
      <c r="G687" s="4"/>
      <c r="H687" s="12"/>
      <c r="I687" s="4"/>
      <c r="J687" s="1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x14ac:dyDescent="0.25">
      <c r="A688" s="19"/>
      <c r="B688" s="38"/>
      <c r="C688" s="4"/>
      <c r="D688" s="4"/>
      <c r="E688" s="4"/>
      <c r="F688" s="12"/>
      <c r="G688" s="4"/>
      <c r="H688" s="12"/>
      <c r="I688" s="4"/>
      <c r="J688" s="1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x14ac:dyDescent="0.25">
      <c r="A689" s="19"/>
      <c r="B689" s="38"/>
      <c r="C689" s="4"/>
      <c r="D689" s="4"/>
      <c r="E689" s="4"/>
      <c r="F689" s="12"/>
      <c r="G689" s="4"/>
      <c r="H689" s="12"/>
      <c r="I689" s="4"/>
      <c r="J689" s="1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x14ac:dyDescent="0.25">
      <c r="A690" s="19"/>
      <c r="B690" s="38"/>
      <c r="C690" s="4"/>
      <c r="D690" s="4"/>
      <c r="E690" s="4"/>
      <c r="F690" s="12"/>
      <c r="G690" s="4"/>
      <c r="H690" s="12"/>
      <c r="I690" s="4"/>
      <c r="J690" s="1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x14ac:dyDescent="0.25">
      <c r="A691" s="19"/>
      <c r="B691" s="38"/>
      <c r="C691" s="4"/>
      <c r="D691" s="4"/>
      <c r="E691" s="4"/>
      <c r="F691" s="12"/>
      <c r="G691" s="4"/>
      <c r="H691" s="12"/>
      <c r="I691" s="4"/>
      <c r="J691" s="1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x14ac:dyDescent="0.25">
      <c r="A692" s="19"/>
      <c r="B692" s="38"/>
      <c r="C692" s="4"/>
      <c r="D692" s="4"/>
      <c r="E692" s="4"/>
      <c r="F692" s="12"/>
      <c r="G692" s="4"/>
      <c r="H692" s="12"/>
      <c r="I692" s="4"/>
      <c r="J692" s="1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x14ac:dyDescent="0.25">
      <c r="A693" s="19"/>
      <c r="B693" s="38"/>
      <c r="C693" s="4"/>
      <c r="D693" s="4"/>
      <c r="E693" s="4"/>
      <c r="F693" s="12"/>
      <c r="G693" s="4"/>
      <c r="H693" s="12"/>
      <c r="I693" s="4"/>
      <c r="J693" s="1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x14ac:dyDescent="0.25">
      <c r="A694" s="19"/>
      <c r="B694" s="38"/>
      <c r="C694" s="4"/>
      <c r="D694" s="4"/>
      <c r="E694" s="4"/>
      <c r="F694" s="12"/>
      <c r="G694" s="4"/>
      <c r="H694" s="12"/>
      <c r="I694" s="4"/>
      <c r="J694" s="1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x14ac:dyDescent="0.25">
      <c r="A695" s="19"/>
      <c r="B695" s="38"/>
      <c r="C695" s="4"/>
      <c r="D695" s="4"/>
      <c r="E695" s="4"/>
      <c r="F695" s="12"/>
      <c r="G695" s="4"/>
      <c r="H695" s="12"/>
      <c r="I695" s="4"/>
      <c r="J695" s="1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x14ac:dyDescent="0.25">
      <c r="A696" s="19"/>
      <c r="B696" s="38"/>
      <c r="C696" s="4"/>
      <c r="D696" s="4"/>
      <c r="E696" s="4"/>
      <c r="F696" s="12"/>
      <c r="G696" s="4"/>
      <c r="H696" s="12"/>
      <c r="I696" s="4"/>
      <c r="J696" s="1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x14ac:dyDescent="0.25">
      <c r="A697" s="19"/>
      <c r="B697" s="38"/>
      <c r="C697" s="4"/>
      <c r="D697" s="4"/>
      <c r="E697" s="4"/>
      <c r="F697" s="12"/>
      <c r="G697" s="4"/>
      <c r="H697" s="12"/>
      <c r="I697" s="4"/>
      <c r="J697" s="1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x14ac:dyDescent="0.25">
      <c r="A698" s="19"/>
      <c r="B698" s="38"/>
      <c r="C698" s="4"/>
      <c r="D698" s="4"/>
      <c r="E698" s="4"/>
      <c r="F698" s="12"/>
      <c r="G698" s="4"/>
      <c r="H698" s="12"/>
      <c r="I698" s="4"/>
      <c r="J698" s="1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x14ac:dyDescent="0.25">
      <c r="A699" s="19"/>
      <c r="B699" s="38"/>
      <c r="C699" s="4"/>
      <c r="D699" s="4"/>
      <c r="E699" s="4"/>
      <c r="F699" s="12"/>
      <c r="G699" s="4"/>
      <c r="H699" s="12"/>
      <c r="I699" s="4"/>
      <c r="J699" s="1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x14ac:dyDescent="0.25">
      <c r="A700" s="19"/>
      <c r="B700" s="38"/>
      <c r="C700" s="4"/>
      <c r="D700" s="4"/>
      <c r="E700" s="4"/>
      <c r="F700" s="12"/>
      <c r="G700" s="4"/>
      <c r="H700" s="12"/>
      <c r="I700" s="4"/>
      <c r="J700" s="1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x14ac:dyDescent="0.25">
      <c r="A701" s="19"/>
      <c r="B701" s="38"/>
      <c r="C701" s="4"/>
      <c r="D701" s="4"/>
      <c r="E701" s="4"/>
      <c r="F701" s="12"/>
      <c r="G701" s="4"/>
      <c r="H701" s="12"/>
      <c r="I701" s="4"/>
      <c r="J701" s="1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x14ac:dyDescent="0.25">
      <c r="A702" s="19"/>
      <c r="B702" s="38"/>
      <c r="C702" s="4"/>
      <c r="D702" s="4"/>
      <c r="E702" s="4"/>
      <c r="F702" s="12"/>
      <c r="G702" s="4"/>
      <c r="H702" s="12"/>
      <c r="I702" s="4"/>
      <c r="J702" s="1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x14ac:dyDescent="0.25">
      <c r="A703" s="19"/>
      <c r="B703" s="38"/>
      <c r="C703" s="4"/>
      <c r="D703" s="4"/>
      <c r="E703" s="4"/>
      <c r="F703" s="12"/>
      <c r="G703" s="4"/>
      <c r="H703" s="12"/>
      <c r="I703" s="4"/>
      <c r="J703" s="1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x14ac:dyDescent="0.25">
      <c r="A704" s="19"/>
      <c r="B704" s="38"/>
      <c r="C704" s="4"/>
      <c r="D704" s="4"/>
      <c r="E704" s="4"/>
      <c r="F704" s="12"/>
      <c r="G704" s="4"/>
      <c r="H704" s="12"/>
      <c r="I704" s="4"/>
      <c r="J704" s="1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x14ac:dyDescent="0.25">
      <c r="A705" s="19"/>
      <c r="B705" s="38"/>
      <c r="C705" s="4"/>
      <c r="D705" s="4"/>
      <c r="E705" s="4"/>
      <c r="F705" s="12"/>
      <c r="G705" s="4"/>
      <c r="H705" s="12"/>
      <c r="I705" s="4"/>
      <c r="J705" s="1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x14ac:dyDescent="0.25">
      <c r="A706" s="19"/>
      <c r="B706" s="38"/>
      <c r="C706" s="4"/>
      <c r="D706" s="4"/>
      <c r="E706" s="4"/>
      <c r="F706" s="12"/>
      <c r="G706" s="4"/>
      <c r="H706" s="12"/>
      <c r="I706" s="4"/>
      <c r="J706" s="1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x14ac:dyDescent="0.25">
      <c r="A707" s="19"/>
      <c r="B707" s="38"/>
      <c r="C707" s="4"/>
      <c r="D707" s="4"/>
      <c r="E707" s="4"/>
      <c r="F707" s="12"/>
      <c r="G707" s="4"/>
      <c r="H707" s="12"/>
      <c r="I707" s="4"/>
      <c r="J707" s="1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x14ac:dyDescent="0.25">
      <c r="A708" s="19"/>
      <c r="B708" s="38"/>
      <c r="C708" s="4"/>
      <c r="D708" s="4"/>
      <c r="E708" s="4"/>
      <c r="F708" s="12"/>
      <c r="G708" s="4"/>
      <c r="H708" s="12"/>
      <c r="I708" s="4"/>
      <c r="J708" s="1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x14ac:dyDescent="0.25">
      <c r="A709" s="19"/>
      <c r="B709" s="38"/>
      <c r="C709" s="4"/>
      <c r="D709" s="4"/>
      <c r="E709" s="4"/>
      <c r="F709" s="12"/>
      <c r="G709" s="4"/>
      <c r="H709" s="12"/>
      <c r="I709" s="4"/>
      <c r="J709" s="1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x14ac:dyDescent="0.25">
      <c r="A710" s="19"/>
      <c r="B710" s="38"/>
      <c r="C710" s="4"/>
      <c r="D710" s="4"/>
      <c r="E710" s="4"/>
      <c r="F710" s="12"/>
      <c r="G710" s="4"/>
      <c r="H710" s="12"/>
      <c r="I710" s="4"/>
      <c r="J710" s="1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x14ac:dyDescent="0.25">
      <c r="A711" s="19"/>
      <c r="B711" s="38"/>
      <c r="C711" s="4"/>
      <c r="D711" s="4"/>
      <c r="E711" s="4"/>
      <c r="F711" s="12"/>
      <c r="G711" s="4"/>
      <c r="H711" s="12"/>
      <c r="I711" s="4"/>
      <c r="J711" s="1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x14ac:dyDescent="0.25">
      <c r="A712" s="19"/>
      <c r="B712" s="38"/>
      <c r="C712" s="4"/>
      <c r="D712" s="4"/>
      <c r="E712" s="4"/>
      <c r="F712" s="12"/>
      <c r="G712" s="4"/>
      <c r="H712" s="12"/>
      <c r="I712" s="4"/>
      <c r="J712" s="1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x14ac:dyDescent="0.25">
      <c r="A713" s="19"/>
      <c r="B713" s="38"/>
      <c r="C713" s="4"/>
      <c r="D713" s="4"/>
      <c r="E713" s="4"/>
      <c r="F713" s="12"/>
      <c r="G713" s="4"/>
      <c r="H713" s="12"/>
      <c r="I713" s="4"/>
      <c r="J713" s="1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x14ac:dyDescent="0.25">
      <c r="A714" s="19"/>
      <c r="B714" s="38"/>
      <c r="C714" s="4"/>
      <c r="D714" s="4"/>
      <c r="E714" s="4"/>
      <c r="F714" s="12"/>
      <c r="G714" s="4"/>
      <c r="H714" s="12"/>
      <c r="I714" s="4"/>
      <c r="J714" s="1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x14ac:dyDescent="0.25">
      <c r="A715" s="19"/>
      <c r="B715" s="38"/>
      <c r="C715" s="4"/>
      <c r="D715" s="4"/>
      <c r="E715" s="4"/>
      <c r="F715" s="12"/>
      <c r="G715" s="4"/>
      <c r="H715" s="12"/>
      <c r="I715" s="4"/>
      <c r="J715" s="1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x14ac:dyDescent="0.25">
      <c r="A716" s="19"/>
      <c r="B716" s="38"/>
      <c r="C716" s="4"/>
      <c r="D716" s="4"/>
      <c r="E716" s="4"/>
      <c r="F716" s="12"/>
      <c r="G716" s="4"/>
      <c r="H716" s="12"/>
      <c r="I716" s="4"/>
      <c r="J716" s="1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x14ac:dyDescent="0.25">
      <c r="A717" s="19"/>
      <c r="B717" s="38"/>
      <c r="C717" s="4"/>
      <c r="D717" s="4"/>
      <c r="E717" s="4"/>
      <c r="F717" s="12"/>
      <c r="G717" s="4"/>
      <c r="H717" s="12"/>
      <c r="I717" s="4"/>
      <c r="J717" s="1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x14ac:dyDescent="0.25">
      <c r="A718" s="19"/>
      <c r="B718" s="38"/>
      <c r="C718" s="4"/>
      <c r="D718" s="4"/>
      <c r="E718" s="4"/>
      <c r="F718" s="12"/>
      <c r="G718" s="4"/>
      <c r="H718" s="12"/>
      <c r="I718" s="4"/>
      <c r="J718" s="1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x14ac:dyDescent="0.25">
      <c r="A719" s="19"/>
      <c r="B719" s="38"/>
      <c r="C719" s="4"/>
      <c r="D719" s="4"/>
      <c r="E719" s="4"/>
      <c r="F719" s="12"/>
      <c r="G719" s="4"/>
      <c r="H719" s="12"/>
      <c r="I719" s="4"/>
      <c r="J719" s="1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x14ac:dyDescent="0.25">
      <c r="A720" s="19"/>
      <c r="B720" s="38"/>
      <c r="C720" s="4"/>
      <c r="D720" s="4"/>
      <c r="E720" s="4"/>
      <c r="F720" s="12"/>
      <c r="G720" s="4"/>
      <c r="H720" s="12"/>
      <c r="I720" s="4"/>
      <c r="J720" s="1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x14ac:dyDescent="0.25">
      <c r="A721" s="19"/>
      <c r="B721" s="38"/>
      <c r="C721" s="4"/>
      <c r="D721" s="4"/>
      <c r="E721" s="4"/>
      <c r="F721" s="12"/>
      <c r="G721" s="4"/>
      <c r="H721" s="12"/>
      <c r="I721" s="4"/>
      <c r="J721" s="1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x14ac:dyDescent="0.25">
      <c r="A722" s="19"/>
      <c r="B722" s="38"/>
      <c r="C722" s="4"/>
      <c r="D722" s="4"/>
      <c r="E722" s="4"/>
      <c r="F722" s="12"/>
      <c r="G722" s="4"/>
      <c r="H722" s="12"/>
      <c r="I722" s="4"/>
      <c r="J722" s="1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x14ac:dyDescent="0.25">
      <c r="A723" s="19"/>
      <c r="B723" s="38"/>
      <c r="C723" s="4"/>
      <c r="D723" s="4"/>
      <c r="E723" s="4"/>
      <c r="F723" s="12"/>
      <c r="G723" s="4"/>
      <c r="H723" s="12"/>
      <c r="I723" s="4"/>
      <c r="J723" s="1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x14ac:dyDescent="0.25">
      <c r="A724" s="19"/>
      <c r="B724" s="38"/>
      <c r="C724" s="4"/>
      <c r="D724" s="4"/>
      <c r="E724" s="4"/>
      <c r="F724" s="12"/>
      <c r="G724" s="4"/>
      <c r="H724" s="12"/>
      <c r="I724" s="4"/>
      <c r="J724" s="1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x14ac:dyDescent="0.25">
      <c r="A725" s="19"/>
      <c r="B725" s="38"/>
      <c r="C725" s="4"/>
      <c r="D725" s="4"/>
      <c r="E725" s="4"/>
      <c r="F725" s="12"/>
      <c r="G725" s="4"/>
      <c r="H725" s="12"/>
      <c r="I725" s="4"/>
      <c r="J725" s="1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x14ac:dyDescent="0.25">
      <c r="A726" s="19"/>
      <c r="B726" s="38"/>
      <c r="C726" s="4"/>
      <c r="D726" s="4"/>
      <c r="E726" s="4"/>
      <c r="F726" s="12"/>
      <c r="G726" s="4"/>
      <c r="H726" s="12"/>
      <c r="I726" s="4"/>
      <c r="J726" s="1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x14ac:dyDescent="0.25">
      <c r="A727" s="19"/>
      <c r="B727" s="38"/>
      <c r="C727" s="4"/>
      <c r="D727" s="4"/>
      <c r="E727" s="4"/>
      <c r="F727" s="12"/>
      <c r="G727" s="4"/>
      <c r="H727" s="12"/>
      <c r="I727" s="4"/>
      <c r="J727" s="1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x14ac:dyDescent="0.25">
      <c r="A728" s="19"/>
      <c r="B728" s="38"/>
      <c r="C728" s="4"/>
      <c r="D728" s="4"/>
      <c r="E728" s="4"/>
      <c r="F728" s="12"/>
      <c r="G728" s="4"/>
      <c r="H728" s="12"/>
      <c r="I728" s="4"/>
      <c r="J728" s="1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x14ac:dyDescent="0.25">
      <c r="A729" s="19"/>
      <c r="B729" s="38"/>
      <c r="C729" s="4"/>
      <c r="D729" s="4"/>
      <c r="E729" s="4"/>
      <c r="F729" s="12"/>
      <c r="G729" s="4"/>
      <c r="H729" s="12"/>
      <c r="I729" s="4"/>
      <c r="J729" s="1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x14ac:dyDescent="0.25">
      <c r="A730" s="19"/>
      <c r="B730" s="38"/>
      <c r="C730" s="4"/>
      <c r="D730" s="4"/>
      <c r="E730" s="4"/>
      <c r="F730" s="12"/>
      <c r="G730" s="4"/>
      <c r="H730" s="12"/>
      <c r="I730" s="4"/>
      <c r="J730" s="1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x14ac:dyDescent="0.25">
      <c r="A731" s="19"/>
      <c r="B731" s="38"/>
      <c r="C731" s="4"/>
      <c r="D731" s="4"/>
      <c r="E731" s="4"/>
      <c r="F731" s="12"/>
      <c r="G731" s="4"/>
      <c r="H731" s="12"/>
      <c r="I731" s="4"/>
      <c r="J731" s="1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x14ac:dyDescent="0.25">
      <c r="A732" s="19"/>
      <c r="B732" s="38"/>
      <c r="C732" s="4"/>
      <c r="D732" s="4"/>
      <c r="E732" s="4"/>
      <c r="F732" s="12"/>
      <c r="G732" s="4"/>
      <c r="H732" s="12"/>
      <c r="I732" s="4"/>
      <c r="J732" s="1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x14ac:dyDescent="0.25">
      <c r="A733" s="19"/>
      <c r="B733" s="38"/>
      <c r="C733" s="4"/>
      <c r="D733" s="4"/>
      <c r="E733" s="4"/>
      <c r="F733" s="12"/>
      <c r="G733" s="4"/>
      <c r="H733" s="12"/>
      <c r="I733" s="4"/>
      <c r="J733" s="1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x14ac:dyDescent="0.25">
      <c r="A734" s="19"/>
      <c r="B734" s="38"/>
      <c r="C734" s="4"/>
      <c r="D734" s="4"/>
      <c r="E734" s="4"/>
      <c r="F734" s="12"/>
      <c r="G734" s="4"/>
      <c r="H734" s="12"/>
      <c r="I734" s="4"/>
      <c r="J734" s="1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x14ac:dyDescent="0.25">
      <c r="A735" s="19"/>
      <c r="B735" s="38"/>
      <c r="C735" s="4"/>
      <c r="D735" s="4"/>
      <c r="E735" s="4"/>
      <c r="F735" s="12"/>
      <c r="G735" s="4"/>
      <c r="H735" s="12"/>
      <c r="I735" s="4"/>
      <c r="J735" s="1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x14ac:dyDescent="0.25">
      <c r="A736" s="19"/>
      <c r="B736" s="38"/>
      <c r="C736" s="4"/>
      <c r="D736" s="4"/>
      <c r="E736" s="4"/>
      <c r="F736" s="12"/>
      <c r="G736" s="4"/>
      <c r="H736" s="12"/>
      <c r="I736" s="4"/>
      <c r="J736" s="1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x14ac:dyDescent="0.25">
      <c r="A737" s="19"/>
      <c r="B737" s="38"/>
      <c r="C737" s="4"/>
      <c r="D737" s="4"/>
      <c r="E737" s="4"/>
      <c r="F737" s="12"/>
      <c r="G737" s="4"/>
      <c r="H737" s="12"/>
      <c r="I737" s="4"/>
      <c r="J737" s="1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x14ac:dyDescent="0.25">
      <c r="A738" s="19"/>
      <c r="B738" s="38"/>
      <c r="C738" s="4"/>
      <c r="D738" s="4"/>
      <c r="E738" s="4"/>
      <c r="F738" s="12"/>
      <c r="G738" s="4"/>
      <c r="H738" s="12"/>
      <c r="I738" s="4"/>
      <c r="J738" s="1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x14ac:dyDescent="0.25">
      <c r="A739" s="19"/>
      <c r="B739" s="38"/>
      <c r="C739" s="4"/>
      <c r="D739" s="4"/>
      <c r="E739" s="4"/>
      <c r="F739" s="12"/>
      <c r="G739" s="4"/>
      <c r="H739" s="12"/>
      <c r="I739" s="4"/>
      <c r="J739" s="1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x14ac:dyDescent="0.25">
      <c r="A740" s="19"/>
      <c r="B740" s="38"/>
      <c r="C740" s="4"/>
      <c r="D740" s="4"/>
      <c r="E740" s="4"/>
      <c r="F740" s="12"/>
      <c r="G740" s="4"/>
      <c r="H740" s="12"/>
      <c r="I740" s="4"/>
      <c r="J740" s="1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x14ac:dyDescent="0.25">
      <c r="A741" s="19"/>
      <c r="B741" s="38"/>
      <c r="C741" s="4"/>
      <c r="D741" s="4"/>
      <c r="E741" s="4"/>
      <c r="F741" s="12"/>
      <c r="G741" s="4"/>
      <c r="H741" s="12"/>
      <c r="I741" s="4"/>
      <c r="J741" s="1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x14ac:dyDescent="0.25">
      <c r="A742" s="19"/>
      <c r="B742" s="38"/>
      <c r="C742" s="4"/>
      <c r="D742" s="4"/>
      <c r="E742" s="4"/>
      <c r="F742" s="12"/>
      <c r="G742" s="4"/>
      <c r="H742" s="12"/>
      <c r="I742" s="4"/>
      <c r="J742" s="1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x14ac:dyDescent="0.25">
      <c r="A743" s="19"/>
      <c r="B743" s="38"/>
      <c r="C743" s="4"/>
      <c r="D743" s="4"/>
      <c r="E743" s="4"/>
      <c r="F743" s="12"/>
      <c r="G743" s="4"/>
      <c r="H743" s="12"/>
      <c r="I743" s="4"/>
      <c r="J743" s="1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x14ac:dyDescent="0.25">
      <c r="A744" s="19"/>
      <c r="B744" s="38"/>
      <c r="C744" s="4"/>
      <c r="D744" s="4"/>
      <c r="E744" s="4"/>
      <c r="F744" s="12"/>
      <c r="G744" s="4"/>
      <c r="H744" s="12"/>
      <c r="I744" s="4"/>
      <c r="J744" s="1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x14ac:dyDescent="0.25">
      <c r="A745" s="19"/>
      <c r="B745" s="38"/>
      <c r="C745" s="4"/>
      <c r="D745" s="4"/>
      <c r="E745" s="4"/>
      <c r="F745" s="12"/>
      <c r="G745" s="4"/>
      <c r="H745" s="12"/>
      <c r="I745" s="4"/>
      <c r="J745" s="1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x14ac:dyDescent="0.25">
      <c r="A746" s="19"/>
      <c r="B746" s="38"/>
      <c r="C746" s="4"/>
      <c r="D746" s="4"/>
      <c r="E746" s="4"/>
      <c r="F746" s="12"/>
      <c r="G746" s="4"/>
      <c r="H746" s="12"/>
      <c r="I746" s="4"/>
      <c r="J746" s="1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x14ac:dyDescent="0.25">
      <c r="A747" s="19"/>
      <c r="B747" s="38"/>
      <c r="C747" s="4"/>
      <c r="D747" s="4"/>
      <c r="E747" s="4"/>
      <c r="F747" s="12"/>
      <c r="G747" s="4"/>
      <c r="H747" s="12"/>
      <c r="I747" s="4"/>
      <c r="J747" s="1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x14ac:dyDescent="0.25">
      <c r="A748" s="19"/>
      <c r="B748" s="38"/>
      <c r="C748" s="4"/>
      <c r="D748" s="4"/>
      <c r="E748" s="4"/>
      <c r="F748" s="12"/>
      <c r="G748" s="4"/>
      <c r="H748" s="12"/>
      <c r="I748" s="4"/>
      <c r="J748" s="1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x14ac:dyDescent="0.25">
      <c r="A749" s="19"/>
      <c r="B749" s="38"/>
      <c r="C749" s="4"/>
      <c r="D749" s="4"/>
      <c r="E749" s="4"/>
      <c r="F749" s="12"/>
      <c r="G749" s="4"/>
      <c r="H749" s="12"/>
      <c r="I749" s="4"/>
      <c r="J749" s="1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x14ac:dyDescent="0.25">
      <c r="A750" s="19"/>
      <c r="B750" s="38"/>
      <c r="C750" s="4"/>
      <c r="D750" s="4"/>
      <c r="E750" s="4"/>
      <c r="F750" s="12"/>
      <c r="G750" s="4"/>
      <c r="H750" s="12"/>
      <c r="I750" s="4"/>
      <c r="J750" s="1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x14ac:dyDescent="0.25">
      <c r="A751" s="19"/>
      <c r="B751" s="38"/>
      <c r="C751" s="4"/>
      <c r="D751" s="4"/>
      <c r="E751" s="4"/>
      <c r="F751" s="12"/>
      <c r="G751" s="4"/>
      <c r="H751" s="12"/>
      <c r="I751" s="4"/>
      <c r="J751" s="1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x14ac:dyDescent="0.25">
      <c r="A752" s="19"/>
      <c r="B752" s="38"/>
      <c r="C752" s="4"/>
      <c r="D752" s="4"/>
      <c r="E752" s="4"/>
      <c r="F752" s="12"/>
      <c r="G752" s="4"/>
      <c r="H752" s="12"/>
      <c r="I752" s="4"/>
      <c r="J752" s="1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x14ac:dyDescent="0.25">
      <c r="A753" s="19"/>
      <c r="B753" s="38"/>
      <c r="C753" s="4"/>
      <c r="D753" s="4"/>
      <c r="E753" s="4"/>
      <c r="F753" s="12"/>
      <c r="G753" s="4"/>
      <c r="H753" s="12"/>
      <c r="I753" s="4"/>
      <c r="J753" s="1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x14ac:dyDescent="0.25">
      <c r="A754" s="19"/>
      <c r="B754" s="38"/>
      <c r="C754" s="4"/>
      <c r="D754" s="4"/>
      <c r="E754" s="4"/>
      <c r="F754" s="12"/>
      <c r="G754" s="4"/>
      <c r="H754" s="12"/>
      <c r="I754" s="4"/>
      <c r="J754" s="1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x14ac:dyDescent="0.25">
      <c r="A755" s="19"/>
      <c r="B755" s="38"/>
      <c r="C755" s="4"/>
      <c r="D755" s="4"/>
      <c r="E755" s="4"/>
      <c r="F755" s="12"/>
      <c r="G755" s="4"/>
      <c r="H755" s="12"/>
      <c r="I755" s="4"/>
      <c r="J755" s="1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x14ac:dyDescent="0.25">
      <c r="A756" s="19"/>
      <c r="B756" s="38"/>
      <c r="C756" s="4"/>
      <c r="D756" s="4"/>
      <c r="E756" s="4"/>
      <c r="F756" s="12"/>
      <c r="G756" s="4"/>
      <c r="H756" s="12"/>
      <c r="I756" s="4"/>
      <c r="J756" s="1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x14ac:dyDescent="0.25">
      <c r="A757" s="19"/>
      <c r="B757" s="38"/>
      <c r="C757" s="4"/>
      <c r="D757" s="4"/>
      <c r="E757" s="4"/>
      <c r="F757" s="12"/>
      <c r="G757" s="4"/>
      <c r="H757" s="12"/>
      <c r="I757" s="4"/>
      <c r="J757" s="1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x14ac:dyDescent="0.25">
      <c r="A758" s="19"/>
      <c r="B758" s="38"/>
      <c r="C758" s="4"/>
      <c r="D758" s="4"/>
      <c r="E758" s="4"/>
      <c r="F758" s="12"/>
      <c r="G758" s="4"/>
      <c r="H758" s="12"/>
      <c r="I758" s="4"/>
      <c r="J758" s="1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x14ac:dyDescent="0.25">
      <c r="A759" s="19"/>
      <c r="B759" s="38"/>
      <c r="C759" s="4"/>
      <c r="D759" s="4"/>
      <c r="E759" s="4"/>
      <c r="F759" s="12"/>
      <c r="G759" s="4"/>
      <c r="H759" s="12"/>
      <c r="I759" s="4"/>
      <c r="J759" s="1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x14ac:dyDescent="0.25">
      <c r="A760" s="19"/>
      <c r="B760" s="38"/>
      <c r="C760" s="4"/>
      <c r="D760" s="4"/>
      <c r="E760" s="4"/>
      <c r="F760" s="12"/>
      <c r="G760" s="4"/>
      <c r="H760" s="12"/>
      <c r="I760" s="4"/>
      <c r="J760" s="1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x14ac:dyDescent="0.25">
      <c r="A761" s="19"/>
      <c r="B761" s="38"/>
      <c r="C761" s="4"/>
      <c r="D761" s="4"/>
      <c r="E761" s="4"/>
      <c r="F761" s="12"/>
      <c r="G761" s="4"/>
      <c r="H761" s="12"/>
      <c r="I761" s="4"/>
      <c r="J761" s="1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x14ac:dyDescent="0.25">
      <c r="A762" s="19"/>
      <c r="B762" s="38"/>
      <c r="C762" s="4"/>
      <c r="D762" s="4"/>
      <c r="E762" s="4"/>
      <c r="F762" s="12"/>
      <c r="G762" s="4"/>
      <c r="H762" s="12"/>
      <c r="I762" s="4"/>
      <c r="J762" s="1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x14ac:dyDescent="0.25">
      <c r="A763" s="19"/>
      <c r="B763" s="38"/>
      <c r="C763" s="4"/>
      <c r="D763" s="4"/>
      <c r="E763" s="4"/>
      <c r="F763" s="12"/>
      <c r="G763" s="4"/>
      <c r="H763" s="12"/>
      <c r="I763" s="4"/>
      <c r="J763" s="1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x14ac:dyDescent="0.25">
      <c r="A764" s="19"/>
      <c r="B764" s="38"/>
      <c r="C764" s="4"/>
      <c r="D764" s="4"/>
      <c r="E764" s="4"/>
      <c r="F764" s="12"/>
      <c r="G764" s="4"/>
      <c r="H764" s="12"/>
      <c r="I764" s="4"/>
      <c r="J764" s="1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x14ac:dyDescent="0.25">
      <c r="A765" s="19"/>
      <c r="B765" s="38"/>
      <c r="C765" s="4"/>
      <c r="D765" s="4"/>
      <c r="E765" s="4"/>
      <c r="F765" s="12"/>
      <c r="G765" s="4"/>
      <c r="H765" s="12"/>
      <c r="I765" s="4"/>
      <c r="J765" s="1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x14ac:dyDescent="0.25">
      <c r="A766" s="19"/>
      <c r="B766" s="38"/>
      <c r="C766" s="4"/>
      <c r="D766" s="4"/>
      <c r="E766" s="4"/>
      <c r="F766" s="12"/>
      <c r="G766" s="4"/>
      <c r="H766" s="12"/>
      <c r="I766" s="4"/>
      <c r="J766" s="1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x14ac:dyDescent="0.25">
      <c r="A767" s="19"/>
      <c r="B767" s="38"/>
      <c r="C767" s="4"/>
      <c r="D767" s="4"/>
      <c r="E767" s="4"/>
      <c r="F767" s="12"/>
      <c r="G767" s="4"/>
      <c r="H767" s="12"/>
      <c r="I767" s="4"/>
      <c r="J767" s="1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x14ac:dyDescent="0.25">
      <c r="A768" s="19"/>
      <c r="B768" s="38"/>
      <c r="C768" s="4"/>
      <c r="D768" s="4"/>
      <c r="E768" s="4"/>
      <c r="F768" s="12"/>
      <c r="G768" s="4"/>
      <c r="H768" s="12"/>
      <c r="I768" s="4"/>
      <c r="J768" s="1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x14ac:dyDescent="0.25">
      <c r="A769" s="19"/>
      <c r="B769" s="38"/>
      <c r="C769" s="4"/>
      <c r="D769" s="4"/>
      <c r="E769" s="4"/>
      <c r="F769" s="12"/>
      <c r="G769" s="4"/>
      <c r="H769" s="12"/>
      <c r="I769" s="4"/>
      <c r="J769" s="1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x14ac:dyDescent="0.25">
      <c r="A770" s="19"/>
      <c r="B770" s="38"/>
      <c r="C770" s="4"/>
      <c r="D770" s="4"/>
      <c r="E770" s="4"/>
      <c r="F770" s="12"/>
      <c r="G770" s="4"/>
      <c r="H770" s="12"/>
      <c r="I770" s="4"/>
      <c r="J770" s="1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x14ac:dyDescent="0.25">
      <c r="A771" s="19"/>
      <c r="B771" s="38"/>
      <c r="C771" s="4"/>
      <c r="D771" s="4"/>
      <c r="E771" s="4"/>
      <c r="F771" s="12"/>
      <c r="G771" s="4"/>
      <c r="H771" s="12"/>
      <c r="I771" s="4"/>
      <c r="J771" s="1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x14ac:dyDescent="0.25">
      <c r="A772" s="19"/>
      <c r="B772" s="38"/>
      <c r="C772" s="4"/>
      <c r="D772" s="4"/>
      <c r="E772" s="4"/>
      <c r="F772" s="12"/>
      <c r="G772" s="4"/>
      <c r="H772" s="12"/>
      <c r="I772" s="4"/>
      <c r="J772" s="1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x14ac:dyDescent="0.25">
      <c r="A773" s="19"/>
      <c r="B773" s="38"/>
      <c r="C773" s="4"/>
      <c r="D773" s="4"/>
      <c r="E773" s="4"/>
      <c r="F773" s="12"/>
      <c r="G773" s="4"/>
      <c r="H773" s="12"/>
      <c r="I773" s="4"/>
      <c r="J773" s="1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x14ac:dyDescent="0.25">
      <c r="A774" s="19"/>
      <c r="B774" s="38"/>
      <c r="C774" s="4"/>
      <c r="D774" s="4"/>
      <c r="E774" s="4"/>
      <c r="F774" s="12"/>
      <c r="G774" s="4"/>
      <c r="H774" s="12"/>
      <c r="I774" s="4"/>
      <c r="J774" s="1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x14ac:dyDescent="0.25">
      <c r="A775" s="19"/>
      <c r="B775" s="38"/>
      <c r="C775" s="4"/>
      <c r="D775" s="4"/>
      <c r="E775" s="4"/>
      <c r="F775" s="12"/>
      <c r="G775" s="4"/>
      <c r="H775" s="12"/>
      <c r="I775" s="4"/>
      <c r="J775" s="1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x14ac:dyDescent="0.25">
      <c r="A776" s="19"/>
      <c r="B776" s="38"/>
      <c r="C776" s="4"/>
      <c r="D776" s="4"/>
      <c r="E776" s="4"/>
      <c r="F776" s="12"/>
      <c r="G776" s="4"/>
      <c r="H776" s="12"/>
      <c r="I776" s="4"/>
      <c r="J776" s="1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x14ac:dyDescent="0.25">
      <c r="A777" s="19"/>
      <c r="B777" s="38"/>
      <c r="C777" s="4"/>
      <c r="D777" s="4"/>
      <c r="E777" s="4"/>
      <c r="F777" s="12"/>
      <c r="G777" s="4"/>
      <c r="H777" s="12"/>
      <c r="I777" s="4"/>
      <c r="J777" s="1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x14ac:dyDescent="0.25">
      <c r="A778" s="19"/>
      <c r="B778" s="38"/>
      <c r="C778" s="4"/>
      <c r="D778" s="4"/>
      <c r="E778" s="4"/>
      <c r="F778" s="12"/>
      <c r="G778" s="4"/>
      <c r="H778" s="12"/>
      <c r="I778" s="4"/>
      <c r="J778" s="1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x14ac:dyDescent="0.25">
      <c r="A779" s="19"/>
      <c r="B779" s="38"/>
      <c r="C779" s="4"/>
      <c r="D779" s="4"/>
      <c r="E779" s="4"/>
      <c r="F779" s="12"/>
      <c r="G779" s="4"/>
      <c r="H779" s="12"/>
      <c r="I779" s="4"/>
      <c r="J779" s="1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x14ac:dyDescent="0.25">
      <c r="A780" s="19"/>
      <c r="B780" s="38"/>
      <c r="C780" s="4"/>
      <c r="D780" s="4"/>
      <c r="E780" s="4"/>
      <c r="F780" s="12"/>
      <c r="G780" s="4"/>
      <c r="H780" s="12"/>
      <c r="I780" s="4"/>
      <c r="J780" s="1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x14ac:dyDescent="0.25">
      <c r="A781" s="19"/>
      <c r="B781" s="38"/>
      <c r="C781" s="4"/>
      <c r="D781" s="4"/>
      <c r="E781" s="4"/>
      <c r="F781" s="12"/>
      <c r="G781" s="4"/>
      <c r="H781" s="12"/>
      <c r="I781" s="4"/>
      <c r="J781" s="1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x14ac:dyDescent="0.25">
      <c r="A782" s="19"/>
      <c r="B782" s="38"/>
      <c r="C782" s="4"/>
      <c r="D782" s="4"/>
      <c r="E782" s="4"/>
      <c r="F782" s="12"/>
      <c r="G782" s="4"/>
      <c r="H782" s="12"/>
      <c r="I782" s="4"/>
      <c r="J782" s="1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x14ac:dyDescent="0.25">
      <c r="A783" s="19"/>
      <c r="B783" s="38"/>
      <c r="C783" s="4"/>
      <c r="D783" s="4"/>
      <c r="E783" s="4"/>
      <c r="F783" s="12"/>
      <c r="G783" s="4"/>
      <c r="H783" s="12"/>
      <c r="I783" s="4"/>
      <c r="J783" s="1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x14ac:dyDescent="0.25">
      <c r="A784" s="19"/>
      <c r="B784" s="38"/>
      <c r="C784" s="4"/>
      <c r="D784" s="4"/>
      <c r="E784" s="4"/>
      <c r="F784" s="12"/>
      <c r="G784" s="4"/>
      <c r="H784" s="12"/>
      <c r="I784" s="4"/>
      <c r="J784" s="1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x14ac:dyDescent="0.25">
      <c r="A785" s="19"/>
      <c r="B785" s="38"/>
      <c r="C785" s="4"/>
      <c r="D785" s="4"/>
      <c r="E785" s="4"/>
      <c r="F785" s="12"/>
      <c r="G785" s="4"/>
      <c r="H785" s="12"/>
      <c r="I785" s="4"/>
      <c r="J785" s="1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x14ac:dyDescent="0.25">
      <c r="A786" s="19"/>
      <c r="B786" s="38"/>
      <c r="C786" s="4"/>
      <c r="D786" s="4"/>
      <c r="E786" s="4"/>
      <c r="F786" s="12"/>
      <c r="G786" s="4"/>
      <c r="H786" s="12"/>
      <c r="I786" s="4"/>
      <c r="J786" s="1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x14ac:dyDescent="0.25">
      <c r="A787" s="19"/>
      <c r="B787" s="38"/>
      <c r="C787" s="4"/>
      <c r="D787" s="4"/>
      <c r="E787" s="4"/>
      <c r="F787" s="12"/>
      <c r="G787" s="4"/>
      <c r="H787" s="12"/>
      <c r="I787" s="4"/>
      <c r="J787" s="1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x14ac:dyDescent="0.25">
      <c r="A788" s="19"/>
      <c r="B788" s="38"/>
      <c r="C788" s="4"/>
      <c r="D788" s="4"/>
      <c r="E788" s="4"/>
      <c r="F788" s="12"/>
      <c r="G788" s="4"/>
      <c r="H788" s="12"/>
      <c r="I788" s="4"/>
      <c r="J788" s="1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x14ac:dyDescent="0.25">
      <c r="A789" s="19"/>
      <c r="B789" s="38"/>
      <c r="C789" s="4"/>
      <c r="D789" s="4"/>
      <c r="E789" s="4"/>
      <c r="F789" s="12"/>
      <c r="G789" s="4"/>
      <c r="H789" s="12"/>
      <c r="I789" s="4"/>
      <c r="J789" s="1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x14ac:dyDescent="0.25">
      <c r="A790" s="19"/>
      <c r="B790" s="38"/>
      <c r="C790" s="4"/>
      <c r="D790" s="4"/>
      <c r="E790" s="4"/>
      <c r="F790" s="12"/>
      <c r="G790" s="4"/>
      <c r="H790" s="12"/>
      <c r="I790" s="4"/>
      <c r="J790" s="1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x14ac:dyDescent="0.25">
      <c r="A791" s="19"/>
      <c r="B791" s="38"/>
      <c r="C791" s="4"/>
      <c r="D791" s="4"/>
      <c r="E791" s="4"/>
      <c r="F791" s="12"/>
      <c r="G791" s="4"/>
      <c r="H791" s="12"/>
      <c r="I791" s="4"/>
      <c r="J791" s="1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x14ac:dyDescent="0.25">
      <c r="A792" s="19"/>
      <c r="B792" s="38"/>
      <c r="C792" s="4"/>
      <c r="D792" s="4"/>
      <c r="E792" s="4"/>
      <c r="F792" s="12"/>
      <c r="G792" s="4"/>
      <c r="H792" s="12"/>
      <c r="I792" s="4"/>
      <c r="J792" s="1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x14ac:dyDescent="0.25">
      <c r="A793" s="19"/>
      <c r="B793" s="38"/>
      <c r="C793" s="4"/>
      <c r="D793" s="4"/>
      <c r="E793" s="4"/>
      <c r="F793" s="12"/>
      <c r="G793" s="4"/>
      <c r="H793" s="12"/>
      <c r="I793" s="4"/>
      <c r="J793" s="1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x14ac:dyDescent="0.25">
      <c r="A794" s="19"/>
      <c r="B794" s="38"/>
      <c r="C794" s="4"/>
      <c r="D794" s="4"/>
      <c r="E794" s="4"/>
      <c r="F794" s="12"/>
      <c r="G794" s="4"/>
      <c r="H794" s="12"/>
      <c r="I794" s="4"/>
      <c r="J794" s="1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x14ac:dyDescent="0.25">
      <c r="A795" s="19"/>
      <c r="B795" s="38"/>
      <c r="C795" s="4"/>
      <c r="D795" s="4"/>
      <c r="E795" s="4"/>
      <c r="F795" s="12"/>
      <c r="G795" s="4"/>
      <c r="H795" s="12"/>
      <c r="I795" s="4"/>
      <c r="J795" s="1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x14ac:dyDescent="0.25">
      <c r="A796" s="19"/>
      <c r="B796" s="38"/>
      <c r="C796" s="4"/>
      <c r="D796" s="4"/>
      <c r="E796" s="4"/>
      <c r="F796" s="12"/>
      <c r="G796" s="4"/>
      <c r="H796" s="12"/>
      <c r="I796" s="4"/>
      <c r="J796" s="1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x14ac:dyDescent="0.25">
      <c r="A797" s="19"/>
      <c r="B797" s="38"/>
      <c r="C797" s="4"/>
      <c r="D797" s="4"/>
      <c r="E797" s="4"/>
      <c r="F797" s="12"/>
      <c r="G797" s="4"/>
      <c r="H797" s="12"/>
      <c r="I797" s="4"/>
      <c r="J797" s="1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x14ac:dyDescent="0.25">
      <c r="A798" s="19"/>
      <c r="B798" s="38"/>
      <c r="C798" s="4"/>
      <c r="D798" s="4"/>
      <c r="E798" s="4"/>
      <c r="F798" s="12"/>
      <c r="G798" s="4"/>
      <c r="H798" s="12"/>
      <c r="I798" s="4"/>
      <c r="J798" s="1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x14ac:dyDescent="0.25">
      <c r="A799" s="19"/>
      <c r="B799" s="38"/>
      <c r="C799" s="4"/>
      <c r="D799" s="4"/>
      <c r="E799" s="4"/>
      <c r="F799" s="12"/>
      <c r="G799" s="4"/>
      <c r="H799" s="12"/>
      <c r="I799" s="4"/>
      <c r="J799" s="1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x14ac:dyDescent="0.25">
      <c r="A800" s="19"/>
      <c r="B800" s="38"/>
      <c r="C800" s="4"/>
      <c r="D800" s="4"/>
      <c r="E800" s="4"/>
      <c r="F800" s="12"/>
      <c r="G800" s="4"/>
      <c r="H800" s="12"/>
      <c r="I800" s="4"/>
      <c r="J800" s="1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x14ac:dyDescent="0.25">
      <c r="A801" s="19"/>
      <c r="B801" s="38"/>
      <c r="C801" s="4"/>
      <c r="D801" s="4"/>
      <c r="E801" s="4"/>
      <c r="F801" s="12"/>
      <c r="G801" s="4"/>
      <c r="H801" s="12"/>
      <c r="I801" s="4"/>
      <c r="J801" s="1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x14ac:dyDescent="0.25">
      <c r="A802" s="19"/>
      <c r="B802" s="38"/>
      <c r="C802" s="4"/>
      <c r="D802" s="4"/>
      <c r="E802" s="4"/>
      <c r="F802" s="12"/>
      <c r="G802" s="4"/>
      <c r="H802" s="12"/>
      <c r="I802" s="4"/>
      <c r="J802" s="1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x14ac:dyDescent="0.25">
      <c r="A803" s="19"/>
      <c r="B803" s="38"/>
      <c r="C803" s="4"/>
      <c r="D803" s="4"/>
      <c r="E803" s="4"/>
      <c r="F803" s="12"/>
      <c r="G803" s="4"/>
      <c r="H803" s="12"/>
      <c r="I803" s="4"/>
      <c r="J803" s="1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x14ac:dyDescent="0.25">
      <c r="A804" s="19"/>
      <c r="B804" s="38"/>
      <c r="C804" s="4"/>
      <c r="D804" s="4"/>
      <c r="E804" s="4"/>
      <c r="F804" s="12"/>
      <c r="G804" s="4"/>
      <c r="H804" s="12"/>
      <c r="I804" s="4"/>
      <c r="J804" s="1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x14ac:dyDescent="0.25">
      <c r="A805" s="19"/>
      <c r="B805" s="38"/>
      <c r="C805" s="4"/>
      <c r="D805" s="4"/>
      <c r="E805" s="4"/>
      <c r="F805" s="12"/>
      <c r="G805" s="4"/>
      <c r="H805" s="12"/>
      <c r="I805" s="4"/>
      <c r="J805" s="1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x14ac:dyDescent="0.25">
      <c r="A806" s="19"/>
      <c r="B806" s="38"/>
      <c r="C806" s="4"/>
      <c r="D806" s="4"/>
      <c r="E806" s="4"/>
      <c r="F806" s="12"/>
      <c r="G806" s="4"/>
      <c r="H806" s="12"/>
      <c r="I806" s="4"/>
      <c r="J806" s="1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x14ac:dyDescent="0.25">
      <c r="A807" s="19"/>
      <c r="B807" s="38"/>
      <c r="C807" s="4"/>
      <c r="D807" s="4"/>
      <c r="E807" s="4"/>
      <c r="F807" s="12"/>
      <c r="G807" s="4"/>
      <c r="H807" s="12"/>
      <c r="I807" s="4"/>
      <c r="J807" s="1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x14ac:dyDescent="0.25">
      <c r="A808" s="19"/>
      <c r="B808" s="38"/>
      <c r="C808" s="4"/>
      <c r="D808" s="4"/>
      <c r="E808" s="4"/>
      <c r="F808" s="12"/>
      <c r="G808" s="4"/>
      <c r="H808" s="12"/>
      <c r="I808" s="4"/>
      <c r="J808" s="1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x14ac:dyDescent="0.25">
      <c r="A809" s="19"/>
      <c r="B809" s="38"/>
      <c r="C809" s="4"/>
      <c r="D809" s="4"/>
      <c r="E809" s="4"/>
      <c r="F809" s="12"/>
      <c r="G809" s="4"/>
      <c r="H809" s="12"/>
      <c r="I809" s="4"/>
      <c r="J809" s="1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x14ac:dyDescent="0.25">
      <c r="A810" s="19"/>
      <c r="B810" s="38"/>
      <c r="C810" s="4"/>
      <c r="D810" s="4"/>
      <c r="E810" s="4"/>
      <c r="F810" s="12"/>
      <c r="G810" s="4"/>
      <c r="H810" s="12"/>
      <c r="I810" s="4"/>
      <c r="J810" s="1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x14ac:dyDescent="0.25">
      <c r="A811" s="19"/>
      <c r="B811" s="38"/>
      <c r="C811" s="4"/>
      <c r="D811" s="4"/>
      <c r="E811" s="4"/>
      <c r="F811" s="12"/>
      <c r="G811" s="4"/>
      <c r="H811" s="12"/>
      <c r="I811" s="4"/>
      <c r="J811" s="1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x14ac:dyDescent="0.25">
      <c r="A812" s="19"/>
      <c r="B812" s="38"/>
      <c r="C812" s="4"/>
      <c r="D812" s="4"/>
      <c r="E812" s="4"/>
      <c r="F812" s="12"/>
      <c r="G812" s="4"/>
      <c r="H812" s="12"/>
      <c r="I812" s="4"/>
      <c r="J812" s="1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x14ac:dyDescent="0.25">
      <c r="A813" s="19"/>
      <c r="B813" s="38"/>
      <c r="C813" s="4"/>
      <c r="D813" s="4"/>
      <c r="E813" s="4"/>
      <c r="F813" s="12"/>
      <c r="G813" s="4"/>
      <c r="H813" s="12"/>
      <c r="I813" s="4"/>
      <c r="J813" s="1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x14ac:dyDescent="0.25">
      <c r="A814" s="19"/>
      <c r="B814" s="38"/>
      <c r="C814" s="4"/>
      <c r="D814" s="4"/>
      <c r="E814" s="4"/>
      <c r="F814" s="12"/>
      <c r="G814" s="4"/>
      <c r="H814" s="12"/>
      <c r="I814" s="4"/>
      <c r="J814" s="1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x14ac:dyDescent="0.25">
      <c r="A815" s="19"/>
      <c r="B815" s="38"/>
      <c r="C815" s="4"/>
      <c r="D815" s="4"/>
      <c r="E815" s="4"/>
      <c r="F815" s="12"/>
      <c r="G815" s="4"/>
      <c r="H815" s="12"/>
      <c r="I815" s="4"/>
      <c r="J815" s="1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x14ac:dyDescent="0.25">
      <c r="A816" s="19"/>
      <c r="B816" s="38"/>
      <c r="C816" s="4"/>
      <c r="D816" s="4"/>
      <c r="E816" s="4"/>
      <c r="F816" s="12"/>
      <c r="G816" s="4"/>
      <c r="H816" s="12"/>
      <c r="I816" s="4"/>
      <c r="J816" s="1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x14ac:dyDescent="0.25">
      <c r="A817" s="19"/>
      <c r="B817" s="38"/>
      <c r="C817" s="4"/>
      <c r="D817" s="4"/>
      <c r="E817" s="4"/>
      <c r="F817" s="12"/>
      <c r="G817" s="4"/>
      <c r="H817" s="12"/>
      <c r="I817" s="4"/>
      <c r="J817" s="1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x14ac:dyDescent="0.25">
      <c r="A818" s="19"/>
      <c r="B818" s="38"/>
      <c r="C818" s="4"/>
      <c r="D818" s="4"/>
      <c r="E818" s="4"/>
      <c r="F818" s="12"/>
      <c r="G818" s="4"/>
      <c r="H818" s="12"/>
      <c r="I818" s="4"/>
      <c r="J818" s="1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x14ac:dyDescent="0.25">
      <c r="A819" s="19"/>
      <c r="B819" s="38"/>
      <c r="C819" s="4"/>
      <c r="D819" s="4"/>
      <c r="E819" s="4"/>
      <c r="F819" s="12"/>
      <c r="G819" s="4"/>
      <c r="H819" s="12"/>
      <c r="I819" s="4"/>
      <c r="J819" s="1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x14ac:dyDescent="0.25">
      <c r="A820" s="19"/>
      <c r="B820" s="38"/>
      <c r="C820" s="4"/>
      <c r="D820" s="4"/>
      <c r="E820" s="4"/>
      <c r="F820" s="12"/>
      <c r="G820" s="4"/>
      <c r="H820" s="12"/>
      <c r="I820" s="4"/>
      <c r="J820" s="1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x14ac:dyDescent="0.25">
      <c r="A821" s="19"/>
      <c r="B821" s="38"/>
      <c r="C821" s="4"/>
      <c r="D821" s="4"/>
      <c r="E821" s="4"/>
      <c r="F821" s="12"/>
      <c r="G821" s="4"/>
      <c r="H821" s="12"/>
      <c r="I821" s="4"/>
      <c r="J821" s="1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x14ac:dyDescent="0.25">
      <c r="A822" s="19"/>
      <c r="B822" s="38"/>
      <c r="C822" s="4"/>
      <c r="D822" s="4"/>
      <c r="E822" s="4"/>
      <c r="F822" s="12"/>
      <c r="G822" s="4"/>
      <c r="H822" s="12"/>
      <c r="I822" s="4"/>
      <c r="J822" s="1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x14ac:dyDescent="0.25">
      <c r="A823" s="19"/>
      <c r="B823" s="38"/>
      <c r="C823" s="4"/>
      <c r="D823" s="4"/>
      <c r="E823" s="4"/>
      <c r="F823" s="12"/>
      <c r="G823" s="4"/>
      <c r="H823" s="12"/>
      <c r="I823" s="4"/>
      <c r="J823" s="1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x14ac:dyDescent="0.25">
      <c r="A824" s="19"/>
      <c r="B824" s="38"/>
      <c r="C824" s="4"/>
      <c r="D824" s="4"/>
      <c r="E824" s="4"/>
      <c r="F824" s="12"/>
      <c r="G824" s="4"/>
      <c r="H824" s="12"/>
      <c r="I824" s="4"/>
      <c r="J824" s="1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x14ac:dyDescent="0.25">
      <c r="A825" s="19"/>
      <c r="B825" s="38"/>
      <c r="C825" s="4"/>
      <c r="D825" s="4"/>
      <c r="E825" s="4"/>
      <c r="F825" s="12"/>
      <c r="G825" s="4"/>
      <c r="H825" s="12"/>
      <c r="I825" s="4"/>
      <c r="J825" s="1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x14ac:dyDescent="0.25">
      <c r="A826" s="19"/>
      <c r="B826" s="38"/>
      <c r="C826" s="4"/>
      <c r="D826" s="4"/>
      <c r="E826" s="4"/>
      <c r="F826" s="12"/>
      <c r="G826" s="4"/>
      <c r="H826" s="12"/>
      <c r="I826" s="4"/>
      <c r="J826" s="1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x14ac:dyDescent="0.25">
      <c r="A827" s="19"/>
      <c r="B827" s="38"/>
      <c r="C827" s="4"/>
      <c r="D827" s="4"/>
      <c r="E827" s="4"/>
      <c r="F827" s="12"/>
      <c r="G827" s="4"/>
      <c r="H827" s="12"/>
      <c r="I827" s="4"/>
      <c r="J827" s="1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x14ac:dyDescent="0.25">
      <c r="A828" s="19"/>
      <c r="B828" s="38"/>
      <c r="C828" s="4"/>
      <c r="D828" s="4"/>
      <c r="E828" s="4"/>
      <c r="F828" s="12"/>
      <c r="G828" s="4"/>
      <c r="H828" s="12"/>
      <c r="I828" s="4"/>
      <c r="J828" s="1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x14ac:dyDescent="0.25">
      <c r="A829" s="19"/>
      <c r="B829" s="38"/>
      <c r="C829" s="4"/>
      <c r="D829" s="4"/>
      <c r="E829" s="4"/>
      <c r="F829" s="12"/>
      <c r="G829" s="4"/>
      <c r="H829" s="12"/>
      <c r="I829" s="4"/>
      <c r="J829" s="1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x14ac:dyDescent="0.25">
      <c r="A830" s="19"/>
      <c r="B830" s="38"/>
      <c r="C830" s="4"/>
      <c r="D830" s="4"/>
      <c r="E830" s="4"/>
      <c r="F830" s="12"/>
      <c r="G830" s="4"/>
      <c r="H830" s="12"/>
      <c r="I830" s="4"/>
      <c r="J830" s="1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x14ac:dyDescent="0.25">
      <c r="A831" s="19"/>
      <c r="B831" s="38"/>
      <c r="C831" s="4"/>
      <c r="D831" s="4"/>
      <c r="E831" s="4"/>
      <c r="F831" s="12"/>
      <c r="G831" s="4"/>
      <c r="H831" s="12"/>
      <c r="I831" s="4"/>
      <c r="J831" s="1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x14ac:dyDescent="0.25">
      <c r="A832" s="19"/>
      <c r="B832" s="38"/>
      <c r="C832" s="4"/>
      <c r="D832" s="4"/>
      <c r="E832" s="4"/>
      <c r="F832" s="12"/>
      <c r="G832" s="4"/>
      <c r="H832" s="12"/>
      <c r="I832" s="4"/>
      <c r="J832" s="1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x14ac:dyDescent="0.25">
      <c r="A833" s="19"/>
      <c r="B833" s="38"/>
      <c r="C833" s="4"/>
      <c r="D833" s="4"/>
      <c r="E833" s="4"/>
      <c r="F833" s="12"/>
      <c r="G833" s="4"/>
      <c r="H833" s="12"/>
      <c r="I833" s="4"/>
      <c r="J833" s="1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x14ac:dyDescent="0.25">
      <c r="A834" s="19"/>
      <c r="B834" s="38"/>
      <c r="C834" s="4"/>
      <c r="D834" s="4"/>
      <c r="E834" s="4"/>
      <c r="F834" s="12"/>
      <c r="G834" s="4"/>
      <c r="H834" s="12"/>
      <c r="I834" s="4"/>
      <c r="J834" s="1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x14ac:dyDescent="0.25">
      <c r="A835" s="19"/>
      <c r="B835" s="38"/>
      <c r="C835" s="4"/>
      <c r="D835" s="4"/>
      <c r="E835" s="4"/>
      <c r="F835" s="12"/>
      <c r="G835" s="4"/>
      <c r="H835" s="12"/>
      <c r="I835" s="4"/>
      <c r="J835" s="1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x14ac:dyDescent="0.25">
      <c r="A836" s="19"/>
      <c r="B836" s="38"/>
      <c r="C836" s="4"/>
      <c r="D836" s="4"/>
      <c r="E836" s="4"/>
      <c r="F836" s="12"/>
      <c r="G836" s="4"/>
      <c r="H836" s="12"/>
      <c r="I836" s="4"/>
      <c r="J836" s="1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x14ac:dyDescent="0.25">
      <c r="A837" s="19"/>
      <c r="B837" s="38"/>
      <c r="C837" s="4"/>
      <c r="D837" s="4"/>
      <c r="E837" s="4"/>
      <c r="F837" s="12"/>
      <c r="G837" s="4"/>
      <c r="H837" s="12"/>
      <c r="I837" s="4"/>
      <c r="J837" s="1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x14ac:dyDescent="0.25">
      <c r="A838" s="19"/>
      <c r="B838" s="38"/>
      <c r="C838" s="4"/>
      <c r="D838" s="4"/>
      <c r="E838" s="4"/>
      <c r="F838" s="12"/>
      <c r="G838" s="4"/>
      <c r="H838" s="12"/>
      <c r="I838" s="4"/>
      <c r="J838" s="1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x14ac:dyDescent="0.25">
      <c r="A839" s="19"/>
      <c r="B839" s="38"/>
      <c r="C839" s="4"/>
      <c r="D839" s="4"/>
      <c r="E839" s="4"/>
      <c r="F839" s="12"/>
      <c r="G839" s="4"/>
      <c r="H839" s="12"/>
      <c r="I839" s="4"/>
      <c r="J839" s="1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x14ac:dyDescent="0.25">
      <c r="A840" s="19"/>
      <c r="B840" s="38"/>
      <c r="C840" s="4"/>
      <c r="D840" s="4"/>
      <c r="E840" s="4"/>
      <c r="F840" s="12"/>
      <c r="G840" s="4"/>
      <c r="H840" s="12"/>
      <c r="I840" s="4"/>
      <c r="J840" s="1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x14ac:dyDescent="0.25">
      <c r="A841" s="19"/>
      <c r="B841" s="38"/>
      <c r="C841" s="4"/>
      <c r="D841" s="4"/>
      <c r="E841" s="4"/>
      <c r="F841" s="12"/>
      <c r="G841" s="4"/>
      <c r="H841" s="12"/>
      <c r="I841" s="4"/>
      <c r="J841" s="1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x14ac:dyDescent="0.25">
      <c r="A842" s="19"/>
      <c r="B842" s="38"/>
      <c r="C842" s="4"/>
      <c r="D842" s="4"/>
      <c r="E842" s="4"/>
      <c r="F842" s="12"/>
      <c r="G842" s="4"/>
      <c r="H842" s="12"/>
      <c r="I842" s="4"/>
      <c r="J842" s="1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x14ac:dyDescent="0.25">
      <c r="A843" s="19"/>
      <c r="B843" s="38"/>
      <c r="C843" s="4"/>
      <c r="D843" s="4"/>
      <c r="E843" s="4"/>
      <c r="F843" s="12"/>
      <c r="G843" s="4"/>
      <c r="H843" s="12"/>
      <c r="I843" s="4"/>
      <c r="J843" s="1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x14ac:dyDescent="0.25">
      <c r="A844" s="19"/>
      <c r="B844" s="38"/>
      <c r="C844" s="4"/>
      <c r="D844" s="4"/>
      <c r="E844" s="4"/>
      <c r="F844" s="12"/>
      <c r="G844" s="4"/>
      <c r="H844" s="12"/>
      <c r="I844" s="4"/>
      <c r="J844" s="1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x14ac:dyDescent="0.25">
      <c r="A845" s="19"/>
      <c r="B845" s="38"/>
      <c r="C845" s="4"/>
      <c r="D845" s="4"/>
      <c r="E845" s="4"/>
      <c r="F845" s="12"/>
      <c r="G845" s="4"/>
      <c r="H845" s="12"/>
      <c r="I845" s="4"/>
      <c r="J845" s="1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x14ac:dyDescent="0.25">
      <c r="A846" s="19"/>
      <c r="B846" s="38"/>
      <c r="C846" s="4"/>
      <c r="D846" s="4"/>
      <c r="E846" s="4"/>
      <c r="F846" s="12"/>
      <c r="G846" s="4"/>
      <c r="H846" s="12"/>
      <c r="I846" s="4"/>
      <c r="J846" s="1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x14ac:dyDescent="0.25">
      <c r="A847" s="19"/>
      <c r="B847" s="38"/>
      <c r="C847" s="4"/>
      <c r="D847" s="4"/>
      <c r="E847" s="4"/>
      <c r="F847" s="12"/>
      <c r="G847" s="4"/>
      <c r="H847" s="12"/>
      <c r="I847" s="4"/>
      <c r="J847" s="1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x14ac:dyDescent="0.25">
      <c r="A848" s="19"/>
      <c r="B848" s="38"/>
      <c r="C848" s="4"/>
      <c r="D848" s="4"/>
      <c r="E848" s="4"/>
      <c r="F848" s="12"/>
      <c r="G848" s="4"/>
      <c r="H848" s="12"/>
      <c r="I848" s="4"/>
      <c r="J848" s="1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x14ac:dyDescent="0.25">
      <c r="A849" s="19"/>
      <c r="B849" s="38"/>
      <c r="C849" s="4"/>
      <c r="D849" s="4"/>
      <c r="E849" s="4"/>
      <c r="F849" s="12"/>
      <c r="G849" s="4"/>
      <c r="H849" s="12"/>
      <c r="I849" s="4"/>
      <c r="J849" s="1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x14ac:dyDescent="0.25">
      <c r="A850" s="19"/>
      <c r="B850" s="38"/>
      <c r="C850" s="4"/>
      <c r="D850" s="4"/>
      <c r="E850" s="4"/>
      <c r="F850" s="12"/>
      <c r="G850" s="4"/>
      <c r="H850" s="12"/>
      <c r="I850" s="4"/>
      <c r="J850" s="1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x14ac:dyDescent="0.25">
      <c r="A851" s="19"/>
      <c r="B851" s="38"/>
      <c r="C851" s="4"/>
      <c r="D851" s="4"/>
      <c r="E851" s="4"/>
      <c r="F851" s="12"/>
      <c r="G851" s="4"/>
      <c r="H851" s="12"/>
      <c r="I851" s="4"/>
      <c r="J851" s="1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x14ac:dyDescent="0.25">
      <c r="A852" s="19"/>
      <c r="B852" s="38"/>
      <c r="C852" s="4"/>
      <c r="D852" s="4"/>
      <c r="E852" s="4"/>
      <c r="F852" s="12"/>
      <c r="G852" s="4"/>
      <c r="H852" s="12"/>
      <c r="I852" s="4"/>
      <c r="J852" s="1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x14ac:dyDescent="0.25">
      <c r="A853" s="19"/>
      <c r="B853" s="38"/>
      <c r="C853" s="4"/>
      <c r="D853" s="4"/>
      <c r="E853" s="4"/>
      <c r="F853" s="12"/>
      <c r="G853" s="4"/>
      <c r="H853" s="12"/>
      <c r="I853" s="4"/>
      <c r="J853" s="1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x14ac:dyDescent="0.25">
      <c r="A854" s="19"/>
      <c r="B854" s="38"/>
      <c r="C854" s="4"/>
      <c r="D854" s="4"/>
      <c r="E854" s="4"/>
      <c r="F854" s="12"/>
      <c r="G854" s="4"/>
      <c r="H854" s="12"/>
      <c r="I854" s="4"/>
      <c r="J854" s="1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x14ac:dyDescent="0.25">
      <c r="A855" s="19"/>
      <c r="B855" s="38"/>
      <c r="C855" s="4"/>
      <c r="D855" s="4"/>
      <c r="E855" s="4"/>
      <c r="F855" s="12"/>
      <c r="G855" s="4"/>
      <c r="H855" s="12"/>
      <c r="I855" s="4"/>
      <c r="J855" s="1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x14ac:dyDescent="0.25">
      <c r="A856" s="19"/>
      <c r="B856" s="38"/>
      <c r="C856" s="4"/>
      <c r="D856" s="4"/>
      <c r="E856" s="4"/>
      <c r="F856" s="12"/>
      <c r="G856" s="4"/>
      <c r="H856" s="12"/>
      <c r="I856" s="4"/>
      <c r="J856" s="1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x14ac:dyDescent="0.25">
      <c r="A857" s="19"/>
      <c r="B857" s="38"/>
      <c r="C857" s="4"/>
      <c r="D857" s="4"/>
      <c r="E857" s="4"/>
      <c r="F857" s="12"/>
      <c r="G857" s="4"/>
      <c r="H857" s="12"/>
      <c r="I857" s="4"/>
      <c r="J857" s="1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x14ac:dyDescent="0.25">
      <c r="A858" s="19"/>
      <c r="B858" s="38"/>
      <c r="C858" s="4"/>
      <c r="D858" s="4"/>
      <c r="E858" s="4"/>
      <c r="F858" s="12"/>
      <c r="G858" s="4"/>
      <c r="H858" s="12"/>
      <c r="I858" s="4"/>
      <c r="J858" s="1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x14ac:dyDescent="0.25">
      <c r="A859" s="19"/>
      <c r="B859" s="38"/>
      <c r="C859" s="4"/>
      <c r="D859" s="4"/>
      <c r="E859" s="4"/>
      <c r="F859" s="12"/>
      <c r="G859" s="4"/>
      <c r="H859" s="12"/>
      <c r="I859" s="4"/>
      <c r="J859" s="1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x14ac:dyDescent="0.25">
      <c r="A860" s="19"/>
      <c r="B860" s="38"/>
      <c r="C860" s="4"/>
      <c r="D860" s="4"/>
      <c r="E860" s="4"/>
      <c r="F860" s="12"/>
      <c r="G860" s="4"/>
      <c r="H860" s="12"/>
      <c r="I860" s="4"/>
      <c r="J860" s="1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x14ac:dyDescent="0.25">
      <c r="A861" s="19"/>
      <c r="B861" s="38"/>
      <c r="C861" s="4"/>
      <c r="D861" s="4"/>
      <c r="E861" s="4"/>
      <c r="F861" s="12"/>
      <c r="G861" s="4"/>
      <c r="H861" s="12"/>
      <c r="I861" s="4"/>
      <c r="J861" s="1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x14ac:dyDescent="0.25">
      <c r="A862" s="19"/>
      <c r="B862" s="38"/>
      <c r="C862" s="4"/>
      <c r="D862" s="4"/>
      <c r="E862" s="4"/>
      <c r="F862" s="12"/>
      <c r="G862" s="4"/>
      <c r="H862" s="12"/>
      <c r="I862" s="4"/>
      <c r="J862" s="1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x14ac:dyDescent="0.25">
      <c r="A863" s="19"/>
      <c r="B863" s="38"/>
      <c r="C863" s="4"/>
      <c r="D863" s="4"/>
      <c r="E863" s="4"/>
      <c r="F863" s="12"/>
      <c r="G863" s="4"/>
      <c r="H863" s="12"/>
      <c r="I863" s="4"/>
      <c r="J863" s="1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x14ac:dyDescent="0.25">
      <c r="A864" s="19"/>
      <c r="B864" s="38"/>
      <c r="C864" s="4"/>
      <c r="D864" s="4"/>
      <c r="E864" s="4"/>
      <c r="F864" s="12"/>
      <c r="G864" s="4"/>
      <c r="H864" s="12"/>
      <c r="I864" s="4"/>
      <c r="J864" s="1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x14ac:dyDescent="0.25">
      <c r="A865" s="19"/>
      <c r="B865" s="38"/>
      <c r="C865" s="4"/>
      <c r="D865" s="4"/>
      <c r="E865" s="4"/>
      <c r="F865" s="12"/>
      <c r="G865" s="4"/>
      <c r="H865" s="12"/>
      <c r="I865" s="4"/>
      <c r="J865" s="1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x14ac:dyDescent="0.25">
      <c r="A866" s="19"/>
      <c r="B866" s="38"/>
      <c r="C866" s="4"/>
      <c r="D866" s="4"/>
      <c r="E866" s="4"/>
      <c r="F866" s="12"/>
      <c r="G866" s="4"/>
      <c r="H866" s="12"/>
      <c r="I866" s="4"/>
      <c r="J866" s="1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x14ac:dyDescent="0.25">
      <c r="A867" s="19"/>
      <c r="B867" s="38"/>
      <c r="C867" s="4"/>
      <c r="D867" s="4"/>
      <c r="E867" s="4"/>
      <c r="F867" s="12"/>
      <c r="G867" s="4"/>
      <c r="H867" s="12"/>
      <c r="I867" s="4"/>
      <c r="J867" s="1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x14ac:dyDescent="0.25">
      <c r="A868" s="19"/>
      <c r="B868" s="38"/>
      <c r="C868" s="4"/>
      <c r="D868" s="4"/>
      <c r="E868" s="4"/>
      <c r="F868" s="12"/>
      <c r="G868" s="4"/>
      <c r="H868" s="12"/>
      <c r="I868" s="4"/>
      <c r="J868" s="1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x14ac:dyDescent="0.25">
      <c r="A869" s="19"/>
      <c r="B869" s="38"/>
      <c r="C869" s="4"/>
      <c r="D869" s="4"/>
      <c r="E869" s="4"/>
      <c r="F869" s="12"/>
      <c r="G869" s="4"/>
      <c r="H869" s="12"/>
      <c r="I869" s="4"/>
      <c r="J869" s="1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x14ac:dyDescent="0.25">
      <c r="A870" s="19"/>
      <c r="B870" s="38"/>
      <c r="C870" s="4"/>
      <c r="D870" s="4"/>
      <c r="E870" s="4"/>
      <c r="F870" s="12"/>
      <c r="G870" s="4"/>
      <c r="H870" s="12"/>
      <c r="I870" s="4"/>
      <c r="J870" s="1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x14ac:dyDescent="0.25">
      <c r="A871" s="19"/>
      <c r="B871" s="38"/>
      <c r="C871" s="4"/>
      <c r="D871" s="4"/>
      <c r="E871" s="4"/>
      <c r="F871" s="12"/>
      <c r="G871" s="4"/>
      <c r="H871" s="12"/>
      <c r="I871" s="4"/>
      <c r="J871" s="1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x14ac:dyDescent="0.25">
      <c r="A872" s="19"/>
      <c r="B872" s="38"/>
      <c r="C872" s="4"/>
      <c r="D872" s="4"/>
      <c r="E872" s="4"/>
      <c r="F872" s="12"/>
      <c r="G872" s="4"/>
      <c r="H872" s="12"/>
      <c r="I872" s="4"/>
      <c r="J872" s="1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x14ac:dyDescent="0.25">
      <c r="A873" s="19"/>
      <c r="B873" s="38"/>
      <c r="C873" s="4"/>
      <c r="D873" s="4"/>
      <c r="E873" s="4"/>
      <c r="F873" s="12"/>
      <c r="G873" s="4"/>
      <c r="H873" s="12"/>
      <c r="I873" s="4"/>
      <c r="J873" s="1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x14ac:dyDescent="0.25">
      <c r="A874" s="19"/>
      <c r="B874" s="38"/>
      <c r="C874" s="4"/>
      <c r="D874" s="4"/>
      <c r="E874" s="4"/>
      <c r="F874" s="12"/>
      <c r="G874" s="4"/>
      <c r="H874" s="12"/>
      <c r="I874" s="4"/>
      <c r="J874" s="1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x14ac:dyDescent="0.25">
      <c r="A875" s="19"/>
      <c r="B875" s="38"/>
      <c r="C875" s="4"/>
      <c r="D875" s="4"/>
      <c r="E875" s="4"/>
      <c r="F875" s="12"/>
      <c r="G875" s="4"/>
      <c r="H875" s="12"/>
      <c r="I875" s="4"/>
      <c r="J875" s="1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x14ac:dyDescent="0.25">
      <c r="A876" s="19"/>
      <c r="B876" s="38"/>
      <c r="C876" s="4"/>
      <c r="D876" s="4"/>
      <c r="E876" s="4"/>
      <c r="F876" s="12"/>
      <c r="G876" s="4"/>
      <c r="H876" s="12"/>
      <c r="I876" s="4"/>
      <c r="J876" s="1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x14ac:dyDescent="0.25">
      <c r="A877" s="19"/>
      <c r="B877" s="38"/>
      <c r="C877" s="4"/>
      <c r="D877" s="4"/>
      <c r="E877" s="4"/>
      <c r="F877" s="12"/>
      <c r="G877" s="4"/>
      <c r="H877" s="12"/>
      <c r="I877" s="4"/>
      <c r="J877" s="1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x14ac:dyDescent="0.25">
      <c r="A878" s="19"/>
      <c r="B878" s="38"/>
      <c r="C878" s="4"/>
      <c r="D878" s="4"/>
      <c r="E878" s="4"/>
      <c r="F878" s="12"/>
      <c r="G878" s="4"/>
      <c r="H878" s="12"/>
      <c r="I878" s="4"/>
      <c r="J878" s="1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x14ac:dyDescent="0.25">
      <c r="A879" s="19"/>
      <c r="B879" s="38"/>
      <c r="C879" s="4"/>
      <c r="D879" s="4"/>
      <c r="E879" s="4"/>
      <c r="F879" s="12"/>
      <c r="G879" s="4"/>
      <c r="H879" s="12"/>
      <c r="I879" s="4"/>
      <c r="J879" s="1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x14ac:dyDescent="0.25">
      <c r="A880" s="19"/>
      <c r="B880" s="38"/>
      <c r="C880" s="4"/>
      <c r="D880" s="4"/>
      <c r="E880" s="4"/>
      <c r="F880" s="12"/>
      <c r="G880" s="4"/>
      <c r="H880" s="12"/>
      <c r="I880" s="4"/>
      <c r="J880" s="1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x14ac:dyDescent="0.25">
      <c r="A881" s="19"/>
      <c r="B881" s="38"/>
      <c r="C881" s="4"/>
      <c r="D881" s="4"/>
      <c r="E881" s="4"/>
      <c r="F881" s="12"/>
      <c r="G881" s="4"/>
      <c r="H881" s="12"/>
      <c r="I881" s="4"/>
      <c r="J881" s="1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x14ac:dyDescent="0.25">
      <c r="A882" s="19"/>
      <c r="B882" s="38"/>
      <c r="C882" s="4"/>
      <c r="D882" s="4"/>
      <c r="E882" s="4"/>
      <c r="F882" s="12"/>
      <c r="G882" s="4"/>
      <c r="H882" s="12"/>
      <c r="I882" s="4"/>
      <c r="J882" s="1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x14ac:dyDescent="0.25">
      <c r="A883" s="19"/>
      <c r="B883" s="38"/>
      <c r="C883" s="4"/>
      <c r="D883" s="4"/>
      <c r="E883" s="4"/>
      <c r="F883" s="12"/>
      <c r="G883" s="4"/>
      <c r="H883" s="12"/>
      <c r="I883" s="4"/>
      <c r="J883" s="1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x14ac:dyDescent="0.25">
      <c r="A884" s="19"/>
      <c r="B884" s="38"/>
      <c r="C884" s="4"/>
      <c r="D884" s="4"/>
      <c r="E884" s="4"/>
      <c r="F884" s="12"/>
      <c r="G884" s="4"/>
      <c r="H884" s="12"/>
      <c r="I884" s="4"/>
      <c r="J884" s="1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x14ac:dyDescent="0.25">
      <c r="A885" s="19"/>
      <c r="B885" s="38"/>
      <c r="C885" s="4"/>
      <c r="D885" s="4"/>
      <c r="E885" s="4"/>
      <c r="F885" s="12"/>
      <c r="G885" s="4"/>
      <c r="H885" s="12"/>
      <c r="I885" s="4"/>
      <c r="J885" s="1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x14ac:dyDescent="0.25">
      <c r="A886" s="19"/>
      <c r="B886" s="38"/>
      <c r="C886" s="4"/>
      <c r="D886" s="4"/>
      <c r="E886" s="4"/>
      <c r="F886" s="12"/>
      <c r="G886" s="4"/>
      <c r="H886" s="12"/>
      <c r="I886" s="4"/>
      <c r="J886" s="1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x14ac:dyDescent="0.25">
      <c r="A887" s="19"/>
      <c r="B887" s="38"/>
      <c r="C887" s="4"/>
      <c r="D887" s="4"/>
      <c r="E887" s="4"/>
      <c r="F887" s="12"/>
      <c r="G887" s="4"/>
      <c r="H887" s="12"/>
      <c r="I887" s="4"/>
      <c r="J887" s="1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x14ac:dyDescent="0.25">
      <c r="A888" s="19"/>
      <c r="B888" s="38"/>
      <c r="C888" s="4"/>
      <c r="D888" s="4"/>
      <c r="E888" s="4"/>
      <c r="F888" s="12"/>
      <c r="G888" s="4"/>
      <c r="H888" s="12"/>
      <c r="I888" s="4"/>
      <c r="J888" s="1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x14ac:dyDescent="0.25">
      <c r="A889" s="19"/>
      <c r="B889" s="38"/>
      <c r="C889" s="4"/>
      <c r="D889" s="4"/>
      <c r="E889" s="4"/>
      <c r="F889" s="12"/>
      <c r="G889" s="4"/>
      <c r="H889" s="12"/>
      <c r="I889" s="4"/>
      <c r="J889" s="1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x14ac:dyDescent="0.25">
      <c r="A890" s="19"/>
      <c r="B890" s="38"/>
      <c r="C890" s="4"/>
      <c r="D890" s="4"/>
      <c r="E890" s="4"/>
      <c r="F890" s="12"/>
      <c r="G890" s="4"/>
      <c r="H890" s="12"/>
      <c r="I890" s="4"/>
      <c r="J890" s="1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x14ac:dyDescent="0.25">
      <c r="A891" s="19"/>
      <c r="B891" s="38"/>
      <c r="C891" s="4"/>
      <c r="D891" s="4"/>
      <c r="E891" s="4"/>
      <c r="F891" s="12"/>
      <c r="G891" s="4"/>
      <c r="H891" s="12"/>
      <c r="I891" s="4"/>
      <c r="J891" s="1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x14ac:dyDescent="0.25">
      <c r="A892" s="19"/>
      <c r="B892" s="38"/>
      <c r="C892" s="4"/>
      <c r="D892" s="4"/>
      <c r="E892" s="4"/>
      <c r="F892" s="12"/>
      <c r="G892" s="4"/>
      <c r="H892" s="12"/>
      <c r="I892" s="4"/>
      <c r="J892" s="1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x14ac:dyDescent="0.25">
      <c r="A893" s="19"/>
      <c r="B893" s="38"/>
      <c r="C893" s="4"/>
      <c r="D893" s="4"/>
      <c r="E893" s="4"/>
      <c r="F893" s="12"/>
      <c r="G893" s="4"/>
      <c r="H893" s="12"/>
      <c r="I893" s="4"/>
      <c r="J893" s="1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x14ac:dyDescent="0.25">
      <c r="A894" s="19"/>
      <c r="B894" s="38"/>
      <c r="C894" s="4"/>
      <c r="D894" s="4"/>
      <c r="E894" s="4"/>
      <c r="F894" s="12"/>
      <c r="G894" s="4"/>
      <c r="H894" s="12"/>
      <c r="I894" s="4"/>
      <c r="J894" s="1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x14ac:dyDescent="0.25">
      <c r="A895" s="19"/>
      <c r="B895" s="38"/>
      <c r="C895" s="4"/>
      <c r="D895" s="4"/>
      <c r="E895" s="4"/>
      <c r="F895" s="12"/>
      <c r="G895" s="4"/>
      <c r="H895" s="12"/>
      <c r="I895" s="4"/>
      <c r="J895" s="1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x14ac:dyDescent="0.25">
      <c r="A896" s="19"/>
      <c r="B896" s="38"/>
      <c r="C896" s="4"/>
      <c r="D896" s="4"/>
      <c r="E896" s="4"/>
      <c r="F896" s="12"/>
      <c r="G896" s="4"/>
      <c r="H896" s="12"/>
      <c r="I896" s="4"/>
      <c r="J896" s="1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x14ac:dyDescent="0.25">
      <c r="A897" s="19"/>
      <c r="B897" s="38"/>
      <c r="C897" s="4"/>
      <c r="D897" s="4"/>
      <c r="E897" s="4"/>
      <c r="F897" s="12"/>
      <c r="G897" s="4"/>
      <c r="H897" s="12"/>
      <c r="I897" s="4"/>
      <c r="J897" s="1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x14ac:dyDescent="0.25">
      <c r="A898" s="19"/>
      <c r="B898" s="38"/>
      <c r="C898" s="4"/>
      <c r="D898" s="4"/>
      <c r="E898" s="4"/>
      <c r="F898" s="12"/>
      <c r="G898" s="4"/>
      <c r="H898" s="12"/>
      <c r="I898" s="4"/>
      <c r="J898" s="1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x14ac:dyDescent="0.25">
      <c r="A899" s="19"/>
      <c r="B899" s="38"/>
      <c r="C899" s="4"/>
      <c r="D899" s="4"/>
      <c r="E899" s="4"/>
      <c r="F899" s="12"/>
      <c r="G899" s="4"/>
      <c r="H899" s="12"/>
      <c r="I899" s="4"/>
      <c r="J899" s="1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x14ac:dyDescent="0.25">
      <c r="A900" s="19"/>
      <c r="B900" s="38"/>
      <c r="C900" s="4"/>
      <c r="D900" s="4"/>
      <c r="E900" s="4"/>
      <c r="F900" s="12"/>
      <c r="G900" s="4"/>
      <c r="H900" s="12"/>
      <c r="I900" s="4"/>
      <c r="J900" s="1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x14ac:dyDescent="0.25">
      <c r="A901" s="19"/>
      <c r="B901" s="38"/>
      <c r="C901" s="4"/>
      <c r="D901" s="4"/>
      <c r="E901" s="4"/>
      <c r="F901" s="12"/>
      <c r="G901" s="4"/>
      <c r="H901" s="12"/>
      <c r="I901" s="4"/>
      <c r="J901" s="1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x14ac:dyDescent="0.25">
      <c r="A902" s="19"/>
      <c r="B902" s="38"/>
      <c r="C902" s="4"/>
      <c r="D902" s="4"/>
      <c r="E902" s="4"/>
      <c r="F902" s="12"/>
      <c r="G902" s="4"/>
      <c r="H902" s="12"/>
      <c r="I902" s="4"/>
      <c r="J902" s="1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x14ac:dyDescent="0.25">
      <c r="A903" s="19"/>
      <c r="B903" s="38"/>
      <c r="C903" s="4"/>
      <c r="D903" s="4"/>
      <c r="E903" s="4"/>
      <c r="F903" s="12"/>
      <c r="G903" s="4"/>
      <c r="H903" s="12"/>
      <c r="I903" s="4"/>
      <c r="J903" s="1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x14ac:dyDescent="0.25">
      <c r="A904" s="19"/>
      <c r="B904" s="38"/>
      <c r="C904" s="4"/>
      <c r="D904" s="4"/>
      <c r="E904" s="4"/>
      <c r="F904" s="12"/>
      <c r="G904" s="4"/>
      <c r="H904" s="12"/>
      <c r="I904" s="4"/>
      <c r="J904" s="1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x14ac:dyDescent="0.25">
      <c r="A905" s="19"/>
      <c r="B905" s="38"/>
      <c r="C905" s="4"/>
      <c r="D905" s="4"/>
      <c r="E905" s="4"/>
      <c r="F905" s="12"/>
      <c r="G905" s="4"/>
      <c r="H905" s="12"/>
      <c r="I905" s="4"/>
      <c r="J905" s="1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x14ac:dyDescent="0.25">
      <c r="A906" s="19"/>
      <c r="B906" s="38"/>
      <c r="C906" s="4"/>
      <c r="D906" s="4"/>
      <c r="E906" s="4"/>
      <c r="F906" s="12"/>
      <c r="G906" s="4"/>
      <c r="H906" s="12"/>
      <c r="I906" s="4"/>
      <c r="J906" s="1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x14ac:dyDescent="0.25">
      <c r="A907" s="19"/>
      <c r="B907" s="38"/>
      <c r="C907" s="4"/>
      <c r="D907" s="4"/>
      <c r="E907" s="4"/>
      <c r="F907" s="12"/>
      <c r="G907" s="4"/>
      <c r="H907" s="12"/>
      <c r="I907" s="4"/>
      <c r="J907" s="1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x14ac:dyDescent="0.25">
      <c r="A908" s="19"/>
      <c r="B908" s="38"/>
      <c r="C908" s="4"/>
      <c r="D908" s="4"/>
      <c r="E908" s="4"/>
      <c r="F908" s="12"/>
      <c r="G908" s="4"/>
      <c r="H908" s="12"/>
      <c r="I908" s="4"/>
      <c r="J908" s="1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x14ac:dyDescent="0.25">
      <c r="A909" s="19"/>
      <c r="B909" s="38"/>
      <c r="C909" s="4"/>
      <c r="D909" s="4"/>
      <c r="E909" s="4"/>
      <c r="F909" s="12"/>
      <c r="G909" s="4"/>
      <c r="H909" s="12"/>
      <c r="I909" s="4"/>
      <c r="J909" s="1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x14ac:dyDescent="0.25">
      <c r="A910" s="19"/>
      <c r="B910" s="38"/>
      <c r="C910" s="4"/>
      <c r="D910" s="4"/>
      <c r="E910" s="4"/>
      <c r="F910" s="12"/>
      <c r="G910" s="4"/>
      <c r="H910" s="12"/>
      <c r="I910" s="4"/>
      <c r="J910" s="1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x14ac:dyDescent="0.25">
      <c r="A911" s="19"/>
      <c r="B911" s="38"/>
      <c r="C911" s="4"/>
      <c r="D911" s="4"/>
      <c r="E911" s="4"/>
      <c r="F911" s="12"/>
      <c r="G911" s="4"/>
      <c r="H911" s="12"/>
      <c r="I911" s="4"/>
      <c r="J911" s="1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x14ac:dyDescent="0.25">
      <c r="A912" s="19"/>
      <c r="B912" s="38"/>
      <c r="C912" s="4"/>
      <c r="D912" s="4"/>
      <c r="E912" s="4"/>
      <c r="F912" s="12"/>
      <c r="G912" s="4"/>
      <c r="H912" s="12"/>
      <c r="I912" s="4"/>
      <c r="J912" s="1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x14ac:dyDescent="0.25">
      <c r="A913" s="19"/>
      <c r="B913" s="38"/>
      <c r="C913" s="4"/>
      <c r="D913" s="4"/>
      <c r="E913" s="4"/>
      <c r="F913" s="12"/>
      <c r="G913" s="4"/>
      <c r="H913" s="12"/>
      <c r="I913" s="4"/>
      <c r="J913" s="1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x14ac:dyDescent="0.25">
      <c r="A914" s="19"/>
      <c r="B914" s="38"/>
      <c r="C914" s="4"/>
      <c r="D914" s="4"/>
      <c r="E914" s="4"/>
      <c r="F914" s="12"/>
      <c r="G914" s="4"/>
      <c r="H914" s="12"/>
      <c r="I914" s="4"/>
      <c r="J914" s="1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x14ac:dyDescent="0.25">
      <c r="A915" s="19"/>
      <c r="B915" s="38"/>
      <c r="C915" s="4"/>
      <c r="D915" s="4"/>
      <c r="E915" s="4"/>
      <c r="F915" s="12"/>
      <c r="G915" s="4"/>
      <c r="H915" s="12"/>
      <c r="I915" s="4"/>
      <c r="J915" s="1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x14ac:dyDescent="0.25">
      <c r="A916" s="19"/>
      <c r="B916" s="38"/>
      <c r="C916" s="4"/>
      <c r="D916" s="4"/>
      <c r="E916" s="4"/>
      <c r="F916" s="12"/>
      <c r="G916" s="4"/>
      <c r="H916" s="12"/>
      <c r="I916" s="4"/>
      <c r="J916" s="1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x14ac:dyDescent="0.25">
      <c r="A917" s="19"/>
      <c r="B917" s="38"/>
      <c r="C917" s="4"/>
      <c r="D917" s="4"/>
      <c r="E917" s="4"/>
      <c r="F917" s="12"/>
      <c r="G917" s="4"/>
      <c r="H917" s="12"/>
      <c r="I917" s="4"/>
      <c r="J917" s="1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x14ac:dyDescent="0.25">
      <c r="A918" s="19"/>
      <c r="B918" s="38"/>
      <c r="C918" s="4"/>
      <c r="D918" s="4"/>
      <c r="E918" s="4"/>
      <c r="F918" s="12"/>
      <c r="G918" s="4"/>
      <c r="H918" s="12"/>
      <c r="I918" s="4"/>
      <c r="J918" s="1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x14ac:dyDescent="0.25">
      <c r="A919" s="19"/>
      <c r="B919" s="38"/>
      <c r="C919" s="4"/>
      <c r="D919" s="4"/>
      <c r="E919" s="4"/>
      <c r="F919" s="12"/>
      <c r="G919" s="4"/>
      <c r="H919" s="12"/>
      <c r="I919" s="4"/>
      <c r="J919" s="1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x14ac:dyDescent="0.25">
      <c r="A920" s="19"/>
      <c r="B920" s="38"/>
      <c r="C920" s="4"/>
      <c r="D920" s="4"/>
      <c r="E920" s="4"/>
      <c r="F920" s="12"/>
      <c r="G920" s="4"/>
      <c r="H920" s="12"/>
      <c r="I920" s="4"/>
      <c r="J920" s="1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x14ac:dyDescent="0.25">
      <c r="A921" s="19"/>
      <c r="B921" s="38"/>
      <c r="C921" s="4"/>
      <c r="D921" s="4"/>
      <c r="E921" s="4"/>
      <c r="F921" s="12"/>
      <c r="G921" s="4"/>
      <c r="H921" s="12"/>
      <c r="I921" s="4"/>
      <c r="J921" s="1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x14ac:dyDescent="0.25">
      <c r="A922" s="19"/>
      <c r="B922" s="38"/>
      <c r="C922" s="4"/>
      <c r="D922" s="4"/>
      <c r="E922" s="4"/>
      <c r="F922" s="12"/>
      <c r="G922" s="4"/>
      <c r="H922" s="12"/>
      <c r="I922" s="4"/>
      <c r="J922" s="1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x14ac:dyDescent="0.25">
      <c r="A923" s="19"/>
      <c r="B923" s="38"/>
      <c r="C923" s="4"/>
      <c r="D923" s="4"/>
      <c r="E923" s="4"/>
      <c r="F923" s="12"/>
      <c r="G923" s="4"/>
      <c r="H923" s="12"/>
      <c r="I923" s="4"/>
      <c r="J923" s="1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x14ac:dyDescent="0.25">
      <c r="A924" s="19"/>
      <c r="B924" s="38"/>
      <c r="C924" s="4"/>
      <c r="D924" s="4"/>
      <c r="E924" s="4"/>
      <c r="F924" s="12"/>
      <c r="G924" s="4"/>
      <c r="H924" s="12"/>
      <c r="I924" s="4"/>
      <c r="J924" s="1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x14ac:dyDescent="0.25">
      <c r="A925" s="19"/>
      <c r="B925" s="38"/>
      <c r="C925" s="4"/>
      <c r="D925" s="4"/>
      <c r="E925" s="4"/>
      <c r="F925" s="12"/>
      <c r="G925" s="4"/>
      <c r="H925" s="12"/>
      <c r="I925" s="4"/>
      <c r="J925" s="1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x14ac:dyDescent="0.25">
      <c r="A926" s="19"/>
      <c r="B926" s="38"/>
      <c r="C926" s="4"/>
      <c r="D926" s="4"/>
      <c r="E926" s="4"/>
      <c r="F926" s="12"/>
      <c r="G926" s="4"/>
      <c r="H926" s="12"/>
      <c r="I926" s="4"/>
      <c r="J926" s="1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x14ac:dyDescent="0.25">
      <c r="A927" s="19"/>
      <c r="B927" s="38"/>
      <c r="C927" s="4"/>
      <c r="D927" s="4"/>
      <c r="E927" s="4"/>
      <c r="F927" s="12"/>
      <c r="G927" s="4"/>
      <c r="H927" s="12"/>
      <c r="I927" s="4"/>
      <c r="J927" s="1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x14ac:dyDescent="0.25">
      <c r="A928" s="19"/>
      <c r="B928" s="38"/>
      <c r="C928" s="4"/>
      <c r="D928" s="4"/>
      <c r="E928" s="4"/>
      <c r="F928" s="12"/>
      <c r="G928" s="4"/>
      <c r="H928" s="12"/>
      <c r="I928" s="4"/>
      <c r="J928" s="1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x14ac:dyDescent="0.25">
      <c r="A929" s="19"/>
      <c r="B929" s="38"/>
      <c r="C929" s="4"/>
      <c r="D929" s="4"/>
      <c r="E929" s="4"/>
      <c r="F929" s="12"/>
      <c r="G929" s="4"/>
      <c r="H929" s="12"/>
      <c r="I929" s="4"/>
      <c r="J929" s="1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x14ac:dyDescent="0.25">
      <c r="A930" s="19"/>
      <c r="B930" s="38"/>
      <c r="C930" s="4"/>
      <c r="D930" s="4"/>
      <c r="E930" s="4"/>
      <c r="F930" s="12"/>
      <c r="G930" s="4"/>
      <c r="H930" s="12"/>
      <c r="I930" s="4"/>
      <c r="J930" s="1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x14ac:dyDescent="0.25">
      <c r="A931" s="19"/>
      <c r="B931" s="38"/>
      <c r="C931" s="4"/>
      <c r="D931" s="4"/>
      <c r="E931" s="4"/>
      <c r="F931" s="12"/>
      <c r="G931" s="4"/>
      <c r="H931" s="12"/>
      <c r="I931" s="4"/>
      <c r="J931" s="1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x14ac:dyDescent="0.25">
      <c r="A932" s="19"/>
      <c r="B932" s="38"/>
      <c r="C932" s="4"/>
      <c r="D932" s="4"/>
      <c r="E932" s="4"/>
      <c r="F932" s="12"/>
      <c r="G932" s="4"/>
      <c r="H932" s="12"/>
      <c r="I932" s="4"/>
      <c r="J932" s="1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x14ac:dyDescent="0.25">
      <c r="A933" s="19"/>
      <c r="B933" s="38"/>
      <c r="C933" s="4"/>
      <c r="D933" s="4"/>
      <c r="E933" s="4"/>
      <c r="F933" s="12"/>
      <c r="G933" s="4"/>
      <c r="H933" s="12"/>
      <c r="I933" s="4"/>
      <c r="J933" s="1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x14ac:dyDescent="0.25">
      <c r="A934" s="19"/>
      <c r="B934" s="38"/>
      <c r="C934" s="4"/>
      <c r="D934" s="4"/>
      <c r="E934" s="4"/>
      <c r="F934" s="12"/>
      <c r="G934" s="4"/>
      <c r="H934" s="12"/>
      <c r="I934" s="4"/>
      <c r="J934" s="1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x14ac:dyDescent="0.25">
      <c r="A935" s="19"/>
      <c r="B935" s="38"/>
      <c r="C935" s="4"/>
      <c r="D935" s="4"/>
      <c r="E935" s="4"/>
      <c r="F935" s="12"/>
      <c r="G935" s="4"/>
      <c r="H935" s="12"/>
      <c r="I935" s="4"/>
      <c r="J935" s="1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x14ac:dyDescent="0.25">
      <c r="A936" s="19"/>
      <c r="B936" s="38"/>
      <c r="C936" s="4"/>
      <c r="D936" s="4"/>
      <c r="E936" s="4"/>
      <c r="F936" s="12"/>
      <c r="G936" s="4"/>
      <c r="H936" s="12"/>
      <c r="I936" s="4"/>
      <c r="J936" s="1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x14ac:dyDescent="0.25">
      <c r="A937" s="19"/>
      <c r="B937" s="38"/>
      <c r="C937" s="4"/>
      <c r="D937" s="4"/>
      <c r="E937" s="4"/>
      <c r="F937" s="12"/>
      <c r="G937" s="4"/>
      <c r="H937" s="12"/>
      <c r="I937" s="4"/>
      <c r="J937" s="1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x14ac:dyDescent="0.25">
      <c r="A938" s="19"/>
      <c r="B938" s="38"/>
      <c r="C938" s="4"/>
      <c r="D938" s="4"/>
      <c r="E938" s="4"/>
      <c r="F938" s="12"/>
      <c r="G938" s="4"/>
      <c r="H938" s="12"/>
      <c r="I938" s="4"/>
      <c r="J938" s="1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x14ac:dyDescent="0.25">
      <c r="A939" s="19"/>
      <c r="B939" s="38"/>
      <c r="C939" s="4"/>
      <c r="D939" s="4"/>
      <c r="E939" s="4"/>
      <c r="F939" s="12"/>
      <c r="G939" s="4"/>
      <c r="H939" s="12"/>
      <c r="I939" s="4"/>
      <c r="J939" s="1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x14ac:dyDescent="0.25">
      <c r="A940" s="19"/>
      <c r="B940" s="38"/>
      <c r="C940" s="4"/>
      <c r="D940" s="4"/>
      <c r="E940" s="4"/>
      <c r="F940" s="12"/>
      <c r="G940" s="4"/>
      <c r="H940" s="12"/>
      <c r="I940" s="4"/>
      <c r="J940" s="1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x14ac:dyDescent="0.25">
      <c r="A941" s="19"/>
      <c r="B941" s="38"/>
      <c r="C941" s="4"/>
      <c r="D941" s="4"/>
      <c r="E941" s="4"/>
      <c r="F941" s="12"/>
      <c r="G941" s="4"/>
      <c r="H941" s="12"/>
      <c r="I941" s="4"/>
      <c r="J941" s="1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x14ac:dyDescent="0.25">
      <c r="A942" s="19"/>
      <c r="B942" s="38"/>
      <c r="C942" s="4"/>
      <c r="D942" s="4"/>
      <c r="E942" s="4"/>
      <c r="F942" s="12"/>
      <c r="G942" s="4"/>
      <c r="H942" s="12"/>
      <c r="I942" s="4"/>
      <c r="J942" s="1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x14ac:dyDescent="0.25">
      <c r="A943" s="19"/>
      <c r="B943" s="38"/>
      <c r="C943" s="4"/>
      <c r="D943" s="4"/>
      <c r="E943" s="4"/>
      <c r="F943" s="12"/>
      <c r="G943" s="4"/>
      <c r="H943" s="12"/>
      <c r="I943" s="4"/>
      <c r="J943" s="1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x14ac:dyDescent="0.25">
      <c r="A944" s="19"/>
      <c r="B944" s="38"/>
      <c r="C944" s="4"/>
      <c r="D944" s="4"/>
      <c r="E944" s="4"/>
      <c r="F944" s="12"/>
      <c r="G944" s="4"/>
      <c r="H944" s="12"/>
      <c r="I944" s="4"/>
      <c r="J944" s="1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x14ac:dyDescent="0.25">
      <c r="A945" s="19"/>
      <c r="B945" s="38"/>
      <c r="C945" s="4"/>
      <c r="D945" s="4"/>
      <c r="E945" s="4"/>
      <c r="F945" s="12"/>
      <c r="G945" s="4"/>
      <c r="H945" s="12"/>
      <c r="I945" s="4"/>
      <c r="J945" s="1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x14ac:dyDescent="0.25">
      <c r="A946" s="19"/>
      <c r="B946" s="38"/>
      <c r="C946" s="4"/>
      <c r="D946" s="4"/>
      <c r="E946" s="4"/>
      <c r="F946" s="12"/>
      <c r="G946" s="4"/>
      <c r="H946" s="12"/>
      <c r="I946" s="4"/>
      <c r="J946" s="1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x14ac:dyDescent="0.25">
      <c r="A947" s="19"/>
      <c r="B947" s="38"/>
      <c r="C947" s="4"/>
      <c r="D947" s="4"/>
      <c r="E947" s="4"/>
      <c r="F947" s="12"/>
      <c r="G947" s="4"/>
      <c r="H947" s="12"/>
      <c r="I947" s="4"/>
      <c r="J947" s="1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x14ac:dyDescent="0.25">
      <c r="A948" s="19"/>
      <c r="B948" s="38"/>
      <c r="C948" s="4"/>
      <c r="D948" s="4"/>
      <c r="E948" s="4"/>
      <c r="F948" s="12"/>
      <c r="G948" s="4"/>
      <c r="H948" s="12"/>
      <c r="I948" s="4"/>
      <c r="J948" s="1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x14ac:dyDescent="0.25">
      <c r="A949" s="19"/>
      <c r="B949" s="38"/>
      <c r="C949" s="4"/>
      <c r="D949" s="4"/>
      <c r="E949" s="4"/>
      <c r="F949" s="12"/>
      <c r="G949" s="4"/>
      <c r="H949" s="12"/>
      <c r="I949" s="4"/>
      <c r="J949" s="1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x14ac:dyDescent="0.25">
      <c r="A950" s="19"/>
      <c r="B950" s="38"/>
      <c r="C950" s="4"/>
      <c r="D950" s="4"/>
      <c r="E950" s="4"/>
      <c r="F950" s="12"/>
      <c r="G950" s="4"/>
      <c r="H950" s="12"/>
      <c r="I950" s="4"/>
      <c r="J950" s="1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x14ac:dyDescent="0.25">
      <c r="A951" s="19"/>
      <c r="B951" s="38"/>
      <c r="C951" s="4"/>
      <c r="D951" s="4"/>
      <c r="E951" s="4"/>
      <c r="F951" s="12"/>
      <c r="G951" s="4"/>
      <c r="H951" s="12"/>
      <c r="I951" s="4"/>
      <c r="J951" s="1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x14ac:dyDescent="0.25">
      <c r="A952" s="19"/>
      <c r="B952" s="38"/>
      <c r="C952" s="4"/>
      <c r="D952" s="4"/>
      <c r="E952" s="4"/>
      <c r="F952" s="12"/>
      <c r="G952" s="4"/>
      <c r="H952" s="12"/>
      <c r="I952" s="4"/>
      <c r="J952" s="1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x14ac:dyDescent="0.25">
      <c r="A953" s="19"/>
      <c r="B953" s="38"/>
      <c r="C953" s="4"/>
      <c r="D953" s="4"/>
      <c r="E953" s="4"/>
      <c r="F953" s="12"/>
      <c r="G953" s="4"/>
      <c r="H953" s="12"/>
      <c r="I953" s="4"/>
      <c r="J953" s="1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x14ac:dyDescent="0.25">
      <c r="A954" s="19"/>
      <c r="B954" s="38"/>
      <c r="C954" s="4"/>
      <c r="D954" s="4"/>
      <c r="E954" s="4"/>
      <c r="F954" s="12"/>
      <c r="G954" s="4"/>
      <c r="H954" s="12"/>
      <c r="I954" s="4"/>
      <c r="J954" s="1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x14ac:dyDescent="0.25">
      <c r="A955" s="19"/>
      <c r="B955" s="38"/>
      <c r="C955" s="4"/>
      <c r="D955" s="4"/>
      <c r="E955" s="4"/>
      <c r="F955" s="12"/>
      <c r="G955" s="4"/>
      <c r="H955" s="12"/>
      <c r="I955" s="4"/>
      <c r="J955" s="1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x14ac:dyDescent="0.25">
      <c r="A956" s="19"/>
      <c r="B956" s="38"/>
      <c r="C956" s="4"/>
      <c r="D956" s="4"/>
      <c r="E956" s="4"/>
      <c r="F956" s="12"/>
      <c r="G956" s="4"/>
      <c r="H956" s="12"/>
      <c r="I956" s="4"/>
      <c r="J956" s="1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x14ac:dyDescent="0.25">
      <c r="A957" s="19"/>
      <c r="B957" s="38"/>
      <c r="C957" s="4"/>
      <c r="D957" s="4"/>
      <c r="E957" s="4"/>
      <c r="F957" s="12"/>
      <c r="G957" s="4"/>
      <c r="H957" s="12"/>
      <c r="I957" s="4"/>
      <c r="J957" s="1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x14ac:dyDescent="0.25">
      <c r="A958" s="19"/>
      <c r="B958" s="38"/>
      <c r="C958" s="4"/>
      <c r="D958" s="4"/>
      <c r="E958" s="4"/>
      <c r="F958" s="12"/>
      <c r="G958" s="4"/>
      <c r="H958" s="12"/>
      <c r="I958" s="4"/>
      <c r="J958" s="1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x14ac:dyDescent="0.25">
      <c r="A959" s="19"/>
      <c r="B959" s="38"/>
      <c r="C959" s="4"/>
      <c r="D959" s="4"/>
      <c r="E959" s="4"/>
      <c r="F959" s="12"/>
      <c r="G959" s="4"/>
      <c r="H959" s="12"/>
      <c r="I959" s="4"/>
      <c r="J959" s="1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x14ac:dyDescent="0.25">
      <c r="A960" s="19"/>
      <c r="B960" s="38"/>
      <c r="C960" s="4"/>
      <c r="D960" s="4"/>
      <c r="E960" s="4"/>
      <c r="F960" s="12"/>
      <c r="G960" s="4"/>
      <c r="H960" s="12"/>
      <c r="I960" s="4"/>
      <c r="J960" s="1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x14ac:dyDescent="0.25">
      <c r="A961" s="19"/>
      <c r="B961" s="38"/>
      <c r="C961" s="4"/>
      <c r="D961" s="4"/>
      <c r="E961" s="4"/>
      <c r="F961" s="12"/>
      <c r="G961" s="4"/>
      <c r="H961" s="12"/>
      <c r="I961" s="4"/>
      <c r="J961" s="1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x14ac:dyDescent="0.25">
      <c r="A962" s="19"/>
      <c r="B962" s="38"/>
      <c r="C962" s="4"/>
      <c r="D962" s="4"/>
      <c r="E962" s="4"/>
      <c r="F962" s="12"/>
      <c r="G962" s="4"/>
      <c r="H962" s="12"/>
      <c r="I962" s="4"/>
      <c r="J962" s="1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x14ac:dyDescent="0.25">
      <c r="A963" s="19"/>
      <c r="B963" s="38"/>
      <c r="C963" s="4"/>
      <c r="D963" s="4"/>
      <c r="E963" s="4"/>
      <c r="F963" s="12"/>
      <c r="G963" s="4"/>
      <c r="H963" s="12"/>
      <c r="I963" s="4"/>
      <c r="J963" s="1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x14ac:dyDescent="0.25">
      <c r="A964" s="19"/>
      <c r="B964" s="38"/>
      <c r="C964" s="4"/>
      <c r="D964" s="4"/>
      <c r="E964" s="4"/>
      <c r="F964" s="12"/>
      <c r="G964" s="4"/>
      <c r="H964" s="12"/>
      <c r="I964" s="4"/>
      <c r="J964" s="1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x14ac:dyDescent="0.25">
      <c r="A965" s="19"/>
      <c r="B965" s="38"/>
      <c r="C965" s="4"/>
      <c r="D965" s="4"/>
      <c r="E965" s="4"/>
      <c r="F965" s="12"/>
      <c r="G965" s="4"/>
      <c r="H965" s="12"/>
      <c r="I965" s="4"/>
      <c r="J965" s="1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x14ac:dyDescent="0.25">
      <c r="A966" s="19"/>
      <c r="B966" s="38"/>
      <c r="C966" s="4"/>
      <c r="D966" s="4"/>
      <c r="E966" s="4"/>
      <c r="F966" s="12"/>
      <c r="G966" s="4"/>
      <c r="H966" s="12"/>
      <c r="I966" s="4"/>
      <c r="J966" s="1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x14ac:dyDescent="0.25">
      <c r="A967" s="19"/>
      <c r="B967" s="38"/>
      <c r="C967" s="4"/>
      <c r="D967" s="4"/>
      <c r="E967" s="4"/>
      <c r="F967" s="12"/>
      <c r="G967" s="4"/>
      <c r="H967" s="12"/>
      <c r="I967" s="4"/>
      <c r="J967" s="1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x14ac:dyDescent="0.25">
      <c r="A968" s="19"/>
      <c r="B968" s="38"/>
      <c r="C968" s="4"/>
      <c r="D968" s="4"/>
      <c r="E968" s="4"/>
      <c r="F968" s="12"/>
      <c r="G968" s="4"/>
      <c r="H968" s="12"/>
      <c r="I968" s="4"/>
      <c r="J968" s="1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x14ac:dyDescent="0.25">
      <c r="A969" s="19"/>
      <c r="B969" s="38"/>
      <c r="C969" s="4"/>
      <c r="D969" s="4"/>
      <c r="E969" s="4"/>
      <c r="F969" s="12"/>
      <c r="G969" s="4"/>
      <c r="H969" s="12"/>
      <c r="I969" s="4"/>
      <c r="J969" s="1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x14ac:dyDescent="0.25">
      <c r="A970" s="19"/>
      <c r="B970" s="38"/>
      <c r="C970" s="4"/>
      <c r="D970" s="4"/>
      <c r="E970" s="4"/>
      <c r="F970" s="12"/>
      <c r="G970" s="4"/>
      <c r="H970" s="12"/>
      <c r="I970" s="4"/>
      <c r="J970" s="1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x14ac:dyDescent="0.25">
      <c r="A971" s="19"/>
      <c r="B971" s="38"/>
      <c r="C971" s="4"/>
      <c r="D971" s="4"/>
      <c r="E971" s="4"/>
      <c r="F971" s="12"/>
      <c r="G971" s="4"/>
      <c r="H971" s="12"/>
      <c r="I971" s="4"/>
      <c r="J971" s="1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x14ac:dyDescent="0.25">
      <c r="A972" s="19"/>
      <c r="B972" s="38"/>
      <c r="C972" s="4"/>
      <c r="D972" s="4"/>
      <c r="E972" s="4"/>
      <c r="F972" s="12"/>
      <c r="G972" s="4"/>
      <c r="H972" s="12"/>
      <c r="I972" s="4"/>
      <c r="J972" s="1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x14ac:dyDescent="0.25">
      <c r="A973" s="19"/>
      <c r="B973" s="38"/>
      <c r="C973" s="4"/>
      <c r="D973" s="4"/>
      <c r="E973" s="4"/>
      <c r="F973" s="12"/>
      <c r="G973" s="4"/>
      <c r="H973" s="12"/>
      <c r="I973" s="4"/>
      <c r="J973" s="1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x14ac:dyDescent="0.25">
      <c r="A974" s="19"/>
      <c r="B974" s="38"/>
      <c r="C974" s="4"/>
      <c r="D974" s="4"/>
      <c r="E974" s="4"/>
      <c r="F974" s="12"/>
      <c r="G974" s="4"/>
      <c r="H974" s="12"/>
      <c r="I974" s="4"/>
      <c r="J974" s="1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x14ac:dyDescent="0.25">
      <c r="A975" s="19"/>
      <c r="B975" s="38"/>
      <c r="C975" s="4"/>
      <c r="D975" s="4"/>
      <c r="E975" s="4"/>
      <c r="F975" s="12"/>
      <c r="G975" s="4"/>
      <c r="H975" s="12"/>
      <c r="I975" s="4"/>
      <c r="J975" s="1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x14ac:dyDescent="0.25">
      <c r="A976" s="19"/>
      <c r="B976" s="38"/>
      <c r="C976" s="4"/>
      <c r="D976" s="4"/>
      <c r="E976" s="4"/>
      <c r="F976" s="12"/>
      <c r="G976" s="4"/>
      <c r="H976" s="12"/>
      <c r="I976" s="4"/>
      <c r="J976" s="1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x14ac:dyDescent="0.25">
      <c r="A977" s="19"/>
      <c r="B977" s="38"/>
      <c r="C977" s="4"/>
      <c r="D977" s="4"/>
      <c r="E977" s="4"/>
      <c r="F977" s="12"/>
      <c r="G977" s="4"/>
      <c r="H977" s="12"/>
      <c r="I977" s="4"/>
      <c r="J977" s="1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x14ac:dyDescent="0.25">
      <c r="A978" s="19"/>
      <c r="B978" s="38"/>
      <c r="C978" s="4"/>
      <c r="D978" s="4"/>
      <c r="E978" s="4"/>
      <c r="F978" s="12"/>
      <c r="G978" s="4"/>
      <c r="H978" s="12"/>
      <c r="I978" s="4"/>
      <c r="J978" s="1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x14ac:dyDescent="0.25">
      <c r="A979" s="19"/>
      <c r="B979" s="38"/>
      <c r="C979" s="4"/>
      <c r="D979" s="4"/>
      <c r="E979" s="4"/>
      <c r="F979" s="12"/>
      <c r="G979" s="4"/>
      <c r="H979" s="12"/>
      <c r="I979" s="4"/>
      <c r="J979" s="1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x14ac:dyDescent="0.25">
      <c r="A980" s="19"/>
      <c r="B980" s="38"/>
      <c r="C980" s="4"/>
      <c r="D980" s="4"/>
      <c r="E980" s="4"/>
      <c r="F980" s="12"/>
      <c r="G980" s="4"/>
      <c r="H980" s="12"/>
      <c r="I980" s="4"/>
      <c r="J980" s="1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x14ac:dyDescent="0.25">
      <c r="A981" s="19"/>
      <c r="B981" s="38"/>
      <c r="C981" s="4"/>
      <c r="D981" s="4"/>
      <c r="E981" s="4"/>
      <c r="F981" s="12"/>
      <c r="G981" s="4"/>
      <c r="H981" s="12"/>
      <c r="I981" s="4"/>
      <c r="J981" s="1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x14ac:dyDescent="0.25">
      <c r="A982" s="19"/>
      <c r="B982" s="38"/>
      <c r="C982" s="4"/>
      <c r="D982" s="4"/>
      <c r="E982" s="4"/>
      <c r="F982" s="12"/>
      <c r="G982" s="4"/>
      <c r="H982" s="12"/>
      <c r="I982" s="4"/>
      <c r="J982" s="1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x14ac:dyDescent="0.25">
      <c r="A983" s="19"/>
      <c r="B983" s="38"/>
      <c r="C983" s="4"/>
      <c r="D983" s="4"/>
      <c r="E983" s="4"/>
      <c r="F983" s="12"/>
      <c r="G983" s="4"/>
      <c r="H983" s="12"/>
      <c r="I983" s="4"/>
      <c r="J983" s="1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x14ac:dyDescent="0.25">
      <c r="A984" s="19"/>
      <c r="B984" s="38"/>
      <c r="C984" s="4"/>
      <c r="D984" s="4"/>
      <c r="E984" s="4"/>
      <c r="F984" s="12"/>
      <c r="G984" s="4"/>
      <c r="H984" s="12"/>
      <c r="I984" s="4"/>
      <c r="J984" s="12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x14ac:dyDescent="0.25">
      <c r="A985" s="19"/>
      <c r="B985" s="38"/>
      <c r="C985" s="4"/>
      <c r="D985" s="4"/>
      <c r="E985" s="4"/>
      <c r="F985" s="12"/>
      <c r="G985" s="4"/>
      <c r="H985" s="12"/>
      <c r="I985" s="4"/>
      <c r="J985" s="12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x14ac:dyDescent="0.25">
      <c r="A986" s="19"/>
      <c r="B986" s="38"/>
      <c r="C986" s="4"/>
      <c r="D986" s="4"/>
      <c r="E986" s="4"/>
      <c r="F986" s="12"/>
      <c r="G986" s="4"/>
      <c r="H986" s="12"/>
      <c r="I986" s="4"/>
      <c r="J986" s="12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x14ac:dyDescent="0.25">
      <c r="A987" s="19"/>
      <c r="B987" s="38"/>
      <c r="C987" s="4"/>
      <c r="D987" s="4"/>
      <c r="E987" s="4"/>
      <c r="F987" s="12"/>
      <c r="G987" s="4"/>
      <c r="H987" s="12"/>
      <c r="I987" s="4"/>
      <c r="J987" s="12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x14ac:dyDescent="0.25">
      <c r="A988" s="19"/>
      <c r="B988" s="38"/>
      <c r="C988" s="4"/>
      <c r="D988" s="4"/>
      <c r="E988" s="4"/>
      <c r="F988" s="12"/>
      <c r="G988" s="4"/>
      <c r="H988" s="12"/>
      <c r="I988" s="4"/>
      <c r="J988" s="12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x14ac:dyDescent="0.25">
      <c r="A989" s="19"/>
      <c r="B989" s="38"/>
      <c r="C989" s="4"/>
      <c r="D989" s="4"/>
      <c r="E989" s="4"/>
      <c r="F989" s="12"/>
      <c r="G989" s="4"/>
      <c r="H989" s="12"/>
      <c r="I989" s="4"/>
      <c r="J989" s="12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x14ac:dyDescent="0.25">
      <c r="A990" s="19"/>
      <c r="B990" s="38"/>
      <c r="C990" s="4"/>
      <c r="D990" s="4"/>
      <c r="E990" s="4"/>
      <c r="F990" s="12"/>
      <c r="G990" s="4"/>
      <c r="H990" s="12"/>
      <c r="I990" s="4"/>
      <c r="J990" s="12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x14ac:dyDescent="0.25">
      <c r="A991" s="19"/>
      <c r="B991" s="38"/>
      <c r="C991" s="4"/>
      <c r="D991" s="4"/>
      <c r="E991" s="4"/>
      <c r="F991" s="12"/>
      <c r="G991" s="4"/>
      <c r="H991" s="12"/>
      <c r="I991" s="4"/>
      <c r="J991" s="12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x14ac:dyDescent="0.25">
      <c r="A992" s="19"/>
      <c r="B992" s="38"/>
      <c r="C992" s="4"/>
      <c r="D992" s="4"/>
      <c r="E992" s="4"/>
      <c r="F992" s="12"/>
      <c r="G992" s="4"/>
      <c r="H992" s="12"/>
      <c r="I992" s="4"/>
      <c r="J992" s="12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x14ac:dyDescent="0.25">
      <c r="A993" s="19"/>
      <c r="B993" s="38"/>
      <c r="C993" s="4"/>
      <c r="D993" s="4"/>
      <c r="E993" s="4"/>
      <c r="F993" s="12"/>
      <c r="G993" s="4"/>
      <c r="H993" s="12"/>
      <c r="I993" s="4"/>
      <c r="J993" s="12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x14ac:dyDescent="0.25">
      <c r="A994" s="19"/>
      <c r="B994" s="38"/>
      <c r="C994" s="4"/>
      <c r="D994" s="4"/>
      <c r="E994" s="4"/>
      <c r="F994" s="12"/>
      <c r="G994" s="4"/>
      <c r="H994" s="12"/>
      <c r="I994" s="4"/>
      <c r="J994" s="12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</sheetData>
  <mergeCells count="23">
    <mergeCell ref="J4:K4"/>
    <mergeCell ref="A1:G1"/>
    <mergeCell ref="A2:G2"/>
    <mergeCell ref="A3:G3"/>
    <mergeCell ref="A5:A6"/>
    <mergeCell ref="D5:D6"/>
    <mergeCell ref="E5:E6"/>
    <mergeCell ref="F4:G4"/>
    <mergeCell ref="H4:I4"/>
    <mergeCell ref="A64:G64"/>
    <mergeCell ref="A68:G68"/>
    <mergeCell ref="B5:C6"/>
    <mergeCell ref="A22:C22"/>
    <mergeCell ref="B24:G24"/>
    <mergeCell ref="A34:C34"/>
    <mergeCell ref="B36:G36"/>
    <mergeCell ref="A51:C51"/>
    <mergeCell ref="E53:G53"/>
    <mergeCell ref="B7:G7"/>
    <mergeCell ref="E55:G55"/>
    <mergeCell ref="E56:G56"/>
    <mergeCell ref="E61:G61"/>
    <mergeCell ref="A63:G63"/>
  </mergeCells>
  <printOptions horizontalCentered="1"/>
  <pageMargins left="0.19685039370078738" right="0.19685039370078738" top="0.35433070866141703" bottom="0.19685039370078738" header="0" footer="0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REKAP</vt:lpstr>
      <vt:lpstr>Sheet5</vt:lpstr>
      <vt:lpstr>REKAP BARU print</vt:lpstr>
      <vt:lpstr>RAB print</vt:lpstr>
      <vt:lpstr>Lumpsum+CG+Penunjang print</vt:lpstr>
      <vt:lpstr>'RAB print'!Print_Area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Qurthubi Ashshiddieqy</dc:creator>
  <cp:lastModifiedBy>User</cp:lastModifiedBy>
  <cp:lastPrinted>2022-03-30T03:13:34Z</cp:lastPrinted>
  <dcterms:created xsi:type="dcterms:W3CDTF">2011-06-13T03:07:00Z</dcterms:created>
  <dcterms:modified xsi:type="dcterms:W3CDTF">2022-04-06T08:37:19Z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2057-11.2.0.9396</vt:lpwstr>
  </property>
</Properties>
</file>